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ecoindustrieslimited.sharepoint.com/sites/Rieco-IndustrialBusinessSegment/eng_com/Shared Documents/Engineering_Common/Engineering Calculators working/Screw_conveyor_calculator/"/>
    </mc:Choice>
  </mc:AlternateContent>
  <xr:revisionPtr revIDLastSave="1213" documentId="8_{96ECC1C6-3A1F-4E62-9428-42C2C0D42875}" xr6:coauthVersionLast="47" xr6:coauthVersionMax="47" xr10:uidLastSave="{94C4A7ED-5143-4B67-9EE6-ABB8359BDF5C}"/>
  <bookViews>
    <workbookView minimized="1" xWindow="1780" yWindow="1780" windowWidth="14400" windowHeight="7270" firstSheet="5" activeTab="5" xr2:uid="{62943C55-DDAD-4FA0-B61C-AC58523F0B62}"/>
  </bookViews>
  <sheets>
    <sheet name="Sheet1" sheetId="1" r:id="rId1"/>
    <sheet name="Sheet2" sheetId="2" r:id="rId2"/>
    <sheet name="Sheet10" sheetId="10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11" sheetId="11" r:id="rId10"/>
    <sheet name="Sheet12" sheetId="12" r:id="rId11"/>
    <sheet name="Sheet14" sheetId="14" r:id="rId12"/>
    <sheet name="Sheet15" sheetId="15" r:id="rId13"/>
    <sheet name="Sheet13" sheetId="13" r:id="rId14"/>
    <sheet name="Sheet9" sheetId="9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6" l="1"/>
  <c r="G26" i="15" l="1"/>
  <c r="AH3" i="15"/>
  <c r="AF3" i="15"/>
  <c r="AD3" i="15"/>
  <c r="AB3" i="15"/>
  <c r="Z3" i="15"/>
  <c r="X3" i="15"/>
  <c r="V3" i="15"/>
  <c r="T3" i="15"/>
  <c r="AJ6" i="15"/>
  <c r="AJ7" i="15"/>
  <c r="AJ8" i="15"/>
  <c r="AJ9" i="15"/>
  <c r="AJ10" i="15"/>
  <c r="AJ11" i="15"/>
  <c r="AJ12" i="15"/>
  <c r="AJ13" i="15"/>
  <c r="AJ14" i="15"/>
  <c r="AJ15" i="15"/>
  <c r="AJ16" i="15"/>
  <c r="AJ17" i="15"/>
  <c r="AJ18" i="15"/>
  <c r="AJ19" i="15"/>
  <c r="AJ5" i="15"/>
  <c r="G7" i="15"/>
  <c r="G27" i="15"/>
  <c r="G73" i="15" l="1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6" i="15"/>
  <c r="V45" i="14" l="1"/>
  <c r="V46" i="14"/>
  <c r="V47" i="14"/>
  <c r="V48" i="14"/>
  <c r="V49" i="14"/>
  <c r="V50" i="14"/>
  <c r="V51" i="14"/>
  <c r="V52" i="14"/>
  <c r="V53" i="14"/>
  <c r="V54" i="14"/>
  <c r="V55" i="14"/>
  <c r="V56" i="14"/>
  <c r="V44" i="14"/>
  <c r="L45" i="14"/>
  <c r="L46" i="14"/>
  <c r="L47" i="14"/>
  <c r="L48" i="14"/>
  <c r="L49" i="14"/>
  <c r="L50" i="14"/>
  <c r="L51" i="14"/>
  <c r="L52" i="14"/>
  <c r="L53" i="14"/>
  <c r="L54" i="14"/>
  <c r="L44" i="14"/>
  <c r="L35" i="14"/>
  <c r="L36" i="14"/>
  <c r="L37" i="14"/>
  <c r="L38" i="14"/>
  <c r="L39" i="14"/>
  <c r="L40" i="14"/>
  <c r="L41" i="14"/>
  <c r="L34" i="14"/>
  <c r="U30" i="14" l="1"/>
  <c r="U31" i="14"/>
  <c r="U32" i="14"/>
  <c r="U33" i="14"/>
  <c r="U34" i="14"/>
  <c r="U35" i="14"/>
  <c r="U36" i="14"/>
  <c r="U37" i="14"/>
  <c r="U38" i="14"/>
  <c r="U39" i="14"/>
  <c r="U40" i="14"/>
  <c r="U41" i="14"/>
  <c r="U29" i="14"/>
  <c r="AA14" i="14"/>
  <c r="AA15" i="14"/>
  <c r="AA16" i="14"/>
  <c r="AA13" i="14"/>
  <c r="H4" i="13" l="1"/>
  <c r="H5" i="13"/>
  <c r="H6" i="13"/>
  <c r="H7" i="13"/>
  <c r="H8" i="13"/>
  <c r="H9" i="13"/>
  <c r="H10" i="13"/>
  <c r="H11" i="13"/>
  <c r="H3" i="13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5" i="12"/>
  <c r="P3" i="7" l="1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H3" i="7"/>
  <c r="H4" i="7"/>
  <c r="H5" i="7"/>
  <c r="H6" i="7"/>
  <c r="H2" i="7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25" i="10"/>
  <c r="J40" i="10"/>
  <c r="J39" i="10"/>
  <c r="O12" i="8" l="1"/>
  <c r="O13" i="8"/>
  <c r="O14" i="8"/>
  <c r="O15" i="8"/>
  <c r="O16" i="8"/>
  <c r="O11" i="8"/>
  <c r="R4" i="8"/>
  <c r="C12" i="8"/>
  <c r="R6" i="8"/>
  <c r="R7" i="8"/>
  <c r="R8" i="8"/>
  <c r="R5" i="8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2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21" i="6"/>
  <c r="X2" i="2"/>
  <c r="V5" i="2" a="1"/>
  <c r="V5" i="2" s="1"/>
  <c r="X5" i="2" s="1"/>
  <c r="V10" i="2" a="1"/>
  <c r="V10" i="2" s="1"/>
  <c r="X10" i="2" s="1"/>
  <c r="V13" i="2" a="1"/>
  <c r="V13" i="2" s="1"/>
  <c r="X13" i="2" s="1"/>
  <c r="V14" i="2" a="1"/>
  <c r="V14" i="2" s="1"/>
  <c r="X14" i="2" s="1"/>
  <c r="V18" i="2" a="1"/>
  <c r="V18" i="2" s="1"/>
  <c r="X18" i="2" s="1"/>
  <c r="V21" i="2" a="1"/>
  <c r="V21" i="2" s="1"/>
  <c r="X21" i="2" s="1"/>
  <c r="V26" i="2" a="1"/>
  <c r="V26" i="2" s="1"/>
  <c r="X26" i="2" s="1"/>
  <c r="V31" i="2" a="1"/>
  <c r="V31" i="2" s="1"/>
  <c r="X31" i="2" s="1"/>
  <c r="V36" i="2" a="1"/>
  <c r="V36" i="2" s="1"/>
  <c r="X36" i="2" s="1"/>
  <c r="V37" i="2" a="1"/>
  <c r="V37" i="2" s="1"/>
  <c r="X37" i="2" s="1"/>
  <c r="V39" i="2" a="1"/>
  <c r="V39" i="2" s="1"/>
  <c r="X39" i="2" s="1"/>
  <c r="V40" i="2" a="1"/>
  <c r="V40" i="2" s="1"/>
  <c r="X40" i="2" s="1"/>
  <c r="V41" i="2" a="1"/>
  <c r="V41" i="2" s="1"/>
  <c r="X41" i="2" s="1"/>
  <c r="V42" i="2" a="1"/>
  <c r="V42" i="2" s="1"/>
  <c r="X42" i="2" s="1"/>
  <c r="V46" i="2" a="1"/>
  <c r="V46" i="2" s="1"/>
  <c r="X46" i="2" s="1"/>
  <c r="V47" i="2" a="1"/>
  <c r="V47" i="2" s="1"/>
  <c r="X47" i="2" s="1"/>
  <c r="V48" i="2" a="1"/>
  <c r="V48" i="2" s="1"/>
  <c r="X48" i="2" s="1"/>
  <c r="V50" i="2" a="1"/>
  <c r="V50" i="2" s="1"/>
  <c r="X50" i="2" s="1"/>
  <c r="V51" i="2" a="1"/>
  <c r="V51" i="2" s="1"/>
  <c r="X51" i="2" s="1"/>
  <c r="V52" i="2" a="1"/>
  <c r="V52" i="2" s="1"/>
  <c r="X52" i="2" s="1"/>
  <c r="V55" i="2" a="1"/>
  <c r="V55" i="2" s="1"/>
  <c r="X55" i="2" s="1"/>
  <c r="V56" i="2" a="1"/>
  <c r="V56" i="2" s="1"/>
  <c r="X56" i="2" s="1"/>
  <c r="V60" i="2" a="1"/>
  <c r="V60" i="2" s="1"/>
  <c r="X60" i="2" s="1"/>
  <c r="V63" i="2" a="1"/>
  <c r="V63" i="2" s="1"/>
  <c r="X63" i="2" s="1"/>
  <c r="V65" i="2" a="1"/>
  <c r="V65" i="2" s="1"/>
  <c r="X65" i="2" s="1"/>
  <c r="V66" i="2" a="1"/>
  <c r="V66" i="2" s="1"/>
  <c r="X66" i="2" s="1"/>
  <c r="V67" i="2" a="1"/>
  <c r="V67" i="2" s="1"/>
  <c r="X67" i="2" s="1"/>
  <c r="V68" i="2" a="1"/>
  <c r="V68" i="2" s="1"/>
  <c r="X68" i="2" s="1"/>
  <c r="V70" i="2" a="1"/>
  <c r="V70" i="2" s="1"/>
  <c r="X70" i="2" s="1"/>
  <c r="V71" i="2" a="1"/>
  <c r="V71" i="2" s="1"/>
  <c r="X71" i="2" s="1"/>
  <c r="V72" i="2" a="1"/>
  <c r="V72" i="2" s="1"/>
  <c r="X72" i="2" s="1"/>
  <c r="V74" i="2" a="1"/>
  <c r="V74" i="2" s="1"/>
  <c r="X74" i="2" s="1"/>
  <c r="V76" i="2" a="1"/>
  <c r="V76" i="2" s="1"/>
  <c r="X76" i="2" s="1"/>
  <c r="V78" i="2" a="1"/>
  <c r="V78" i="2" s="1"/>
  <c r="X78" i="2" s="1"/>
  <c r="V80" i="2" a="1"/>
  <c r="V80" i="2" s="1"/>
  <c r="X80" i="2" s="1"/>
  <c r="V81" i="2" a="1"/>
  <c r="V81" i="2" s="1"/>
  <c r="X81" i="2" s="1"/>
  <c r="V83" i="2" a="1"/>
  <c r="V83" i="2" s="1"/>
  <c r="X83" i="2" s="1"/>
  <c r="V85" i="2" a="1"/>
  <c r="V85" i="2" s="1"/>
  <c r="X85" i="2" s="1"/>
  <c r="V86" i="2" a="1"/>
  <c r="V86" i="2" s="1"/>
  <c r="X86" i="2" s="1"/>
  <c r="V87" i="2" a="1"/>
  <c r="V87" i="2" s="1"/>
  <c r="X87" i="2" s="1"/>
  <c r="V88" i="2" a="1"/>
  <c r="V88" i="2" s="1"/>
  <c r="X88" i="2" s="1"/>
  <c r="V90" i="2" a="1"/>
  <c r="V90" i="2" s="1"/>
  <c r="X90" i="2" s="1"/>
  <c r="V91" i="2" a="1"/>
  <c r="V91" i="2" s="1"/>
  <c r="X91" i="2" s="1"/>
  <c r="V92" i="2" a="1"/>
  <c r="V92" i="2" s="1"/>
  <c r="X92" i="2" s="1"/>
  <c r="V96" i="2" a="1"/>
  <c r="V96" i="2" s="1"/>
  <c r="X96" i="2" s="1"/>
  <c r="V97" i="2" a="1"/>
  <c r="V97" i="2" s="1"/>
  <c r="X97" i="2" s="1"/>
  <c r="V98" i="2" a="1"/>
  <c r="V98" i="2" s="1"/>
  <c r="X98" i="2" s="1"/>
  <c r="V99" i="2" a="1"/>
  <c r="V99" i="2" s="1"/>
  <c r="X99" i="2" s="1"/>
  <c r="V102" i="2" a="1"/>
  <c r="V102" i="2" s="1"/>
  <c r="X102" i="2" s="1"/>
  <c r="V104" i="2" a="1"/>
  <c r="V104" i="2" s="1"/>
  <c r="X104" i="2" s="1"/>
  <c r="V107" i="2" a="1"/>
  <c r="V107" i="2" s="1"/>
  <c r="X107" i="2" s="1"/>
  <c r="V108" i="2" a="1"/>
  <c r="V108" i="2" s="1"/>
  <c r="X108" i="2" s="1"/>
  <c r="V112" i="2" a="1"/>
  <c r="V112" i="2" s="1"/>
  <c r="X112" i="2" s="1"/>
  <c r="V113" i="2" a="1"/>
  <c r="V113" i="2" s="1"/>
  <c r="X113" i="2" s="1"/>
  <c r="V116" i="2" a="1"/>
  <c r="V116" i="2" s="1"/>
  <c r="X116" i="2" s="1"/>
  <c r="V117" i="2" a="1"/>
  <c r="V117" i="2" s="1"/>
  <c r="X117" i="2" s="1"/>
  <c r="V118" i="2" a="1"/>
  <c r="V118" i="2" s="1"/>
  <c r="X118" i="2" s="1"/>
  <c r="V120" i="2" a="1"/>
  <c r="V120" i="2" s="1"/>
  <c r="X120" i="2" s="1"/>
  <c r="V121" i="2" a="1"/>
  <c r="V121" i="2" s="1"/>
  <c r="X121" i="2" s="1"/>
  <c r="V124" i="2" a="1"/>
  <c r="V124" i="2" s="1"/>
  <c r="X124" i="2" s="1"/>
  <c r="V130" i="2" a="1"/>
  <c r="V130" i="2" s="1"/>
  <c r="X130" i="2" s="1"/>
  <c r="V145" i="2" a="1"/>
  <c r="V145" i="2" s="1"/>
  <c r="X145" i="2" s="1"/>
  <c r="V146" i="2" a="1"/>
  <c r="V146" i="2" s="1"/>
  <c r="X146" i="2" s="1"/>
  <c r="V156" i="2" a="1"/>
  <c r="V156" i="2" s="1"/>
  <c r="X156" i="2" s="1"/>
  <c r="V160" i="2" a="1"/>
  <c r="V160" i="2" s="1"/>
  <c r="X160" i="2" s="1"/>
  <c r="V161" i="2" a="1"/>
  <c r="V161" i="2" s="1"/>
  <c r="X161" i="2" s="1"/>
  <c r="V162" i="2" a="1"/>
  <c r="V162" i="2" s="1"/>
  <c r="X162" i="2" s="1"/>
  <c r="V163" i="2" a="1"/>
  <c r="V163" i="2" s="1"/>
  <c r="X163" i="2" s="1"/>
  <c r="V164" i="2" a="1"/>
  <c r="V164" i="2" s="1"/>
  <c r="X164" i="2" s="1"/>
  <c r="V165" i="2" a="1"/>
  <c r="V165" i="2" s="1"/>
  <c r="X165" i="2" s="1"/>
  <c r="V167" i="2" a="1"/>
  <c r="V167" i="2" s="1"/>
  <c r="X167" i="2" s="1"/>
  <c r="V170" i="2" a="1"/>
  <c r="V170" i="2" s="1"/>
  <c r="X170" i="2" s="1"/>
  <c r="V171" i="2" a="1"/>
  <c r="V171" i="2" s="1"/>
  <c r="X171" i="2" s="1"/>
  <c r="V172" i="2" a="1"/>
  <c r="V172" i="2" s="1"/>
  <c r="X172" i="2" s="1"/>
  <c r="V177" i="2" a="1"/>
  <c r="V177" i="2" s="1"/>
  <c r="X177" i="2" s="1"/>
  <c r="V178" i="2" a="1"/>
  <c r="V178" i="2" s="1"/>
  <c r="X178" i="2" s="1"/>
  <c r="V192" i="2" a="1"/>
  <c r="V192" i="2" s="1"/>
  <c r="X192" i="2" s="1"/>
  <c r="V193" i="2" a="1"/>
  <c r="V193" i="2" s="1"/>
  <c r="X193" i="2" s="1"/>
  <c r="V194" i="2" a="1"/>
  <c r="V194" i="2" s="1"/>
  <c r="X194" i="2" s="1"/>
  <c r="V195" i="2" a="1"/>
  <c r="V195" i="2" s="1"/>
  <c r="X195" i="2" s="1"/>
  <c r="V196" i="2" a="1"/>
  <c r="V196" i="2" s="1"/>
  <c r="X196" i="2" s="1"/>
  <c r="V197" i="2" a="1"/>
  <c r="V197" i="2" s="1"/>
  <c r="X197" i="2" s="1"/>
  <c r="V199" i="2" a="1"/>
  <c r="V199" i="2" s="1"/>
  <c r="X199" i="2" s="1"/>
  <c r="V200" i="2" a="1"/>
  <c r="V200" i="2" s="1"/>
  <c r="X200" i="2" s="1"/>
  <c r="V201" i="2" a="1"/>
  <c r="V201" i="2" s="1"/>
  <c r="X201" i="2" s="1"/>
  <c r="V203" i="2" a="1"/>
  <c r="V203" i="2" s="1"/>
  <c r="X203" i="2" s="1"/>
  <c r="V204" i="2" a="1"/>
  <c r="V204" i="2" s="1"/>
  <c r="X204" i="2" s="1"/>
  <c r="V205" i="2" a="1"/>
  <c r="V205" i="2" s="1"/>
  <c r="X205" i="2" s="1"/>
  <c r="V206" i="2" a="1"/>
  <c r="V206" i="2" s="1"/>
  <c r="X206" i="2" s="1"/>
  <c r="V210" i="2" a="1"/>
  <c r="V210" i="2" s="1"/>
  <c r="X210" i="2" s="1"/>
  <c r="V211" i="2" a="1"/>
  <c r="V211" i="2" s="1"/>
  <c r="X211" i="2" s="1"/>
  <c r="V212" i="2" a="1"/>
  <c r="V212" i="2" s="1"/>
  <c r="X212" i="2" s="1"/>
  <c r="V213" i="2" a="1"/>
  <c r="V213" i="2" s="1"/>
  <c r="X213" i="2" s="1"/>
  <c r="V215" i="2" a="1"/>
  <c r="V215" i="2" s="1"/>
  <c r="X215" i="2" s="1"/>
  <c r="V216" i="2" a="1"/>
  <c r="V216" i="2" s="1"/>
  <c r="X216" i="2" s="1"/>
  <c r="V220" i="2" a="1"/>
  <c r="V220" i="2" s="1"/>
  <c r="X220" i="2" s="1"/>
  <c r="V224" i="2" a="1"/>
  <c r="V224" i="2" s="1"/>
  <c r="X224" i="2" s="1"/>
  <c r="V226" i="2" a="1"/>
  <c r="V226" i="2" s="1"/>
  <c r="X226" i="2" s="1"/>
  <c r="V227" i="2" a="1"/>
  <c r="V227" i="2" s="1"/>
  <c r="X227" i="2" s="1"/>
  <c r="V230" i="2" a="1"/>
  <c r="V230" i="2" s="1"/>
  <c r="X230" i="2" s="1"/>
  <c r="V231" i="2" a="1"/>
  <c r="V231" i="2" s="1"/>
  <c r="X231" i="2" s="1"/>
  <c r="V232" i="2" a="1"/>
  <c r="V232" i="2" s="1"/>
  <c r="X232" i="2" s="1"/>
  <c r="V233" i="2" a="1"/>
  <c r="V233" i="2" s="1"/>
  <c r="X233" i="2" s="1"/>
  <c r="V235" i="2" a="1"/>
  <c r="V235" i="2" s="1"/>
  <c r="X235" i="2" s="1"/>
  <c r="V237" i="2" a="1"/>
  <c r="V237" i="2" s="1"/>
  <c r="X237" i="2" s="1"/>
  <c r="V238" i="2" a="1"/>
  <c r="V238" i="2" s="1"/>
  <c r="X238" i="2" s="1"/>
  <c r="V242" i="2" a="1"/>
  <c r="V242" i="2" s="1"/>
  <c r="X242" i="2" s="1"/>
  <c r="V244" i="2" a="1"/>
  <c r="V244" i="2" s="1"/>
  <c r="X244" i="2" s="1"/>
  <c r="V249" i="2" a="1"/>
  <c r="V249" i="2" s="1"/>
  <c r="X249" i="2" s="1"/>
  <c r="V252" i="2" a="1"/>
  <c r="V252" i="2" s="1"/>
  <c r="X252" i="2" s="1"/>
  <c r="V254" i="2" a="1"/>
  <c r="V254" i="2" s="1"/>
  <c r="X254" i="2" s="1"/>
  <c r="V256" i="2" a="1"/>
  <c r="V256" i="2" s="1"/>
  <c r="X256" i="2" s="1"/>
  <c r="V262" i="2" a="1"/>
  <c r="V262" i="2" s="1"/>
  <c r="X262" i="2" s="1"/>
  <c r="V263" i="2" a="1"/>
  <c r="V263" i="2" s="1"/>
  <c r="X263" i="2" s="1"/>
  <c r="V264" i="2" a="1"/>
  <c r="V264" i="2" s="1"/>
  <c r="X264" i="2" s="1"/>
  <c r="V267" i="2" a="1"/>
  <c r="V267" i="2" s="1"/>
  <c r="X267" i="2" s="1"/>
  <c r="V268" i="2" a="1"/>
  <c r="V268" i="2" s="1"/>
  <c r="X268" i="2" s="1"/>
  <c r="V269" i="2" a="1"/>
  <c r="V269" i="2" s="1"/>
  <c r="X269" i="2" s="1"/>
  <c r="V270" i="2" a="1"/>
  <c r="V270" i="2" s="1"/>
  <c r="X270" i="2" s="1"/>
  <c r="V271" i="2" a="1"/>
  <c r="V271" i="2" s="1"/>
  <c r="X271" i="2" s="1"/>
  <c r="V272" i="2" a="1"/>
  <c r="V272" i="2" s="1"/>
  <c r="X272" i="2" s="1"/>
  <c r="V274" i="2" a="1"/>
  <c r="V274" i="2" s="1"/>
  <c r="X274" i="2" s="1"/>
  <c r="V276" i="2" a="1"/>
  <c r="V276" i="2" s="1"/>
  <c r="X276" i="2" s="1"/>
  <c r="V285" i="2" a="1"/>
  <c r="V285" i="2" s="1"/>
  <c r="X285" i="2" s="1"/>
  <c r="V290" i="2" a="1"/>
  <c r="V290" i="2" s="1"/>
  <c r="X290" i="2" s="1"/>
  <c r="V291" i="2" a="1"/>
  <c r="V291" i="2" s="1"/>
  <c r="X291" i="2" s="1"/>
  <c r="V293" i="2" a="1"/>
  <c r="V293" i="2" s="1"/>
  <c r="X293" i="2" s="1"/>
  <c r="V294" i="2" a="1"/>
  <c r="V294" i="2" s="1"/>
  <c r="X294" i="2" s="1"/>
  <c r="V295" i="2" a="1"/>
  <c r="V295" i="2" s="1"/>
  <c r="X295" i="2" s="1"/>
  <c r="V296" i="2" a="1"/>
  <c r="V296" i="2" s="1"/>
  <c r="X296" i="2" s="1"/>
  <c r="V298" i="2" a="1"/>
  <c r="V298" i="2" s="1"/>
  <c r="X298" i="2" s="1"/>
  <c r="V299" i="2" a="1"/>
  <c r="V299" i="2" s="1"/>
  <c r="X299" i="2" s="1"/>
  <c r="V305" i="2" a="1"/>
  <c r="V305" i="2" s="1"/>
  <c r="X305" i="2" s="1"/>
  <c r="V306" i="2" a="1"/>
  <c r="V306" i="2" s="1"/>
  <c r="X306" i="2" s="1"/>
  <c r="V307" i="2" a="1"/>
  <c r="V307" i="2" s="1"/>
  <c r="X307" i="2" s="1"/>
  <c r="V308" i="2" a="1"/>
  <c r="V308" i="2" s="1"/>
  <c r="X308" i="2" s="1"/>
  <c r="V309" i="2" a="1"/>
  <c r="V309" i="2" s="1"/>
  <c r="X309" i="2" s="1"/>
  <c r="V313" i="2" a="1"/>
  <c r="V313" i="2" s="1"/>
  <c r="X313" i="2" s="1"/>
  <c r="V321" i="2" a="1"/>
  <c r="V321" i="2" s="1"/>
  <c r="X321" i="2" s="1"/>
  <c r="V323" i="2" a="1"/>
  <c r="V323" i="2" s="1"/>
  <c r="X323" i="2" s="1"/>
  <c r="V324" i="2" a="1"/>
  <c r="V324" i="2" s="1"/>
  <c r="X324" i="2" s="1"/>
  <c r="V327" i="2" a="1"/>
  <c r="V327" i="2" s="1"/>
  <c r="X327" i="2" s="1"/>
  <c r="V330" i="2" a="1"/>
  <c r="V330" i="2" s="1"/>
  <c r="X330" i="2" s="1"/>
  <c r="V332" i="2" a="1"/>
  <c r="V332" i="2" s="1"/>
  <c r="X332" i="2" s="1"/>
  <c r="V336" i="2" a="1"/>
  <c r="V336" i="2" s="1"/>
  <c r="X336" i="2" s="1"/>
  <c r="V340" i="2" a="1"/>
  <c r="V340" i="2" s="1"/>
  <c r="X340" i="2" s="1"/>
  <c r="V341" i="2" a="1"/>
  <c r="V341" i="2" s="1"/>
  <c r="X341" i="2" s="1"/>
  <c r="V348" i="2" a="1"/>
  <c r="V348" i="2" s="1"/>
  <c r="X348" i="2" s="1"/>
  <c r="V349" i="2" a="1"/>
  <c r="V349" i="2" s="1"/>
  <c r="X349" i="2" s="1"/>
  <c r="V350" i="2" a="1"/>
  <c r="V350" i="2" s="1"/>
  <c r="X350" i="2" s="1"/>
  <c r="V351" i="2" a="1"/>
  <c r="V351" i="2" s="1"/>
  <c r="X351" i="2" s="1"/>
  <c r="V352" i="2" a="1"/>
  <c r="V352" i="2" s="1"/>
  <c r="X352" i="2" s="1"/>
  <c r="V354" i="2" a="1"/>
  <c r="V354" i="2" s="1"/>
  <c r="X354" i="2" s="1"/>
  <c r="V355" i="2" a="1"/>
  <c r="V355" i="2" s="1"/>
  <c r="X355" i="2" s="1"/>
  <c r="V359" i="2" a="1"/>
  <c r="V359" i="2" s="1"/>
  <c r="X359" i="2" s="1"/>
  <c r="V360" i="2" a="1"/>
  <c r="V360" i="2" s="1"/>
  <c r="X360" i="2" s="1"/>
  <c r="V361" i="2" a="1"/>
  <c r="V361" i="2" s="1"/>
  <c r="X361" i="2" s="1"/>
  <c r="V367" i="2" a="1"/>
  <c r="V367" i="2" s="1"/>
  <c r="X367" i="2" s="1"/>
  <c r="V368" i="2" a="1"/>
  <c r="V368" i="2" s="1"/>
  <c r="X368" i="2" s="1"/>
  <c r="V369" i="2" a="1"/>
  <c r="V369" i="2" s="1"/>
  <c r="X369" i="2" s="1"/>
  <c r="V370" i="2" a="1"/>
  <c r="V370" i="2" s="1"/>
  <c r="X370" i="2" s="1"/>
  <c r="V378" i="2" a="1"/>
  <c r="V378" i="2" s="1"/>
  <c r="X378" i="2" s="1"/>
  <c r="V379" i="2" a="1"/>
  <c r="V379" i="2" s="1"/>
  <c r="X379" i="2" s="1"/>
  <c r="V383" i="2" a="1"/>
  <c r="V383" i="2" s="1"/>
  <c r="X383" i="2" s="1"/>
  <c r="V384" i="2" a="1"/>
  <c r="V384" i="2" s="1"/>
  <c r="X384" i="2" s="1"/>
  <c r="V385" i="2" a="1"/>
  <c r="V385" i="2" s="1"/>
  <c r="X385" i="2" s="1"/>
  <c r="V386" i="2" a="1"/>
  <c r="V386" i="2" s="1"/>
  <c r="X386" i="2" s="1"/>
  <c r="V387" i="2" a="1"/>
  <c r="V387" i="2" s="1"/>
  <c r="X387" i="2" s="1"/>
  <c r="V389" i="2" a="1"/>
  <c r="V389" i="2" s="1"/>
  <c r="X389" i="2" s="1"/>
  <c r="V390" i="2" a="1"/>
  <c r="V390" i="2" s="1"/>
  <c r="X390" i="2" s="1"/>
  <c r="V396" i="2" a="1"/>
  <c r="V396" i="2" s="1"/>
  <c r="X396" i="2" s="1"/>
  <c r="V397" i="2" a="1"/>
  <c r="V397" i="2" s="1"/>
  <c r="X397" i="2" s="1"/>
  <c r="V398" i="2" a="1"/>
  <c r="V398" i="2" s="1"/>
  <c r="X398" i="2" s="1"/>
  <c r="V400" i="2" a="1"/>
  <c r="V400" i="2" s="1"/>
  <c r="X400" i="2" s="1"/>
  <c r="V401" i="2" a="1"/>
  <c r="V401" i="2" s="1"/>
  <c r="X401" i="2" s="1"/>
  <c r="V402" i="2" a="1"/>
  <c r="V402" i="2" s="1"/>
  <c r="X402" i="2" s="1"/>
  <c r="V404" i="2" a="1"/>
  <c r="V404" i="2" s="1"/>
  <c r="X404" i="2" s="1"/>
  <c r="V405" i="2" a="1"/>
  <c r="V405" i="2" s="1"/>
  <c r="X405" i="2" s="1"/>
  <c r="V406" i="2" a="1"/>
  <c r="V406" i="2" s="1"/>
  <c r="X406" i="2" s="1"/>
  <c r="V408" i="2" a="1"/>
  <c r="V408" i="2" s="1"/>
  <c r="X408" i="2" s="1"/>
  <c r="V410" i="2" a="1"/>
  <c r="V410" i="2" s="1"/>
  <c r="X410" i="2" s="1"/>
  <c r="V412" i="2" a="1"/>
  <c r="V412" i="2" s="1"/>
  <c r="X412" i="2" s="1"/>
  <c r="V413" i="2" a="1"/>
  <c r="V413" i="2" s="1"/>
  <c r="X413" i="2" s="1"/>
  <c r="V414" i="2" a="1"/>
  <c r="V414" i="2" s="1"/>
  <c r="X414" i="2" s="1"/>
  <c r="V423" i="2" a="1"/>
  <c r="V423" i="2" s="1"/>
  <c r="X423" i="2" s="1"/>
  <c r="V425" i="2" a="1"/>
  <c r="V425" i="2" s="1"/>
  <c r="X425" i="2" s="1"/>
  <c r="V426" i="2" a="1"/>
  <c r="V426" i="2" s="1"/>
  <c r="X426" i="2" s="1"/>
  <c r="V427" i="2" a="1"/>
  <c r="V427" i="2" s="1"/>
  <c r="X427" i="2" s="1"/>
  <c r="V428" i="2" a="1"/>
  <c r="V428" i="2" s="1"/>
  <c r="X428" i="2" s="1"/>
  <c r="V429" i="2" a="1"/>
  <c r="V429" i="2" s="1"/>
  <c r="X429" i="2" s="1"/>
  <c r="V430" i="2" a="1"/>
  <c r="V430" i="2" s="1"/>
  <c r="X430" i="2" s="1"/>
  <c r="V431" i="2" a="1"/>
  <c r="V431" i="2" s="1"/>
  <c r="X431" i="2" s="1"/>
  <c r="V432" i="2" a="1"/>
  <c r="V432" i="2" s="1"/>
  <c r="X432" i="2" s="1"/>
  <c r="V433" i="2" a="1"/>
  <c r="V433" i="2" s="1"/>
  <c r="X433" i="2" s="1"/>
  <c r="V434" i="2" a="1"/>
  <c r="V434" i="2" s="1"/>
  <c r="X434" i="2" s="1"/>
  <c r="V436" i="2" a="1"/>
  <c r="V436" i="2" s="1"/>
  <c r="X436" i="2" s="1"/>
  <c r="V437" i="2" a="1"/>
  <c r="V437" i="2" s="1"/>
  <c r="X437" i="2" s="1"/>
  <c r="V439" i="2" a="1"/>
  <c r="V439" i="2" s="1"/>
  <c r="X439" i="2" s="1"/>
  <c r="V445" i="2" a="1"/>
  <c r="V445" i="2" s="1"/>
  <c r="X445" i="2" s="1"/>
  <c r="V459" i="2" a="1"/>
  <c r="V459" i="2" s="1"/>
  <c r="X459" i="2" s="1"/>
  <c r="V460" i="2" a="1"/>
  <c r="V460" i="2" s="1"/>
  <c r="X460" i="2" s="1"/>
  <c r="V462" i="2" a="1"/>
  <c r="V462" i="2" s="1"/>
  <c r="X462" i="2" s="1"/>
  <c r="V464" i="2" a="1"/>
  <c r="V464" i="2" s="1"/>
  <c r="X464" i="2" s="1"/>
  <c r="V467" i="2" a="1"/>
  <c r="V467" i="2" s="1"/>
  <c r="X467" i="2" s="1"/>
  <c r="V469" i="2" a="1"/>
  <c r="V469" i="2" s="1"/>
  <c r="X469" i="2" s="1"/>
  <c r="V470" i="2" a="1"/>
  <c r="V470" i="2" s="1"/>
  <c r="X470" i="2" s="1"/>
  <c r="V471" i="2" a="1"/>
  <c r="V471" i="2" s="1"/>
  <c r="X471" i="2" s="1"/>
  <c r="V472" i="2" a="1"/>
  <c r="V472" i="2" s="1"/>
  <c r="X472" i="2" s="1"/>
  <c r="V474" i="2" a="1"/>
  <c r="V474" i="2" s="1"/>
  <c r="X474" i="2" s="1"/>
  <c r="V476" i="2" a="1"/>
  <c r="V476" i="2" s="1"/>
  <c r="X476" i="2" s="1"/>
  <c r="V478" i="2" a="1"/>
  <c r="V478" i="2" s="1"/>
  <c r="X478" i="2" s="1"/>
  <c r="V481" i="2" a="1"/>
  <c r="V481" i="2" s="1"/>
  <c r="X481" i="2" s="1"/>
  <c r="V488" i="2" a="1"/>
  <c r="V488" i="2" s="1"/>
  <c r="X488" i="2" s="1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15" i="5"/>
  <c r="F16" i="5"/>
  <c r="F17" i="5"/>
  <c r="F18" i="5"/>
  <c r="F8" i="5"/>
  <c r="F9" i="5"/>
  <c r="F10" i="5"/>
  <c r="F11" i="5"/>
  <c r="F12" i="5"/>
  <c r="J3" i="4"/>
  <c r="J4" i="4"/>
  <c r="J5" i="4"/>
  <c r="J6" i="4"/>
  <c r="J7" i="4"/>
  <c r="J8" i="4"/>
  <c r="J9" i="4"/>
  <c r="J10" i="4"/>
  <c r="J11" i="4"/>
  <c r="J12" i="4"/>
  <c r="J2" i="4"/>
  <c r="F3" i="5"/>
  <c r="F4" i="5"/>
  <c r="F5" i="5"/>
  <c r="F2" i="5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4" i="3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1" i="1"/>
  <c r="V132" i="2" a="1"/>
  <c r="V34" i="2" a="1"/>
  <c r="V342" i="2" a="1"/>
  <c r="V422" i="2" a="1"/>
  <c r="V275" i="2" a="1"/>
  <c r="V159" i="2" a="1"/>
  <c r="V8" i="2" a="1"/>
  <c r="V241" i="2" a="1"/>
  <c r="V82" i="2" a="1"/>
  <c r="V12" i="2" a="1"/>
  <c r="V243" i="2" a="1"/>
  <c r="V4" i="2" a="1"/>
  <c r="V179" i="2" a="1"/>
  <c r="V59" i="2" a="1"/>
  <c r="V438" i="2" a="1"/>
  <c r="V186" i="2" a="1"/>
  <c r="V358" i="2" a="1"/>
  <c r="V377" i="2" a="1"/>
  <c r="V475" i="2" a="1"/>
  <c r="V9" i="2" a="1"/>
  <c r="V219" i="2" a="1"/>
  <c r="V316" i="2" a="1"/>
  <c r="V334" i="2" a="1"/>
  <c r="V343" i="2" a="1"/>
  <c r="V247" i="2" a="1"/>
  <c r="V455" i="2" a="1"/>
  <c r="V175" i="2" a="1"/>
  <c r="V246" i="2" a="1"/>
  <c r="V187" i="2" a="1"/>
  <c r="V16" i="2" a="1"/>
  <c r="V286" i="2" a="1"/>
  <c r="V133" i="2" a="1"/>
  <c r="V411" i="2" a="1"/>
  <c r="V248" i="2" a="1"/>
  <c r="V142" i="2" a="1"/>
  <c r="V288" i="2" a="1"/>
  <c r="V277" i="2" a="1"/>
  <c r="V441" i="2" a="1"/>
  <c r="V444" i="2" a="1"/>
  <c r="V22" i="2" a="1"/>
  <c r="V61" i="2" a="1"/>
  <c r="V228" i="2" a="1"/>
  <c r="V149" i="2" a="1"/>
  <c r="V374" i="2" a="1"/>
  <c r="V234" i="2" a="1"/>
  <c r="V261" i="2" a="1"/>
  <c r="V218" i="2" a="1"/>
  <c r="V125" i="2" a="1"/>
  <c r="V209" i="2" a="1"/>
  <c r="V38" i="2" a="1"/>
  <c r="V356" i="2" a="1"/>
  <c r="V395" i="2" a="1"/>
  <c r="V43" i="2" a="1"/>
  <c r="V421" i="2" a="1"/>
  <c r="V17" i="2" a="1"/>
  <c r="V287" i="2" a="1"/>
  <c r="V420" i="2" a="1"/>
  <c r="V448" i="2" a="1"/>
  <c r="V315" i="2" a="1"/>
  <c r="V484" i="2" a="1"/>
  <c r="V280" i="2" a="1"/>
  <c r="V143" i="2" a="1"/>
  <c r="V148" i="2" a="1"/>
  <c r="V185" i="2" a="1"/>
  <c r="V139" i="2" a="1"/>
  <c r="V258" i="2" a="1"/>
  <c r="V289" i="2" a="1"/>
  <c r="V245" i="2" a="1"/>
  <c r="V135" i="2" a="1"/>
  <c r="V310" i="2" a="1"/>
  <c r="V166" i="2" a="1"/>
  <c r="V465" i="2" a="1"/>
  <c r="V64" i="2" a="1"/>
  <c r="V325" i="2" a="1"/>
  <c r="V454" i="2" a="1"/>
  <c r="V84" i="2" a="1"/>
  <c r="V380" i="2" a="1"/>
  <c r="V283" i="2" a="1"/>
  <c r="V331" i="2" a="1"/>
  <c r="V457" i="2" a="1"/>
  <c r="V62" i="2" a="1"/>
  <c r="V27" i="2" a="1"/>
  <c r="V155" i="2" a="1"/>
  <c r="V302" i="2" a="1"/>
  <c r="V222" i="2" a="1"/>
  <c r="V403" i="2" a="1"/>
  <c r="V482" i="2" a="1"/>
  <c r="V463" i="2" a="1"/>
  <c r="V188" i="2" a="1"/>
  <c r="V253" i="2" a="1"/>
  <c r="V314" i="2" a="1"/>
  <c r="V131" i="2" a="1"/>
  <c r="V312" i="2" a="1"/>
  <c r="V198" i="2" a="1"/>
  <c r="V335" i="2" a="1"/>
  <c r="V452" i="2" a="1"/>
  <c r="V473" i="2" a="1"/>
  <c r="V461" i="2" a="1"/>
  <c r="V54" i="2" a="1"/>
  <c r="V366" i="2" a="1"/>
  <c r="V322" i="2" a="1"/>
  <c r="V419" i="2" a="1"/>
  <c r="V363" i="2" a="1"/>
  <c r="V44" i="2" a="1"/>
  <c r="V95" i="2" a="1"/>
  <c r="V6" i="2" a="1"/>
  <c r="V152" i="2" a="1"/>
  <c r="V32" i="2" a="1"/>
  <c r="V257" i="2" a="1"/>
  <c r="V106" i="2" a="1"/>
  <c r="V391" i="2" a="1"/>
  <c r="V303" i="2" a="1"/>
  <c r="V19" i="2" a="1"/>
  <c r="V24" i="2" a="1"/>
  <c r="V115" i="2" a="1"/>
  <c r="V202" i="2" a="1"/>
  <c r="V311" i="2" a="1"/>
  <c r="V393" i="2" a="1"/>
  <c r="V127" i="2" a="1"/>
  <c r="V440" i="2" a="1"/>
  <c r="V3" i="2" a="1"/>
  <c r="V151" i="2" a="1"/>
  <c r="V173" i="2" a="1"/>
  <c r="V365" i="2" a="1"/>
  <c r="V217" i="2" a="1"/>
  <c r="V89" i="2" a="1"/>
  <c r="V30" i="2" a="1"/>
  <c r="V229" i="2" a="1"/>
  <c r="V7" i="2" a="1"/>
  <c r="V15" i="2" a="1"/>
  <c r="V415" i="2" a="1"/>
  <c r="V225" i="2" a="1"/>
  <c r="V443" i="2" a="1"/>
  <c r="V73" i="2" a="1"/>
  <c r="V338" i="2" a="1"/>
  <c r="V388" i="2" a="1"/>
  <c r="V466" i="2" a="1"/>
  <c r="V58" i="2" a="1"/>
  <c r="V372" i="2" a="1"/>
  <c r="V375" i="2" a="1"/>
  <c r="V447" i="2" a="1"/>
  <c r="V191" i="2" a="1"/>
  <c r="V347" i="2" a="1"/>
  <c r="V158" i="2" a="1"/>
  <c r="V150" i="2" a="1"/>
  <c r="V301" i="2" a="1"/>
  <c r="V304" i="2" a="1"/>
  <c r="V53" i="2" a="1"/>
  <c r="V485" i="2" a="1"/>
  <c r="V189" i="2" a="1"/>
  <c r="V144" i="2" a="1"/>
  <c r="V292" i="2" a="1"/>
  <c r="V176" i="2" a="1"/>
  <c r="V240" i="2" a="1"/>
  <c r="V23" i="2" a="1"/>
  <c r="V450" i="2" a="1"/>
  <c r="V183" i="2" a="1"/>
  <c r="V357" i="2" a="1"/>
  <c r="V239" i="2" a="1"/>
  <c r="V180" i="2" a="1"/>
  <c r="V337" i="2" a="1"/>
  <c r="V110" i="2" a="1"/>
  <c r="V382" i="2" a="1"/>
  <c r="V123" i="2" a="1"/>
  <c r="V449" i="2" a="1"/>
  <c r="V141" i="2" a="1"/>
  <c r="V140" i="2" a="1"/>
  <c r="V101" i="2" a="1"/>
  <c r="V339" i="2" a="1"/>
  <c r="V69" i="2" a="1"/>
  <c r="V103" i="2" a="1"/>
  <c r="V154" i="2" a="1"/>
  <c r="V25" i="2" a="1"/>
  <c r="V49" i="2" a="1"/>
  <c r="V320" i="2" a="1"/>
  <c r="V435" i="2" a="1"/>
  <c r="V207" i="2" a="1"/>
  <c r="V333" i="2" a="1"/>
  <c r="V319" i="2" a="1"/>
  <c r="V129" i="2" a="1"/>
  <c r="V134" i="2" a="1"/>
  <c r="V93" i="2" a="1"/>
  <c r="V29" i="2" a="1"/>
  <c r="V416" i="2" a="1"/>
  <c r="V297" i="2" a="1"/>
  <c r="V184" i="2" a="1"/>
  <c r="V392" i="2" a="1"/>
  <c r="V300" i="2" a="1"/>
  <c r="V373" i="2" a="1"/>
  <c r="V137" i="2" a="1"/>
  <c r="V417" i="2" a="1"/>
  <c r="V109" i="2" a="1"/>
  <c r="V174" i="2" a="1"/>
  <c r="V326" i="2" a="1"/>
  <c r="V169" i="2" a="1"/>
  <c r="V282" i="2" a="1"/>
  <c r="V318" i="2" a="1"/>
  <c r="V487" i="2" a="1"/>
  <c r="V317" i="2" a="1"/>
  <c r="V344" i="2" a="1"/>
  <c r="V362" i="2" a="1"/>
  <c r="V208" i="2" a="1"/>
  <c r="V381" i="2" a="1"/>
  <c r="V157" i="2" a="1"/>
  <c r="V399" i="2" a="1"/>
  <c r="V483" i="2" a="1"/>
  <c r="V458" i="2" a="1"/>
  <c r="V147" i="2" a="1"/>
  <c r="V100" i="2" a="1"/>
  <c r="V446" i="2" a="1"/>
  <c r="V33" i="2" a="1"/>
  <c r="V477" i="2" a="1"/>
  <c r="V279" i="2" a="1"/>
  <c r="V181" i="2" a="1"/>
  <c r="V259" i="2" a="1"/>
  <c r="V371" i="2" a="1"/>
  <c r="V153" i="2" a="1"/>
  <c r="V278" i="2" a="1"/>
  <c r="V284" i="2" a="1"/>
  <c r="V45" i="2" a="1"/>
  <c r="V221" i="2" a="1"/>
  <c r="V346" i="2" a="1"/>
  <c r="V266" i="2" a="1"/>
  <c r="V77" i="2" a="1"/>
  <c r="V35" i="2" a="1"/>
  <c r="V468" i="2" a="1"/>
  <c r="V168" i="2" a="1"/>
  <c r="V364" i="2" a="1"/>
  <c r="V273" i="2" a="1"/>
  <c r="V20" i="2" a="1"/>
  <c r="V394" i="2" a="1"/>
  <c r="V345" i="2" a="1"/>
  <c r="V190" i="2" a="1"/>
  <c r="V136" i="2" a="1"/>
  <c r="V223" i="2" a="1"/>
  <c r="V105" i="2" a="1"/>
  <c r="V260" i="2" a="1"/>
  <c r="V250" i="2" a="1"/>
  <c r="V255" i="2" a="1"/>
  <c r="V119" i="2" a="1"/>
  <c r="V11" i="2" a="1"/>
  <c r="V281" i="2" a="1"/>
  <c r="V138" i="2" a="1"/>
  <c r="V122" i="2" a="1"/>
  <c r="V451" i="2" a="1"/>
  <c r="V75" i="2" a="1"/>
  <c r="V79" i="2" a="1"/>
  <c r="V182" i="2" a="1"/>
  <c r="V214" i="2" a="1"/>
  <c r="V486" i="2" a="1"/>
  <c r="V409" i="2" a="1"/>
  <c r="V57" i="2" a="1"/>
  <c r="V251" i="2" a="1"/>
  <c r="V28" i="2" a="1"/>
  <c r="V442" i="2" a="1"/>
  <c r="V456" i="2" a="1"/>
  <c r="V480" i="2" a="1"/>
  <c r="V94" i="2" a="1"/>
  <c r="V126" i="2" a="1"/>
  <c r="V376" i="2" a="1"/>
  <c r="V407" i="2" a="1"/>
  <c r="V424" i="2" a="1"/>
  <c r="V328" i="2" a="1"/>
  <c r="V353" i="2" a="1"/>
  <c r="V479" i="2" a="1"/>
  <c r="V111" i="2" a="1"/>
  <c r="V128" i="2" a="1"/>
  <c r="V236" i="2" a="1"/>
  <c r="V265" i="2" a="1"/>
  <c r="V418" i="2" a="1"/>
  <c r="V453" i="2" a="1"/>
  <c r="V329" i="2" a="1"/>
  <c r="V114" i="2" a="1"/>
  <c r="V260" i="2" l="1"/>
  <c r="X260" i="2" s="1"/>
  <c r="V259" i="2"/>
  <c r="X259" i="2" s="1"/>
  <c r="V132" i="2"/>
  <c r="X132" i="2" s="1"/>
  <c r="V463" i="2"/>
  <c r="X463" i="2" s="1"/>
  <c r="V135" i="2"/>
  <c r="X135" i="2" s="1"/>
  <c r="V182" i="2"/>
  <c r="X182" i="2" s="1"/>
  <c r="V73" i="2"/>
  <c r="X73" i="2" s="1"/>
  <c r="V144" i="2"/>
  <c r="X144" i="2" s="1"/>
  <c r="V485" i="2"/>
  <c r="X485" i="2" s="1"/>
  <c r="V484" i="2"/>
  <c r="X484" i="2" s="1"/>
  <c r="V159" i="2"/>
  <c r="X159" i="2" s="1"/>
  <c r="V166" i="2"/>
  <c r="X166" i="2" s="1"/>
  <c r="V456" i="2"/>
  <c r="X456" i="2" s="1"/>
  <c r="V449" i="2"/>
  <c r="X449" i="2" s="1"/>
  <c r="V448" i="2"/>
  <c r="X448" i="2" s="1"/>
  <c r="V441" i="2"/>
  <c r="X441" i="2" s="1"/>
  <c r="V477" i="2"/>
  <c r="X477" i="2" s="1"/>
  <c r="V377" i="2"/>
  <c r="X377" i="2" s="1"/>
  <c r="V312" i="2"/>
  <c r="X312" i="2" s="1"/>
  <c r="V247" i="2"/>
  <c r="X247" i="2" s="1"/>
  <c r="V218" i="2"/>
  <c r="X218" i="2" s="1"/>
  <c r="V174" i="2"/>
  <c r="X174" i="2" s="1"/>
  <c r="V311" i="2"/>
  <c r="X311" i="2" s="1"/>
  <c r="V181" i="2"/>
  <c r="X181" i="2" s="1"/>
  <c r="V134" i="2"/>
  <c r="X134" i="2" s="1"/>
  <c r="V375" i="2"/>
  <c r="X375" i="2" s="1"/>
  <c r="V346" i="2"/>
  <c r="X346" i="2" s="1"/>
  <c r="V318" i="2"/>
  <c r="X318" i="2" s="1"/>
  <c r="V289" i="2"/>
  <c r="X289" i="2" s="1"/>
  <c r="V253" i="2"/>
  <c r="X253" i="2" s="1"/>
  <c r="V188" i="2"/>
  <c r="X188" i="2" s="1"/>
  <c r="V110" i="2"/>
  <c r="X110" i="2" s="1"/>
  <c r="V209" i="2"/>
  <c r="X209" i="2" s="1"/>
  <c r="V157" i="2"/>
  <c r="X157" i="2" s="1"/>
  <c r="V475" i="2"/>
  <c r="X475" i="2" s="1"/>
  <c r="V403" i="2"/>
  <c r="X403" i="2" s="1"/>
  <c r="V381" i="2"/>
  <c r="X381" i="2" s="1"/>
  <c r="V316" i="2"/>
  <c r="X316" i="2" s="1"/>
  <c r="V280" i="2"/>
  <c r="X280" i="2" s="1"/>
  <c r="V187" i="2"/>
  <c r="X187" i="2" s="1"/>
  <c r="V38" i="2"/>
  <c r="X38" i="2" s="1"/>
  <c r="V27" i="2"/>
  <c r="X27" i="2" s="1"/>
  <c r="V416" i="2"/>
  <c r="X416" i="2" s="1"/>
  <c r="V380" i="2"/>
  <c r="X380" i="2" s="1"/>
  <c r="V315" i="2"/>
  <c r="X315" i="2" s="1"/>
  <c r="V286" i="2"/>
  <c r="X286" i="2" s="1"/>
  <c r="V250" i="2"/>
  <c r="X250" i="2" s="1"/>
  <c r="V236" i="2"/>
  <c r="X236" i="2" s="1"/>
  <c r="V229" i="2"/>
  <c r="X229" i="2" s="1"/>
  <c r="V222" i="2"/>
  <c r="X222" i="2" s="1"/>
  <c r="V214" i="2"/>
  <c r="X214" i="2" s="1"/>
  <c r="V186" i="2"/>
  <c r="X186" i="2" s="1"/>
  <c r="V154" i="2"/>
  <c r="X154" i="2" s="1"/>
  <c r="V139" i="2"/>
  <c r="X139" i="2" s="1"/>
  <c r="V115" i="2"/>
  <c r="X115" i="2" s="1"/>
  <c r="V61" i="2"/>
  <c r="X61" i="2" s="1"/>
  <c r="V44" i="2"/>
  <c r="X44" i="2" s="1"/>
  <c r="V8" i="2"/>
  <c r="X8" i="2" s="1"/>
  <c r="V473" i="2"/>
  <c r="X473" i="2" s="1"/>
  <c r="V365" i="2"/>
  <c r="X365" i="2" s="1"/>
  <c r="V329" i="2"/>
  <c r="X329" i="2" s="1"/>
  <c r="V257" i="2"/>
  <c r="X257" i="2" s="1"/>
  <c r="V221" i="2"/>
  <c r="X221" i="2" s="1"/>
  <c r="V184" i="2"/>
  <c r="X184" i="2" s="1"/>
  <c r="V169" i="2"/>
  <c r="X169" i="2" s="1"/>
  <c r="V122" i="2"/>
  <c r="X122" i="2" s="1"/>
  <c r="V75" i="2"/>
  <c r="X75" i="2" s="1"/>
  <c r="V362" i="2"/>
  <c r="X362" i="2" s="1"/>
  <c r="V333" i="2"/>
  <c r="X333" i="2" s="1"/>
  <c r="V297" i="2"/>
  <c r="X297" i="2" s="1"/>
  <c r="V240" i="2"/>
  <c r="X240" i="2" s="1"/>
  <c r="V127" i="2"/>
  <c r="X127" i="2" s="1"/>
  <c r="V483" i="2"/>
  <c r="X483" i="2" s="1"/>
  <c r="V454" i="2"/>
  <c r="X454" i="2" s="1"/>
  <c r="V303" i="2"/>
  <c r="X303" i="2" s="1"/>
  <c r="V246" i="2"/>
  <c r="X246" i="2" s="1"/>
  <c r="V150" i="2"/>
  <c r="X150" i="2" s="1"/>
  <c r="V103" i="2"/>
  <c r="X103" i="2" s="1"/>
  <c r="V79" i="2"/>
  <c r="X79" i="2" s="1"/>
  <c r="V20" i="2"/>
  <c r="X20" i="2" s="1"/>
  <c r="V317" i="2"/>
  <c r="X317" i="2" s="1"/>
  <c r="V482" i="2"/>
  <c r="X482" i="2" s="1"/>
  <c r="V453" i="2"/>
  <c r="X453" i="2" s="1"/>
  <c r="V424" i="2"/>
  <c r="X424" i="2" s="1"/>
  <c r="V388" i="2"/>
  <c r="X388" i="2" s="1"/>
  <c r="V331" i="2"/>
  <c r="X331" i="2" s="1"/>
  <c r="V302" i="2"/>
  <c r="X302" i="2" s="1"/>
  <c r="V266" i="2"/>
  <c r="X266" i="2" s="1"/>
  <c r="V140" i="2"/>
  <c r="X140" i="2" s="1"/>
  <c r="V19" i="2"/>
  <c r="X19" i="2" s="1"/>
  <c r="V395" i="2"/>
  <c r="X395" i="2" s="1"/>
  <c r="V251" i="2"/>
  <c r="X251" i="2" s="1"/>
  <c r="V466" i="2"/>
  <c r="X466" i="2" s="1"/>
  <c r="V373" i="2"/>
  <c r="X373" i="2" s="1"/>
  <c r="V337" i="2"/>
  <c r="X337" i="2" s="1"/>
  <c r="V279" i="2"/>
  <c r="X279" i="2" s="1"/>
  <c r="V243" i="2"/>
  <c r="X243" i="2" s="1"/>
  <c r="V207" i="2"/>
  <c r="X207" i="2" s="1"/>
  <c r="V487" i="2"/>
  <c r="X487" i="2" s="1"/>
  <c r="V458" i="2"/>
  <c r="X458" i="2" s="1"/>
  <c r="V444" i="2"/>
  <c r="X444" i="2" s="1"/>
  <c r="V415" i="2"/>
  <c r="X415" i="2" s="1"/>
  <c r="V372" i="2"/>
  <c r="X372" i="2" s="1"/>
  <c r="V357" i="2"/>
  <c r="X357" i="2" s="1"/>
  <c r="V328" i="2"/>
  <c r="X328" i="2" s="1"/>
  <c r="V314" i="2"/>
  <c r="X314" i="2" s="1"/>
  <c r="V300" i="2"/>
  <c r="X300" i="2" s="1"/>
  <c r="V292" i="2"/>
  <c r="X292" i="2" s="1"/>
  <c r="V278" i="2"/>
  <c r="X278" i="2" s="1"/>
  <c r="V228" i="2"/>
  <c r="X228" i="2" s="1"/>
  <c r="V176" i="2"/>
  <c r="X176" i="2" s="1"/>
  <c r="V153" i="2"/>
  <c r="X153" i="2" s="1"/>
  <c r="V138" i="2"/>
  <c r="X138" i="2" s="1"/>
  <c r="V129" i="2"/>
  <c r="X129" i="2" s="1"/>
  <c r="V114" i="2"/>
  <c r="X114" i="2" s="1"/>
  <c r="V106" i="2"/>
  <c r="X106" i="2" s="1"/>
  <c r="V82" i="2"/>
  <c r="X82" i="2" s="1"/>
  <c r="V43" i="2"/>
  <c r="X43" i="2" s="1"/>
  <c r="V15" i="2"/>
  <c r="X15" i="2" s="1"/>
  <c r="V7" i="2"/>
  <c r="X7" i="2" s="1"/>
  <c r="V376" i="2"/>
  <c r="X376" i="2" s="1"/>
  <c r="V319" i="2"/>
  <c r="X319" i="2" s="1"/>
  <c r="V261" i="2"/>
  <c r="X261" i="2" s="1"/>
  <c r="V225" i="2"/>
  <c r="X225" i="2" s="1"/>
  <c r="V151" i="2"/>
  <c r="X151" i="2" s="1"/>
  <c r="V111" i="2"/>
  <c r="X111" i="2" s="1"/>
  <c r="V455" i="2"/>
  <c r="X455" i="2" s="1"/>
  <c r="V275" i="2"/>
  <c r="X275" i="2" s="1"/>
  <c r="V158" i="2"/>
  <c r="X158" i="2" s="1"/>
  <c r="V447" i="2"/>
  <c r="X447" i="2" s="1"/>
  <c r="V418" i="2"/>
  <c r="X418" i="2" s="1"/>
  <c r="V382" i="2"/>
  <c r="X382" i="2" s="1"/>
  <c r="V325" i="2"/>
  <c r="X325" i="2" s="1"/>
  <c r="V353" i="2"/>
  <c r="X353" i="2" s="1"/>
  <c r="V245" i="2"/>
  <c r="X245" i="2" s="1"/>
  <c r="V148" i="2"/>
  <c r="X148" i="2" s="1"/>
  <c r="V374" i="2"/>
  <c r="X374" i="2" s="1"/>
  <c r="V345" i="2"/>
  <c r="X345" i="2" s="1"/>
  <c r="V288" i="2"/>
  <c r="X288" i="2" s="1"/>
  <c r="V223" i="2"/>
  <c r="X223" i="2" s="1"/>
  <c r="V62" i="2"/>
  <c r="X62" i="2" s="1"/>
  <c r="V287" i="2"/>
  <c r="X287" i="2" s="1"/>
  <c r="V100" i="2"/>
  <c r="X100" i="2" s="1"/>
  <c r="V452" i="2"/>
  <c r="X452" i="2" s="1"/>
  <c r="V394" i="2"/>
  <c r="X394" i="2" s="1"/>
  <c r="V358" i="2"/>
  <c r="X358" i="2" s="1"/>
  <c r="V301" i="2"/>
  <c r="X301" i="2" s="1"/>
  <c r="V265" i="2"/>
  <c r="X265" i="2" s="1"/>
  <c r="V480" i="2"/>
  <c r="X480" i="2" s="1"/>
  <c r="V465" i="2"/>
  <c r="X465" i="2" s="1"/>
  <c r="V451" i="2"/>
  <c r="X451" i="2" s="1"/>
  <c r="V422" i="2"/>
  <c r="X422" i="2" s="1"/>
  <c r="V393" i="2"/>
  <c r="X393" i="2" s="1"/>
  <c r="V364" i="2"/>
  <c r="X364" i="2" s="1"/>
  <c r="V343" i="2"/>
  <c r="X343" i="2" s="1"/>
  <c r="V479" i="2"/>
  <c r="X479" i="2" s="1"/>
  <c r="V443" i="2"/>
  <c r="X443" i="2" s="1"/>
  <c r="V407" i="2"/>
  <c r="X407" i="2" s="1"/>
  <c r="V371" i="2"/>
  <c r="X371" i="2" s="1"/>
  <c r="V335" i="2"/>
  <c r="X335" i="2" s="1"/>
  <c r="V191" i="2"/>
  <c r="X191" i="2" s="1"/>
  <c r="V183" i="2"/>
  <c r="X183" i="2" s="1"/>
  <c r="V168" i="2"/>
  <c r="X168" i="2" s="1"/>
  <c r="V136" i="2"/>
  <c r="X136" i="2" s="1"/>
  <c r="V25" i="2"/>
  <c r="X25" i="2" s="1"/>
  <c r="V420" i="2"/>
  <c r="X420" i="2" s="1"/>
  <c r="V391" i="2"/>
  <c r="X391" i="2" s="1"/>
  <c r="V326" i="2"/>
  <c r="X326" i="2" s="1"/>
  <c r="V304" i="2"/>
  <c r="X304" i="2" s="1"/>
  <c r="V283" i="2"/>
  <c r="X283" i="2" s="1"/>
  <c r="V189" i="2"/>
  <c r="X189" i="2" s="1"/>
  <c r="V142" i="2"/>
  <c r="X142" i="2" s="1"/>
  <c r="V32" i="2"/>
  <c r="X32" i="2" s="1"/>
  <c r="V419" i="2"/>
  <c r="X419" i="2" s="1"/>
  <c r="V347" i="2"/>
  <c r="X347" i="2" s="1"/>
  <c r="V239" i="2"/>
  <c r="X239" i="2" s="1"/>
  <c r="V440" i="2"/>
  <c r="X440" i="2" s="1"/>
  <c r="V411" i="2"/>
  <c r="X411" i="2" s="1"/>
  <c r="V339" i="2"/>
  <c r="X339" i="2" s="1"/>
  <c r="V310" i="2"/>
  <c r="X310" i="2" s="1"/>
  <c r="V282" i="2"/>
  <c r="X282" i="2" s="1"/>
  <c r="V217" i="2"/>
  <c r="X217" i="2" s="1"/>
  <c r="V202" i="2"/>
  <c r="X202" i="2" s="1"/>
  <c r="V141" i="2"/>
  <c r="X141" i="2" s="1"/>
  <c r="V126" i="2"/>
  <c r="X126" i="2" s="1"/>
  <c r="V94" i="2"/>
  <c r="X94" i="2" s="1"/>
  <c r="V461" i="2"/>
  <c r="X461" i="2" s="1"/>
  <c r="V281" i="2"/>
  <c r="X281" i="2" s="1"/>
  <c r="V180" i="2"/>
  <c r="X180" i="2" s="1"/>
  <c r="V133" i="2"/>
  <c r="X133" i="2" s="1"/>
  <c r="V468" i="2"/>
  <c r="X468" i="2" s="1"/>
  <c r="V446" i="2"/>
  <c r="X446" i="2" s="1"/>
  <c r="V417" i="2"/>
  <c r="X417" i="2" s="1"/>
  <c r="V338" i="2"/>
  <c r="X338" i="2" s="1"/>
  <c r="V273" i="2"/>
  <c r="X273" i="2" s="1"/>
  <c r="V208" i="2"/>
  <c r="X208" i="2" s="1"/>
  <c r="V109" i="2"/>
  <c r="X109" i="2" s="1"/>
  <c r="V93" i="2"/>
  <c r="X93" i="2" s="1"/>
  <c r="V45" i="2"/>
  <c r="X45" i="2" s="1"/>
  <c r="V9" i="2"/>
  <c r="X9" i="2" s="1"/>
  <c r="V147" i="2"/>
  <c r="X147" i="2" s="1"/>
  <c r="V123" i="2"/>
  <c r="X123" i="2" s="1"/>
  <c r="V69" i="2"/>
  <c r="X69" i="2" s="1"/>
  <c r="V438" i="2"/>
  <c r="X438" i="2" s="1"/>
  <c r="V409" i="2"/>
  <c r="X409" i="2" s="1"/>
  <c r="V366" i="2"/>
  <c r="X366" i="2" s="1"/>
  <c r="V344" i="2"/>
  <c r="X344" i="2" s="1"/>
  <c r="V322" i="2"/>
  <c r="X322" i="2" s="1"/>
  <c r="V258" i="2"/>
  <c r="X258" i="2" s="1"/>
  <c r="V486" i="2"/>
  <c r="X486" i="2" s="1"/>
  <c r="V457" i="2"/>
  <c r="X457" i="2" s="1"/>
  <c r="V450" i="2"/>
  <c r="X450" i="2" s="1"/>
  <c r="V442" i="2"/>
  <c r="X442" i="2" s="1"/>
  <c r="V435" i="2"/>
  <c r="X435" i="2" s="1"/>
  <c r="V421" i="2"/>
  <c r="X421" i="2" s="1"/>
  <c r="V399" i="2"/>
  <c r="X399" i="2" s="1"/>
  <c r="V392" i="2"/>
  <c r="X392" i="2" s="1"/>
  <c r="V363" i="2"/>
  <c r="X363" i="2" s="1"/>
  <c r="V356" i="2"/>
  <c r="X356" i="2" s="1"/>
  <c r="V342" i="2"/>
  <c r="X342" i="2" s="1"/>
  <c r="V334" i="2"/>
  <c r="X334" i="2" s="1"/>
  <c r="V320" i="2"/>
  <c r="X320" i="2" s="1"/>
  <c r="V284" i="2"/>
  <c r="X284" i="2" s="1"/>
  <c r="V277" i="2"/>
  <c r="X277" i="2" s="1"/>
  <c r="V255" i="2"/>
  <c r="X255" i="2" s="1"/>
  <c r="V248" i="2"/>
  <c r="X248" i="2" s="1"/>
  <c r="V241" i="2"/>
  <c r="X241" i="2" s="1"/>
  <c r="V234" i="2"/>
  <c r="X234" i="2" s="1"/>
  <c r="V219" i="2"/>
  <c r="X219" i="2" s="1"/>
  <c r="V198" i="2"/>
  <c r="X198" i="2" s="1"/>
  <c r="V190" i="2"/>
  <c r="X190" i="2" s="1"/>
  <c r="V175" i="2"/>
  <c r="X175" i="2" s="1"/>
  <c r="V152" i="2"/>
  <c r="X152" i="2" s="1"/>
  <c r="V128" i="2"/>
  <c r="X128" i="2" s="1"/>
  <c r="V105" i="2"/>
  <c r="X105" i="2" s="1"/>
  <c r="V57" i="2"/>
  <c r="X57" i="2" s="1"/>
  <c r="V49" i="2"/>
  <c r="X49" i="2" s="1"/>
  <c r="V33" i="2"/>
  <c r="X33" i="2" s="1"/>
  <c r="V84" i="2"/>
  <c r="X84" i="2" s="1"/>
  <c r="V54" i="2"/>
  <c r="X54" i="2" s="1"/>
  <c r="V30" i="2"/>
  <c r="X30" i="2" s="1"/>
  <c r="V24" i="2"/>
  <c r="X24" i="2" s="1"/>
  <c r="V12" i="2"/>
  <c r="X12" i="2" s="1"/>
  <c r="V6" i="2"/>
  <c r="X6" i="2" s="1"/>
  <c r="V185" i="2"/>
  <c r="X185" i="2" s="1"/>
  <c r="V173" i="2"/>
  <c r="X173" i="2" s="1"/>
  <c r="V155" i="2"/>
  <c r="X155" i="2" s="1"/>
  <c r="V143" i="2"/>
  <c r="X143" i="2" s="1"/>
  <c r="V131" i="2"/>
  <c r="X131" i="2" s="1"/>
  <c r="V125" i="2"/>
  <c r="X125" i="2" s="1"/>
  <c r="V119" i="2"/>
  <c r="X119" i="2" s="1"/>
  <c r="V101" i="2"/>
  <c r="X101" i="2" s="1"/>
  <c r="V89" i="2"/>
  <c r="X89" i="2" s="1"/>
  <c r="V77" i="2"/>
  <c r="X77" i="2" s="1"/>
  <c r="V59" i="2"/>
  <c r="X59" i="2" s="1"/>
  <c r="V53" i="2"/>
  <c r="X53" i="2" s="1"/>
  <c r="V35" i="2"/>
  <c r="X35" i="2" s="1"/>
  <c r="V23" i="2"/>
  <c r="X23" i="2" s="1"/>
  <c r="V17" i="2"/>
  <c r="X17" i="2" s="1"/>
  <c r="V11" i="2"/>
  <c r="X11" i="2" s="1"/>
  <c r="V179" i="2"/>
  <c r="X179" i="2" s="1"/>
  <c r="V149" i="2"/>
  <c r="X149" i="2" s="1"/>
  <c r="V137" i="2"/>
  <c r="X137" i="2" s="1"/>
  <c r="V95" i="2"/>
  <c r="X95" i="2" s="1"/>
  <c r="V29" i="2"/>
  <c r="X29" i="2" s="1"/>
  <c r="V64" i="2"/>
  <c r="X64" i="2" s="1"/>
  <c r="V58" i="2"/>
  <c r="X58" i="2" s="1"/>
  <c r="V34" i="2"/>
  <c r="X34" i="2" s="1"/>
  <c r="V28" i="2"/>
  <c r="X28" i="2" s="1"/>
  <c r="V22" i="2"/>
  <c r="X22" i="2" s="1"/>
  <c r="V16" i="2"/>
  <c r="X16" i="2" s="1"/>
  <c r="V4" i="2"/>
  <c r="X4" i="2" s="1"/>
  <c r="V3" i="2"/>
  <c r="X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<sst xmlns="http://schemas.openxmlformats.org/spreadsheetml/2006/main" count="20017" uniqueCount="1443">
  <si>
    <t>Material Description</t>
  </si>
  <si>
    <t>Loose Bulk Density [lb/ft3 (kgf/m3)]</t>
  </si>
  <si>
    <t>CEMA Material Code</t>
  </si>
  <si>
    <t xml:space="preserve">Material Class Code </t>
  </si>
  <si>
    <t>Component Series</t>
  </si>
  <si>
    <t>Material Factor</t>
  </si>
  <si>
    <t>V</t>
  </si>
  <si>
    <t>Size</t>
  </si>
  <si>
    <t>Abrasive</t>
  </si>
  <si>
    <t>Flowability</t>
  </si>
  <si>
    <t>Adipic Acid</t>
  </si>
  <si>
    <r>
      <t>45A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35N</t>
    </r>
  </si>
  <si>
    <t>A35</t>
  </si>
  <si>
    <t>2B</t>
  </si>
  <si>
    <t>X</t>
  </si>
  <si>
    <t>A100</t>
  </si>
  <si>
    <t>Alfalfa, Meal</t>
  </si>
  <si>
    <t>14,22</t>
  </si>
  <si>
    <r>
      <t>18B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45WY</t>
    </r>
  </si>
  <si>
    <t>B45</t>
  </si>
  <si>
    <t>2D</t>
  </si>
  <si>
    <t>B645</t>
  </si>
  <si>
    <t>Alfalfa, Pellets</t>
  </si>
  <si>
    <t>41,43</t>
  </si>
  <si>
    <r>
      <t>42C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</t>
    </r>
  </si>
  <si>
    <t>C25</t>
  </si>
  <si>
    <t>C1/2</t>
  </si>
  <si>
    <t>Alfalfa, Seed</t>
  </si>
  <si>
    <t>10,15</t>
  </si>
  <si>
    <r>
      <t>13B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15N</t>
    </r>
  </si>
  <si>
    <t>B15</t>
  </si>
  <si>
    <t>1A-1B-1C</t>
  </si>
  <si>
    <t>B6</t>
  </si>
  <si>
    <t>Almonds, Broken</t>
  </si>
  <si>
    <t>27,30</t>
  </si>
  <si>
    <r>
      <t>29C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35Q</t>
    </r>
  </si>
  <si>
    <t>C35</t>
  </si>
  <si>
    <t>Almonds, Whole, Shelled</t>
  </si>
  <si>
    <t>28,30</t>
  </si>
  <si>
    <t>Alum, Fines</t>
  </si>
  <si>
    <t>45,50</t>
  </si>
  <si>
    <r>
      <t>48B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35U</t>
    </r>
  </si>
  <si>
    <t>B35</t>
  </si>
  <si>
    <t>Alum, Lumps</t>
  </si>
  <si>
    <t>50,60</t>
  </si>
  <si>
    <r>
      <t>55B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</t>
    </r>
  </si>
  <si>
    <t>B25</t>
  </si>
  <si>
    <t>2A-2B</t>
  </si>
  <si>
    <t>Alumina</t>
  </si>
  <si>
    <t>55,65</t>
  </si>
  <si>
    <r>
      <t>58B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27MY</t>
    </r>
  </si>
  <si>
    <t>B27</t>
  </si>
  <si>
    <t>3D</t>
  </si>
  <si>
    <t>Alumina, Fines</t>
  </si>
  <si>
    <t>35,1</t>
  </si>
  <si>
    <r>
      <t>35A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27MY</t>
    </r>
  </si>
  <si>
    <t>A27</t>
  </si>
  <si>
    <t>Alumina, Sized or Briquette</t>
  </si>
  <si>
    <r>
      <t>65D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37</t>
    </r>
  </si>
  <si>
    <t>D37</t>
  </si>
  <si>
    <t>D3</t>
  </si>
  <si>
    <t>Aluminate Gel (Aluminate Hydroxide)</t>
  </si>
  <si>
    <r>
      <t>45B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</si>
  <si>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Aluminum Chips, Dry</t>
  </si>
  <si>
    <t>7,15</t>
  </si>
  <si>
    <t>11E45VN</t>
  </si>
  <si>
    <t>E45</t>
  </si>
  <si>
    <t>E</t>
  </si>
  <si>
    <t>Aluminum Chips, Oily</t>
  </si>
  <si>
    <t>11E45VY</t>
  </si>
  <si>
    <t>Aluminum Hydrate</t>
  </si>
  <si>
    <t>13,20</t>
  </si>
  <si>
    <r>
      <t>17C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35N</t>
    </r>
  </si>
  <si>
    <t>Aluminum Ore (See Bauxite)</t>
  </si>
  <si>
    <t>Aluminum Oxide</t>
  </si>
  <si>
    <t>60,120</t>
  </si>
  <si>
    <r>
      <t>90A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17MN</t>
    </r>
  </si>
  <si>
    <t>A17</t>
  </si>
  <si>
    <t>Aluminum Silicate (Andalusite)</t>
  </si>
  <si>
    <r>
      <t>49C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35S</t>
    </r>
  </si>
  <si>
    <t>3A-3B</t>
  </si>
  <si>
    <t>Aluminum Sulfate</t>
  </si>
  <si>
    <t>45,58</t>
  </si>
  <si>
    <r>
      <t>52C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</t>
    </r>
  </si>
  <si>
    <t>Ammonium Chloride, Crystalline</t>
  </si>
  <si>
    <t>45,52</t>
  </si>
  <si>
    <r>
      <t>49A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45FRS</t>
    </r>
  </si>
  <si>
    <t>A45</t>
  </si>
  <si>
    <t>Ammonium Nitrate</t>
  </si>
  <si>
    <t>45,62</t>
  </si>
  <si>
    <r>
      <t>54A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35NTU</t>
    </r>
  </si>
  <si>
    <t>A40</t>
  </si>
  <si>
    <t>Ammonium Sulfate</t>
  </si>
  <si>
    <r>
      <t>52C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35F0TU</t>
    </r>
  </si>
  <si>
    <t>Apple Pomace, Dry</t>
  </si>
  <si>
    <r>
      <t>15C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45Y</t>
    </r>
  </si>
  <si>
    <t>C45</t>
  </si>
  <si>
    <t>Arsenate of Lead (See Lead Arsenate)</t>
  </si>
  <si>
    <t>Arsenic Oxide (Arsenolite)*</t>
  </si>
  <si>
    <t>100,120</t>
  </si>
  <si>
    <r>
      <t>110A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35R</t>
    </r>
  </si>
  <si>
    <t>Arsenic, Pulverized</t>
  </si>
  <si>
    <r>
      <t>30A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25R</t>
    </r>
  </si>
  <si>
    <t>A25</t>
  </si>
  <si>
    <t>Asbestos Rock, Ore</t>
  </si>
  <si>
    <r>
      <t>81D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37R</t>
    </r>
  </si>
  <si>
    <t>Asbestos, Shredded</t>
  </si>
  <si>
    <t>20,40</t>
  </si>
  <si>
    <t>30E46XY</t>
  </si>
  <si>
    <t>E46</t>
  </si>
  <si>
    <t>Ash, Black, Ground</t>
  </si>
  <si>
    <r>
      <t>105B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</si>
  <si>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B36</t>
  </si>
  <si>
    <t>Ashes, Coal, Dry - 1/2”</t>
  </si>
  <si>
    <t>35,45</t>
  </si>
  <si>
    <r>
      <t>40C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46TY</t>
    </r>
  </si>
  <si>
    <t>C46</t>
  </si>
  <si>
    <t>Ashes, Coal, Dry - 3”</t>
  </si>
  <si>
    <t>35,40</t>
  </si>
  <si>
    <r>
      <t>38D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46T</t>
    </r>
  </si>
  <si>
    <t>D46</t>
  </si>
  <si>
    <t>Ashes, Coal, Wet - 1/2”</t>
  </si>
  <si>
    <r>
      <t>48C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46T</t>
    </r>
  </si>
  <si>
    <t>Ashes, Coal, Wet - 3”</t>
  </si>
  <si>
    <r>
      <t>48D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46T</t>
    </r>
  </si>
  <si>
    <t>Ashes, Fly (See Flyash)</t>
  </si>
  <si>
    <t>Asphalt, Crushed - 1/2”</t>
  </si>
  <si>
    <r>
      <t>45C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</t>
    </r>
  </si>
  <si>
    <t>Bagasse</t>
  </si>
  <si>
    <t>7,10</t>
  </si>
  <si>
    <t>9E45RVXY</t>
  </si>
  <si>
    <t>2A-2B-2C</t>
  </si>
  <si>
    <t>Bakelite, Fines</t>
  </si>
  <si>
    <t>30,45</t>
  </si>
  <si>
    <r>
      <t>38B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</t>
    </r>
  </si>
  <si>
    <t>Baking Powder</t>
  </si>
  <si>
    <t>40,55</t>
  </si>
  <si>
    <r>
      <t>48A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</t>
    </r>
  </si>
  <si>
    <t>1B</t>
  </si>
  <si>
    <t>Baking Soda (Sodium Bicarbonate)</t>
  </si>
  <si>
    <r>
      <t>48A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25</t>
    </r>
  </si>
  <si>
    <t>Barite (Barium Sulfate), 1/2” - 3”</t>
  </si>
  <si>
    <t>120,180</t>
  </si>
  <si>
    <r>
      <t>150D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</t>
    </r>
  </si>
  <si>
    <t>D36</t>
  </si>
  <si>
    <t>Barite, Powder</t>
  </si>
  <si>
    <r>
      <t>150A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35X</t>
    </r>
  </si>
  <si>
    <t>Barium Carbonate</t>
  </si>
  <si>
    <r>
      <t>72A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45R</t>
    </r>
  </si>
  <si>
    <t>Bark, Wood, Refuse</t>
  </si>
  <si>
    <t>10,20</t>
  </si>
  <si>
    <t>15E45TVY</t>
  </si>
  <si>
    <t>Barley, Fine Ground</t>
  </si>
  <si>
    <t>24,38</t>
  </si>
  <si>
    <r>
      <t>31B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</si>
  <si>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Barley, Malted</t>
  </si>
  <si>
    <r>
      <t>31C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</si>
  <si>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Barley, Meal</t>
  </si>
  <si>
    <r>
      <t>28C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</si>
  <si>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Barley, Whole</t>
  </si>
  <si>
    <t>36,48</t>
  </si>
  <si>
    <r>
      <t>42B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25N</t>
    </r>
  </si>
  <si>
    <t>Basalt</t>
  </si>
  <si>
    <t>80,105</t>
  </si>
  <si>
    <r>
      <t>93B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27</t>
    </r>
  </si>
  <si>
    <t>Bauxite, Crushed - 3”</t>
  </si>
  <si>
    <t>75,85</t>
  </si>
  <si>
    <r>
      <t>80D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</t>
    </r>
  </si>
  <si>
    <t>Bauxite, Dry, Ground</t>
  </si>
  <si>
    <r>
      <t>68B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</t>
    </r>
  </si>
  <si>
    <t>Beans, Castor, Meal</t>
  </si>
  <si>
    <r>
      <t>38B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35W</t>
    </r>
  </si>
  <si>
    <t>Beans, Castor, Whole, Shelled</t>
  </si>
  <si>
    <r>
      <t>36C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15W</t>
    </r>
  </si>
  <si>
    <t>C15</t>
  </si>
  <si>
    <t>Beans, Navy, Dry</t>
  </si>
  <si>
    <r>
      <t>48C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15</t>
    </r>
  </si>
  <si>
    <t>Beans, Navy, Steeped</t>
  </si>
  <si>
    <r>
      <t>60C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15</t>
    </r>
  </si>
  <si>
    <t>Bentonite, 100 Mesh</t>
  </si>
  <si>
    <r>
      <t>55A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25MXY</t>
    </r>
  </si>
  <si>
    <t>Bentonite, Crude</t>
  </si>
  <si>
    <t>34,40</t>
  </si>
  <si>
    <r>
      <t>37D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45X</t>
    </r>
  </si>
  <si>
    <t>D45</t>
  </si>
  <si>
    <t>Benzene Hexachloride</t>
  </si>
  <si>
    <r>
      <t>56A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45R</t>
    </r>
  </si>
  <si>
    <t>Bicarbonate of Soda (See Baking Soda)</t>
  </si>
  <si>
    <t>Blood, Dried</t>
  </si>
  <si>
    <r>
      <t>40D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45U</t>
    </r>
  </si>
  <si>
    <t>Blood, Dried, Ground</t>
  </si>
  <si>
    <r>
      <t>30A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35U</t>
    </r>
  </si>
  <si>
    <t>1A-1B</t>
  </si>
  <si>
    <t>Bone, Ash (See Tricalcium Phosphate)</t>
  </si>
  <si>
    <t>Boneblack</t>
  </si>
  <si>
    <t>20,25</t>
  </si>
  <si>
    <r>
      <t>23A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25Y</t>
    </r>
  </si>
  <si>
    <t>Bonechar</t>
  </si>
  <si>
    <t>27,40</t>
  </si>
  <si>
    <r>
      <t>34B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</si>
  <si>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Bonemeal</t>
  </si>
  <si>
    <r>
      <t>55B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</si>
  <si>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Bones, Crushed</t>
  </si>
  <si>
    <t>35,50</t>
  </si>
  <si>
    <r>
      <t>43D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</t>
    </r>
  </si>
  <si>
    <t>Bones, Ground</t>
  </si>
  <si>
    <r>
      <t>50B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</si>
  <si>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Bones, Whole*</t>
  </si>
  <si>
    <r>
      <t>43E</t>
    </r>
    <r>
      <rPr>
        <vertAlign val="subscript"/>
        <sz val="12"/>
        <color rgb="FF221F1F"/>
        <rFont val="Calibri"/>
        <family val="2"/>
      </rPr>
      <t>45</t>
    </r>
    <r>
      <rPr>
        <sz val="12"/>
        <color rgb="FF221F1F"/>
        <rFont val="Calibri"/>
        <family val="2"/>
      </rPr>
      <t>V</t>
    </r>
  </si>
  <si>
    <t>Borate of Lime</t>
  </si>
  <si>
    <r>
      <t>60A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</t>
    </r>
  </si>
  <si>
    <t>Borax, 1 1/2” - 2” lumps</t>
  </si>
  <si>
    <t>55,60</t>
  </si>
  <si>
    <r>
      <t>58D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</t>
    </r>
  </si>
  <si>
    <t>D35</t>
  </si>
  <si>
    <t>Borax, 2” - 3” lumps</t>
  </si>
  <si>
    <t>60,70</t>
  </si>
  <si>
    <r>
      <t>65D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</t>
    </r>
  </si>
  <si>
    <t>Borax, Fines</t>
  </si>
  <si>
    <t>45,55</t>
  </si>
  <si>
    <r>
      <t>50B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25T</t>
    </r>
  </si>
  <si>
    <t>Borax, Screenings - 1/2”</t>
  </si>
  <si>
    <r>
      <t>58C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</si>
  <si>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Boric Acid, Fine</t>
  </si>
  <si>
    <r>
      <t>55B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25T</t>
    </r>
  </si>
  <si>
    <t>Braunite (See Manganese Oxide)</t>
  </si>
  <si>
    <t>Bread, Crumbs</t>
  </si>
  <si>
    <r>
      <t>23B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35PQ</t>
    </r>
  </si>
  <si>
    <t>B5</t>
  </si>
  <si>
    <t>Brewer’s Grain, Spent, Dry</t>
  </si>
  <si>
    <t>14,30</t>
  </si>
  <si>
    <r>
      <t>22C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</t>
    </r>
  </si>
  <si>
    <t>Brewer’s Grain, Spent, Wet</t>
  </si>
  <si>
    <r>
      <t>58C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45T</t>
    </r>
  </si>
  <si>
    <t>Brick, Ground - 1/8”</t>
  </si>
  <si>
    <t>110B637</t>
  </si>
  <si>
    <t>B37</t>
  </si>
  <si>
    <t>Bronze, Chips</t>
  </si>
  <si>
    <t>30,50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</si>
  <si>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</t>
    </r>
  </si>
  <si>
    <t>Buckwheat</t>
  </si>
  <si>
    <t>37,42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</si>
  <si>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25N</t>
    </r>
  </si>
  <si>
    <t>Calcine, Flour</t>
  </si>
  <si>
    <r>
      <t>80A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</t>
    </r>
  </si>
  <si>
    <t>Calcium Carbide</t>
  </si>
  <si>
    <t>70,90</t>
  </si>
  <si>
    <r>
      <t>80D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25N</t>
    </r>
  </si>
  <si>
    <t>D25</t>
  </si>
  <si>
    <t>Calcium Carbonate (See Limestone)</t>
  </si>
  <si>
    <t>Calcium Floride (See Fluorspar)</t>
  </si>
  <si>
    <t>Calcium Hydrate (See Lime, Hydrated)</t>
  </si>
  <si>
    <t>Calcium Hydroxide (See Lime, Hydrated)</t>
  </si>
  <si>
    <t>Calcium Lactate</t>
  </si>
  <si>
    <t>26,29</t>
  </si>
  <si>
    <r>
      <t>28D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45QTR</t>
    </r>
  </si>
  <si>
    <t>Calcium Oxide (See Lime, Unslaked)</t>
  </si>
  <si>
    <t>Calcium Phosphate</t>
  </si>
  <si>
    <t>40,50</t>
  </si>
  <si>
    <r>
      <t>45A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</t>
    </r>
  </si>
  <si>
    <t>Calcium Sulfate (See Gypsum)</t>
  </si>
  <si>
    <t>Carbon, Activated, Dry, Fine*</t>
  </si>
  <si>
    <t>8,20</t>
  </si>
  <si>
    <r>
      <t>14B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25Y</t>
    </r>
  </si>
  <si>
    <t>Carbon, Black, Pelleted*</t>
  </si>
  <si>
    <r>
      <t>23B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15Q</t>
    </r>
  </si>
  <si>
    <t>Carbon, Black, Powder*</t>
  </si>
  <si>
    <t>4,7</t>
  </si>
  <si>
    <r>
      <t>6A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35Y</t>
    </r>
  </si>
  <si>
    <t>Carborundum</t>
  </si>
  <si>
    <r>
      <t>100D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27</t>
    </r>
  </si>
  <si>
    <t>D27</t>
  </si>
  <si>
    <t>Casein</t>
  </si>
  <si>
    <r>
      <t>36B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</si>
  <si>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Cashew, Nuts</t>
  </si>
  <si>
    <t>32,37</t>
  </si>
  <si>
    <r>
      <t>35C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</t>
    </r>
  </si>
  <si>
    <t>Cast Iron, Chips</t>
  </si>
  <si>
    <t>130,200</t>
  </si>
  <si>
    <r>
      <t>165C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</t>
    </r>
  </si>
  <si>
    <t>Caustic Soda</t>
  </si>
  <si>
    <r>
      <t>88B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35RSU</t>
    </r>
  </si>
  <si>
    <t>Caustic Soda, Flakes</t>
  </si>
  <si>
    <r>
      <t>47C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45RSUX</t>
    </r>
  </si>
  <si>
    <t>Celite (See Diatomaceous Earth)</t>
  </si>
  <si>
    <t>Cement, Aerated (Portland)</t>
  </si>
  <si>
    <t>60,75</t>
  </si>
  <si>
    <r>
      <t>68A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16M</t>
    </r>
  </si>
  <si>
    <t>A16</t>
  </si>
  <si>
    <t>Cement, Clinker</t>
  </si>
  <si>
    <t>75,95</t>
  </si>
  <si>
    <r>
      <t>85D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</t>
    </r>
  </si>
  <si>
    <t>Cement, Mortar</t>
  </si>
  <si>
    <r>
      <t>133B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35Q</t>
    </r>
  </si>
  <si>
    <t>Cement, Portland</t>
  </si>
  <si>
    <r>
      <t>94A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26M</t>
    </r>
  </si>
  <si>
    <t>A26</t>
  </si>
  <si>
    <t>Cerussite (See Lead Carbonate)</t>
  </si>
  <si>
    <t>Chalk, Crushed</t>
  </si>
  <si>
    <r>
      <t>85D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25</t>
    </r>
  </si>
  <si>
    <t>Chalk, Pulverized</t>
  </si>
  <si>
    <t>67,75</t>
  </si>
  <si>
    <r>
      <t>71A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25MXY</t>
    </r>
  </si>
  <si>
    <t>Charcoal, Ground</t>
  </si>
  <si>
    <t>18,28</t>
  </si>
  <si>
    <r>
      <t>23A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45N</t>
    </r>
  </si>
  <si>
    <t>Charcoal, Lumps</t>
  </si>
  <si>
    <r>
      <t>23D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45QN</t>
    </r>
  </si>
  <si>
    <t>Chocolate, Cake, Pressed</t>
  </si>
  <si>
    <t>40,45</t>
  </si>
  <si>
    <r>
      <t>43D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25</t>
    </r>
  </si>
  <si>
    <t>Chrome Ore</t>
  </si>
  <si>
    <t>125,140</t>
  </si>
  <si>
    <r>
      <t>133D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</t>
    </r>
  </si>
  <si>
    <t>Cinders, Blast Furnace</t>
  </si>
  <si>
    <r>
      <t>57D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36T</t>
    </r>
  </si>
  <si>
    <t>Cinders, Coal</t>
  </si>
  <si>
    <r>
      <t>40D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36T</t>
    </r>
  </si>
  <si>
    <t>Clay(See Bentonite, Diatomaceous Earth, Fuller’s Earth, Kaolin&amp; Marl)</t>
  </si>
  <si>
    <t>Clay, Brick, Dry, Fine</t>
  </si>
  <si>
    <r>
      <t>110C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</t>
    </r>
  </si>
  <si>
    <t>C36</t>
  </si>
  <si>
    <t>Clay, Calcined</t>
  </si>
  <si>
    <t>80,100</t>
  </si>
  <si>
    <r>
      <t>90B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</si>
  <si>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Clay, Ceramic, Dry, Fine</t>
  </si>
  <si>
    <t>60,80</t>
  </si>
  <si>
    <r>
      <t>70A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35P</t>
    </r>
  </si>
  <si>
    <t>Clay, Dry, Lumpy</t>
  </si>
  <si>
    <r>
      <t>68D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</t>
    </r>
  </si>
  <si>
    <t>Clinker, Cement (See Cement, Clinker)</t>
  </si>
  <si>
    <t>Clover, Seeds</t>
  </si>
  <si>
    <t>45,48</t>
  </si>
  <si>
    <r>
      <t>47B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25N</t>
    </r>
  </si>
  <si>
    <t>Coal, Anthracite, Culm and River</t>
  </si>
  <si>
    <t>55,61</t>
  </si>
  <si>
    <r>
      <t>60B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35TY</t>
    </r>
  </si>
  <si>
    <t>Coal, Anthracite, Sized - 1/2”</t>
  </si>
  <si>
    <t>49,61</t>
  </si>
  <si>
    <r>
      <t>55C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</t>
    </r>
  </si>
  <si>
    <t>Coal, Bituminous, Mined</t>
  </si>
  <si>
    <t>40,60</t>
  </si>
  <si>
    <r>
      <t>50D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35LNXY</t>
    </r>
  </si>
  <si>
    <t>Coal, Bituminous, Mined, Sized</t>
  </si>
  <si>
    <r>
      <t>48D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35QVN</t>
    </r>
  </si>
  <si>
    <t>Coal, Bituminous, Mined, Slack</t>
  </si>
  <si>
    <t>43,50</t>
  </si>
  <si>
    <r>
      <t>47C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45TN</t>
    </r>
  </si>
  <si>
    <t>Coal, Lignite</t>
  </si>
  <si>
    <t>37,45</t>
  </si>
  <si>
    <r>
      <t>41D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35TN</t>
    </r>
  </si>
  <si>
    <t>Cocoa, Beans</t>
  </si>
  <si>
    <r>
      <t>38C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25Q</t>
    </r>
  </si>
  <si>
    <t>Cocoa, Nibs</t>
  </si>
  <si>
    <r>
      <t>35C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</t>
    </r>
  </si>
  <si>
    <t>Cocoa, Powdered</t>
  </si>
  <si>
    <t>30,35</t>
  </si>
  <si>
    <r>
      <t>33A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45XY</t>
    </r>
  </si>
  <si>
    <t>Coconut, Shredded</t>
  </si>
  <si>
    <t>20,22</t>
  </si>
  <si>
    <t>21E45</t>
  </si>
  <si>
    <t>Coffee, Beans, Green</t>
  </si>
  <si>
    <t>25,32</t>
  </si>
  <si>
    <r>
      <t>29C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25PQ</t>
    </r>
  </si>
  <si>
    <t>Coffee, Beans, Roasted</t>
  </si>
  <si>
    <t>20,30</t>
  </si>
  <si>
    <r>
      <t>25C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25PQ</t>
    </r>
  </si>
  <si>
    <t>Coffee, Chaff</t>
  </si>
  <si>
    <r>
      <t>20B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25MY</t>
    </r>
  </si>
  <si>
    <t>Coffee, Ground, Dry</t>
  </si>
  <si>
    <r>
      <rPr>
        <sz val="12"/>
        <color rgb="FF221F1F"/>
        <rFont val="Calibri"/>
        <family val="2"/>
      </rPr>
      <t>25A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35P</t>
    </r>
  </si>
  <si>
    <t>Coffee, Ground, Wet</t>
  </si>
  <si>
    <r>
      <t>40A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45X</t>
    </r>
  </si>
  <si>
    <t>Coffee, Soluble</t>
  </si>
  <si>
    <r>
      <t>19A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35PUY</t>
    </r>
  </si>
  <si>
    <t>Coke, Breeze</t>
  </si>
  <si>
    <t>25,35</t>
  </si>
  <si>
    <r>
      <t>30C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37NY</t>
    </r>
  </si>
  <si>
    <t>C37</t>
  </si>
  <si>
    <t>Coke, Loose</t>
  </si>
  <si>
    <r>
      <t>30D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37N</t>
    </r>
  </si>
  <si>
    <t>D7</t>
  </si>
  <si>
    <t>Coke, Petrol, Calcined</t>
  </si>
  <si>
    <r>
      <t>40D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37NY</t>
    </r>
  </si>
  <si>
    <t>Compost</t>
  </si>
  <si>
    <r>
      <t>40D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45TV</t>
    </r>
  </si>
  <si>
    <t>Concrete, Pre-Mix, Dry</t>
  </si>
  <si>
    <t>85,120</t>
  </si>
  <si>
    <r>
      <t>103C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36U</t>
    </r>
  </si>
  <si>
    <t>Copper Sulfate (Bluestone)</t>
  </si>
  <si>
    <r>
      <t>85C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35S</t>
    </r>
  </si>
  <si>
    <t>Copper, Ore</t>
  </si>
  <si>
    <t>120,150</t>
  </si>
  <si>
    <r>
      <t>135D</t>
    </r>
    <r>
      <rPr>
        <vertAlign val="subscript"/>
        <sz val="12"/>
        <color rgb="FF221F1F"/>
        <rFont val="Calibri"/>
        <family val="2"/>
      </rPr>
      <t>X</t>
    </r>
    <r>
      <rPr>
        <sz val="12"/>
        <color rgb="FF221F1F"/>
        <rFont val="Calibri"/>
        <family val="2"/>
      </rPr>
      <t>36</t>
    </r>
  </si>
  <si>
    <t>DX</t>
  </si>
  <si>
    <t>Copper, Ore, Crushed</t>
  </si>
  <si>
    <t>100,150</t>
  </si>
  <si>
    <r>
      <t>125D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</t>
    </r>
  </si>
  <si>
    <t>Copra, Cake, Ground</t>
  </si>
  <si>
    <r>
      <t>43B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45HW</t>
    </r>
  </si>
  <si>
    <t>Copra, Cake, Lumpy</t>
  </si>
  <si>
    <t>25,30</t>
  </si>
  <si>
    <r>
      <t>28D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35HW</t>
    </r>
  </si>
  <si>
    <t>Copra, Lumpy</t>
  </si>
  <si>
    <t>22E35HW</t>
  </si>
  <si>
    <t>E35</t>
  </si>
  <si>
    <t>Copra, Meal</t>
  </si>
  <si>
    <r>
      <t>42B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35HW</t>
    </r>
  </si>
  <si>
    <t>Cork, Granulated</t>
  </si>
  <si>
    <t>12,15</t>
  </si>
  <si>
    <r>
      <t>14C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35JYN</t>
    </r>
  </si>
  <si>
    <t>Cork, Ground, Fine</t>
  </si>
  <si>
    <t>5,15</t>
  </si>
  <si>
    <r>
      <t>10B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35JNY</t>
    </r>
  </si>
  <si>
    <t>Corn, Cleanings</t>
  </si>
  <si>
    <r>
      <t>25B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35PY</t>
    </r>
  </si>
  <si>
    <t>Corn, Cracked</t>
  </si>
  <si>
    <r>
      <t>45B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25PN</t>
    </r>
  </si>
  <si>
    <t>Corn, Grits</t>
  </si>
  <si>
    <r>
      <t>43B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35PN</t>
    </r>
  </si>
  <si>
    <t>Corn, Steeped</t>
  </si>
  <si>
    <r>
      <t>50D</t>
    </r>
    <r>
      <rPr>
        <vertAlign val="subscript"/>
        <sz val="12"/>
        <color rgb="FF221F1F"/>
        <rFont val="Calibri"/>
        <family val="2"/>
      </rPr>
      <t>3</t>
    </r>
  </si>
  <si>
    <t>D</t>
  </si>
  <si>
    <t>Corn Cobs, Ground</t>
  </si>
  <si>
    <r>
      <t>17C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25YN</t>
    </r>
  </si>
  <si>
    <t>Corn Cobs, Whole*</t>
  </si>
  <si>
    <t>14E35NV</t>
  </si>
  <si>
    <t>Corn Ear*</t>
  </si>
  <si>
    <r>
      <t>56D</t>
    </r>
    <r>
      <rPr>
        <vertAlign val="subscript"/>
        <sz val="12"/>
        <color rgb="FF221F1F"/>
        <rFont val="Calibri"/>
        <family val="2"/>
      </rPr>
      <t>16</t>
    </r>
    <r>
      <rPr>
        <sz val="12"/>
        <color rgb="FF221F1F"/>
        <rFont val="Calibri"/>
        <family val="2"/>
      </rPr>
      <t>35NV</t>
    </r>
  </si>
  <si>
    <t>D16</t>
  </si>
  <si>
    <t>Corn Fiber Feed, Dry, Cooled</t>
  </si>
  <si>
    <t>15,35</t>
  </si>
  <si>
    <r>
      <t>25B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</si>
  <si>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Corn Fiber Feed, Dry, Ground</t>
  </si>
  <si>
    <t>Corn Fiber Feed, Dry, Not Cooled</t>
  </si>
  <si>
    <t>Corn Fiber Feed, Pellets, Dry</t>
  </si>
  <si>
    <t>30,40</t>
  </si>
  <si>
    <r>
      <t>35C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</si>
  <si>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Corn Fiber Feed, Wet</t>
  </si>
  <si>
    <t>15,40</t>
  </si>
  <si>
    <r>
      <t>28B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</si>
  <si>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Corn Fiber, De-watered</t>
  </si>
  <si>
    <t>10,25</t>
  </si>
  <si>
    <r>
      <t>18B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</si>
  <si>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Corn Fiber, Wet</t>
  </si>
  <si>
    <t>15,50</t>
  </si>
  <si>
    <r>
      <t>33B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35PU</t>
    </r>
  </si>
  <si>
    <t>Corn Filter Aid</t>
  </si>
  <si>
    <r>
      <t>33B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37</t>
    </r>
  </si>
  <si>
    <t>Corn Germ</t>
  </si>
  <si>
    <r>
      <t>21B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35PYNW</t>
    </r>
  </si>
  <si>
    <t>Corn Germ, De-watered</t>
  </si>
  <si>
    <r>
      <t>33B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35PUN</t>
    </r>
  </si>
  <si>
    <t>Corn Germ, Dry</t>
  </si>
  <si>
    <r>
      <t>35B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</si>
  <si>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Corn Germ, Expanded Cake</t>
  </si>
  <si>
    <t>Corn Germ, Oil Meal</t>
  </si>
  <si>
    <r>
      <t>33B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</si>
  <si>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Corn Oil, Cake</t>
  </si>
  <si>
    <r>
      <t>25D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45HW</t>
    </r>
  </si>
  <si>
    <t>Corn Seed</t>
  </si>
  <si>
    <r>
      <t>45C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25PQN</t>
    </r>
  </si>
  <si>
    <t>Corn Shelled</t>
  </si>
  <si>
    <r>
      <t>45C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25N</t>
    </r>
  </si>
  <si>
    <t>Corn Sugar</t>
  </si>
  <si>
    <t>Corn Sugar, Crystalline, Dry</t>
  </si>
  <si>
    <t>25,60</t>
  </si>
  <si>
    <r>
      <t>43B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</si>
  <si>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Corn Sugar, Crystalline, Wet</t>
  </si>
  <si>
    <t>30,60</t>
  </si>
  <si>
    <r>
      <t>45C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</si>
  <si>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Cornmeal</t>
  </si>
  <si>
    <t>32,40</t>
  </si>
  <si>
    <r>
      <t>36B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35PNW</t>
    </r>
  </si>
  <si>
    <t>Cottonseed, Cake, Crushed</t>
  </si>
  <si>
    <r>
      <t>43C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45HW</t>
    </r>
  </si>
  <si>
    <t>Cottonseed, Cake, Lumpy</t>
  </si>
  <si>
    <r>
      <t>43D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45HW</t>
    </r>
  </si>
  <si>
    <t>Cottonseed, Dry, De-linted</t>
  </si>
  <si>
    <t>22,40</t>
  </si>
  <si>
    <r>
      <t>31C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25X</t>
    </r>
  </si>
  <si>
    <t>Cottonseed, Dry, Not De-linted</t>
  </si>
  <si>
    <t>18,25</t>
  </si>
  <si>
    <r>
      <t>22C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45XY</t>
    </r>
  </si>
  <si>
    <t>Cottonseed, Flakes</t>
  </si>
  <si>
    <r>
      <t>23C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35HWY</t>
    </r>
  </si>
  <si>
    <t>Cottonseed, Hulls</t>
  </si>
  <si>
    <r>
      <t>12B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35Y</t>
    </r>
  </si>
  <si>
    <t>Cottonseed, Meal, Expeller</t>
  </si>
  <si>
    <r>
      <t>28B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45HW</t>
    </r>
  </si>
  <si>
    <t>Cottonseed, Meal, Extracted</t>
  </si>
  <si>
    <r>
      <t>37B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45HW</t>
    </r>
  </si>
  <si>
    <t>Cottonseed, Meats, Dry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</si>
  <si>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35HW</t>
    </r>
  </si>
  <si>
    <t>Cottonseed, Meats, Rolled</t>
  </si>
  <si>
    <r>
      <t>38C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45HW</t>
    </r>
  </si>
  <si>
    <t>Crackling, Crushed</t>
  </si>
  <si>
    <r>
      <t>45D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45HW</t>
    </r>
  </si>
  <si>
    <t>Cryolite, Dust</t>
  </si>
  <si>
    <t>75,90</t>
  </si>
  <si>
    <r>
      <t>83A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36L</t>
    </r>
  </si>
  <si>
    <t>A36</t>
  </si>
  <si>
    <t>Cryolite, Lumpy</t>
  </si>
  <si>
    <t>90,110</t>
  </si>
  <si>
    <r>
      <t>100D</t>
    </r>
    <r>
      <rPr>
        <vertAlign val="subscript"/>
        <sz val="12"/>
        <color rgb="FF221F1F"/>
        <rFont val="Calibri"/>
        <family val="2"/>
      </rPr>
      <t>16</t>
    </r>
    <r>
      <rPr>
        <sz val="12"/>
        <color rgb="FF221F1F"/>
        <rFont val="Calibri"/>
        <family val="2"/>
      </rPr>
      <t>36</t>
    </r>
  </si>
  <si>
    <t>Cullet, Fines</t>
  </si>
  <si>
    <t>80,120</t>
  </si>
  <si>
    <r>
      <t>100C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387</t>
    </r>
  </si>
  <si>
    <t>C87</t>
  </si>
  <si>
    <t>Cullet, Lumps</t>
  </si>
  <si>
    <r>
      <t>100D</t>
    </r>
    <r>
      <rPr>
        <vertAlign val="subscript"/>
        <sz val="12"/>
        <color rgb="FF221F1F"/>
        <rFont val="Calibri"/>
        <family val="2"/>
      </rPr>
      <t>16</t>
    </r>
    <r>
      <rPr>
        <sz val="12"/>
        <color rgb="FF221F1F"/>
        <rFont val="Calibri"/>
        <family val="2"/>
      </rPr>
      <t>37</t>
    </r>
  </si>
  <si>
    <t>Culm (See Coal, Anthracite)</t>
  </si>
  <si>
    <t>Cupric Sulfate (See Cooper Sulfate)</t>
  </si>
  <si>
    <t>Detergent (See Soap, Detergent)</t>
  </si>
  <si>
    <t>Diatomaceous Earth</t>
  </si>
  <si>
    <t>11,17</t>
  </si>
  <si>
    <r>
      <t>14A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36Y</t>
    </r>
  </si>
  <si>
    <t>Dicalcium Phosphate</t>
  </si>
  <si>
    <r>
      <t>45A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</t>
    </r>
  </si>
  <si>
    <t>Disodium Phosphate</t>
  </si>
  <si>
    <t>25,31</t>
  </si>
  <si>
    <r>
      <t>28A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</t>
    </r>
  </si>
  <si>
    <t>Distiller's Grain, Spent, Dry</t>
  </si>
  <si>
    <r>
      <t>30B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</si>
  <si>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Distiller's Grain, Spent, Wet</t>
  </si>
  <si>
    <r>
      <t>50C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45V</t>
    </r>
  </si>
  <si>
    <t>Dolomite, Crushed</t>
  </si>
  <si>
    <r>
      <t>90C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</t>
    </r>
  </si>
  <si>
    <t>Dolomite, Lumpy</t>
  </si>
  <si>
    <t>90,100</t>
  </si>
  <si>
    <r>
      <t>95D</t>
    </r>
    <r>
      <rPr>
        <vertAlign val="subscript"/>
        <sz val="12"/>
        <color rgb="FF221F1F"/>
        <rFont val="Calibri"/>
        <family val="2"/>
      </rPr>
      <t>X</t>
    </r>
    <r>
      <rPr>
        <sz val="12"/>
        <color rgb="FF221F1F"/>
        <rFont val="Calibri"/>
        <family val="2"/>
      </rPr>
      <t>36</t>
    </r>
  </si>
  <si>
    <t>Earth, Loam, Dry, Loose</t>
  </si>
  <si>
    <r>
      <t>76C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</t>
    </r>
  </si>
  <si>
    <t>Ebonite, Crushed</t>
  </si>
  <si>
    <t>63,70</t>
  </si>
  <si>
    <r>
      <t>67C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</si>
  <si>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Egg, Powder</t>
  </si>
  <si>
    <r>
      <t>16A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35MPYN</t>
    </r>
  </si>
  <si>
    <t>Epsom Salts (Magnesium Sulfate)</t>
  </si>
  <si>
    <r>
      <t>45A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35U</t>
    </r>
  </si>
  <si>
    <t>Ethane Diacid Crystal</t>
  </si>
  <si>
    <r>
      <t>60B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35QX</t>
    </r>
  </si>
  <si>
    <t>Feldspar, Ground</t>
  </si>
  <si>
    <t>65,80</t>
  </si>
  <si>
    <r>
      <t>73A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37</t>
    </r>
  </si>
  <si>
    <t>A37</t>
  </si>
  <si>
    <t>Feldspar, Lumps</t>
  </si>
  <si>
    <r>
      <t>95D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37</t>
    </r>
  </si>
  <si>
    <t>Feldspar, Powder, 200 Mesh</t>
  </si>
  <si>
    <r>
      <t>100A</t>
    </r>
    <r>
      <rPr>
        <vertAlign val="subscript"/>
        <sz val="12"/>
        <color rgb="FF221F1F"/>
        <rFont val="Calibri"/>
        <family val="2"/>
      </rPr>
      <t>200</t>
    </r>
    <r>
      <rPr>
        <sz val="12"/>
        <color rgb="FF221F1F"/>
        <rFont val="Calibri"/>
        <family val="2"/>
      </rPr>
      <t>36</t>
    </r>
  </si>
  <si>
    <t>A200</t>
  </si>
  <si>
    <t>Feldspar, Screenings</t>
  </si>
  <si>
    <t>75,80</t>
  </si>
  <si>
    <r>
      <t>78C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37</t>
    </r>
  </si>
  <si>
    <t>Ferrous Sulfate</t>
  </si>
  <si>
    <t>50,75</t>
  </si>
  <si>
    <r>
      <t>63C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35U</t>
    </r>
  </si>
  <si>
    <t>Ferrous Sulfide - 1/2"</t>
  </si>
  <si>
    <t>120,135</t>
  </si>
  <si>
    <r>
      <t>128C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26</t>
    </r>
  </si>
  <si>
    <t>C26</t>
  </si>
  <si>
    <t>Ferrous Sulfide, 100 Mesh</t>
  </si>
  <si>
    <t>105,120</t>
  </si>
  <si>
    <r>
      <t>113A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36</t>
    </r>
  </si>
  <si>
    <t>Fish, Meal</t>
  </si>
  <si>
    <r>
      <t>38C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45HP</t>
    </r>
  </si>
  <si>
    <t>Fish, Scraps</t>
  </si>
  <si>
    <r>
      <t>45D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45H</t>
    </r>
  </si>
  <si>
    <t>Flaxseed</t>
  </si>
  <si>
    <t>43,45</t>
  </si>
  <si>
    <r>
      <t>44B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35X</t>
    </r>
  </si>
  <si>
    <t>Flaxseed Cake (Linseed Cake)</t>
  </si>
  <si>
    <t>48,50</t>
  </si>
  <si>
    <r>
      <t>49D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45</t>
    </r>
  </si>
  <si>
    <t>Flaxseed Meal (Linseed Meal)</t>
  </si>
  <si>
    <t>25,45</t>
  </si>
  <si>
    <r>
      <t>35B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45W</t>
    </r>
  </si>
  <si>
    <t>Flour, Wheat</t>
  </si>
  <si>
    <t>33,40</t>
  </si>
  <si>
    <r>
      <t>37A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45LP</t>
    </r>
  </si>
  <si>
    <t>Flue Dust, Basic Oxygen Furnace</t>
  </si>
  <si>
    <t>45,60</t>
  </si>
  <si>
    <r>
      <t>53A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36LM</t>
    </r>
  </si>
  <si>
    <t>Flue Dust, Blast Furnace</t>
  </si>
  <si>
    <t>110,125</t>
  </si>
  <si>
    <r>
      <t>118A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</t>
    </r>
  </si>
  <si>
    <t>Flue Dust, Boiler House Dry</t>
  </si>
  <si>
    <r>
      <t>38A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36LM</t>
    </r>
  </si>
  <si>
    <t>Fluorspar, Fines</t>
  </si>
  <si>
    <t>Fluorspar, Lumps, 1 1/2" - 3"</t>
  </si>
  <si>
    <r>
      <t>100D</t>
    </r>
    <r>
      <rPr>
        <vertAlign val="subscript"/>
        <sz val="12"/>
        <color rgb="FF221F1F"/>
        <rFont val="Calibri"/>
        <family val="2"/>
      </rPr>
      <t>7</t>
    </r>
    <r>
      <rPr>
        <sz val="12"/>
        <color rgb="FF221F1F"/>
        <rFont val="Calibri"/>
        <family val="2"/>
      </rPr>
      <t>36</t>
    </r>
  </si>
  <si>
    <t>Fly Ash</t>
  </si>
  <si>
    <r>
      <t>38A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36M</t>
    </r>
  </si>
  <si>
    <t>Fly Ash, Coal</t>
  </si>
  <si>
    <r>
      <t>45A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36M</t>
    </r>
  </si>
  <si>
    <t>Fly Ash, Fluidized Bed</t>
  </si>
  <si>
    <t>60,90</t>
  </si>
  <si>
    <r>
      <t>75A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</t>
    </r>
  </si>
  <si>
    <t>Foundry Sand, Dry (See Sand)</t>
  </si>
  <si>
    <t>Fuller's Earth, Calcined</t>
  </si>
  <si>
    <r>
      <t>35A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25</t>
    </r>
  </si>
  <si>
    <t>Fuller's Earth, Dry, Raw</t>
  </si>
  <si>
    <r>
      <t>35A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25</t>
    </r>
  </si>
  <si>
    <t>Fuller's Earth, Oily, Spent</t>
  </si>
  <si>
    <t>60,65</t>
  </si>
  <si>
    <r>
      <t>63C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45OW</t>
    </r>
  </si>
  <si>
    <t>Galena (See Lead Sulfide)</t>
  </si>
  <si>
    <t>Gelatine, Granulated</t>
  </si>
  <si>
    <r>
      <t>32B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35PU</t>
    </r>
  </si>
  <si>
    <t>Gilsonite</t>
  </si>
  <si>
    <r>
      <t>37C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</si>
  <si>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Glass, Batch (Wool &amp; Container)</t>
  </si>
  <si>
    <r>
      <t>90C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37</t>
    </r>
  </si>
  <si>
    <t>Glue, Ground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</si>
  <si>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45U</t>
    </r>
  </si>
  <si>
    <t>Glue, Pearl</t>
  </si>
  <si>
    <r>
      <t>40C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35U</t>
    </r>
  </si>
  <si>
    <t>Glue, Vegetable Powdered</t>
  </si>
  <si>
    <r>
      <t>40A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45U</t>
    </r>
  </si>
  <si>
    <t>Gluten Cake, Wet</t>
  </si>
  <si>
    <r>
      <t>40C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</t>
    </r>
  </si>
  <si>
    <t>Gluten, Meal, Dry</t>
  </si>
  <si>
    <r>
      <t>35B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</t>
    </r>
  </si>
  <si>
    <t>Granite, Fines</t>
  </si>
  <si>
    <t>80,90</t>
  </si>
  <si>
    <r>
      <t>85C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27</t>
    </r>
  </si>
  <si>
    <t>C27</t>
  </si>
  <si>
    <t>Grape, Pomace</t>
  </si>
  <si>
    <t>15,20</t>
  </si>
  <si>
    <r>
      <t>18D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45U</t>
    </r>
  </si>
  <si>
    <t>Graphite, Flakes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</si>
  <si>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25LP</t>
    </r>
  </si>
  <si>
    <t>Graphite, Flour</t>
  </si>
  <si>
    <r>
      <t>28A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35LMP</t>
    </r>
  </si>
  <si>
    <t>Graphite, Ore</t>
  </si>
  <si>
    <t>65,75</t>
  </si>
  <si>
    <r>
      <t>70D</t>
    </r>
    <r>
      <rPr>
        <vertAlign val="subscript"/>
        <sz val="12"/>
        <color rgb="FF221F1F"/>
        <rFont val="Calibri"/>
        <family val="2"/>
      </rPr>
      <t>X</t>
    </r>
    <r>
      <rPr>
        <sz val="12"/>
        <color rgb="FF221F1F"/>
        <rFont val="Calibri"/>
        <family val="2"/>
      </rPr>
      <t>35L</t>
    </r>
  </si>
  <si>
    <t>Guano, Dry*</t>
  </si>
  <si>
    <r>
      <t>70C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</si>
  <si>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Gypsum, Calcined</t>
  </si>
  <si>
    <r>
      <t>58B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35U</t>
    </r>
  </si>
  <si>
    <t>Gypsum, Calcined, Powdered</t>
  </si>
  <si>
    <r>
      <t>70A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35U</t>
    </r>
  </si>
  <si>
    <t>Gypsum, Raw - 1"</t>
  </si>
  <si>
    <t>70,80</t>
  </si>
  <si>
    <r>
      <t>75D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25</t>
    </r>
  </si>
  <si>
    <t>Hay, Chopped*</t>
  </si>
  <si>
    <t>8,12</t>
  </si>
  <si>
    <r>
      <t>10C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35JY</t>
    </r>
  </si>
  <si>
    <t>Hexanedioic Acid (See Adipic Acid)</t>
  </si>
  <si>
    <t>Hominy, Dry</t>
  </si>
  <si>
    <r>
      <t>43C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25P</t>
    </r>
  </si>
  <si>
    <t>Hops, Spent,Dry</t>
  </si>
  <si>
    <r>
      <t>35D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</t>
    </r>
  </si>
  <si>
    <t>Hops, Spent, Wet</t>
  </si>
  <si>
    <t>50,55</t>
  </si>
  <si>
    <r>
      <t>53D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45V</t>
    </r>
  </si>
  <si>
    <t>Ice, Crushed</t>
  </si>
  <si>
    <r>
      <t>40D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35Q</t>
    </r>
  </si>
  <si>
    <t>Ice, Cubes</t>
  </si>
  <si>
    <r>
      <t>42C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350</t>
    </r>
  </si>
  <si>
    <t>Ice, Flaked*</t>
  </si>
  <si>
    <t>33,35</t>
  </si>
  <si>
    <r>
      <t>34D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350</t>
    </r>
  </si>
  <si>
    <t>D50</t>
  </si>
  <si>
    <t>Ice, Shells</t>
  </si>
  <si>
    <r>
      <t>34D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45OQ</t>
    </r>
  </si>
  <si>
    <t>Ilmenite, Ore</t>
  </si>
  <si>
    <t>140,160</t>
  </si>
  <si>
    <r>
      <t>150D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37</t>
    </r>
  </si>
  <si>
    <t>Iron Ore, Concentrate</t>
  </si>
  <si>
    <r>
      <t>150A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37</t>
    </r>
  </si>
  <si>
    <t>Iron Oxide, Millscale</t>
  </si>
  <si>
    <r>
      <t>75C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</t>
    </r>
  </si>
  <si>
    <t>Iron Oxide, Millscale, Fine</t>
  </si>
  <si>
    <r>
      <t>75A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35LM</t>
    </r>
  </si>
  <si>
    <t>Iron Oxide, Pigment</t>
  </si>
  <si>
    <r>
      <t>25A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36LMP</t>
    </r>
  </si>
  <si>
    <t>Iron Pyrites (See Ferrous Sulfide)</t>
  </si>
  <si>
    <t>Iron Sulfate (See Ferrous Sulfate)</t>
  </si>
  <si>
    <t>Iron Sulfide (See Ferrous Sulfide)</t>
  </si>
  <si>
    <t>Iron Vitriol (See Ferrous Sulfate)</t>
  </si>
  <si>
    <t>Kafir (Corn)</t>
  </si>
  <si>
    <r>
      <t>43C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</t>
    </r>
  </si>
  <si>
    <t>Kaolin Clay</t>
  </si>
  <si>
    <r>
      <t>63D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25</t>
    </r>
  </si>
  <si>
    <t>Kaolin Clay, Tale</t>
  </si>
  <si>
    <t>42,56</t>
  </si>
  <si>
    <r>
      <t>49A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35LMP</t>
    </r>
  </si>
  <si>
    <t>Kryalith (See Cryolite)</t>
  </si>
  <si>
    <t>Lactose</t>
  </si>
  <si>
    <r>
      <t>32A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35PUN</t>
    </r>
  </si>
  <si>
    <t>Lamp Black (See Carbon Black)</t>
  </si>
  <si>
    <t>Lead Arsenate</t>
  </si>
  <si>
    <r>
      <t>72A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35R</t>
    </r>
  </si>
  <si>
    <t>Lead Arsenite</t>
  </si>
  <si>
    <t>72A4035R</t>
  </si>
  <si>
    <t>Lead Carbonate</t>
  </si>
  <si>
    <t>240,260</t>
  </si>
  <si>
    <r>
      <t>250A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35R</t>
    </r>
  </si>
  <si>
    <t>Lead Ore - 1/8"</t>
  </si>
  <si>
    <t>200,270</t>
  </si>
  <si>
    <r>
      <t>235B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35R</t>
    </r>
  </si>
  <si>
    <t>B63</t>
  </si>
  <si>
    <t>Lead Ore - 1/2"</t>
  </si>
  <si>
    <t>180,230</t>
  </si>
  <si>
    <r>
      <t>205C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36R</t>
    </r>
  </si>
  <si>
    <t>Lead Oxide - 100 Mesh (Red Lead)</t>
  </si>
  <si>
    <t>30,150</t>
  </si>
  <si>
    <r>
      <t>90A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35P</t>
    </r>
  </si>
  <si>
    <t>Lead Oxide - 200 Mesh (Red Lead)</t>
  </si>
  <si>
    <t>30,180</t>
  </si>
  <si>
    <r>
      <t>1052A</t>
    </r>
    <r>
      <rPr>
        <vertAlign val="subscript"/>
        <sz val="12"/>
        <color rgb="FF221F1F"/>
        <rFont val="Calibri"/>
        <family val="2"/>
      </rPr>
      <t>200</t>
    </r>
    <r>
      <rPr>
        <sz val="12"/>
        <color rgb="FF221F1F"/>
        <rFont val="Calibri"/>
        <family val="2"/>
      </rPr>
      <t>35LP</t>
    </r>
  </si>
  <si>
    <t>A2</t>
  </si>
  <si>
    <t>Lead Sulfide - 100 Mesh</t>
  </si>
  <si>
    <r>
      <t>250A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35RX</t>
    </r>
  </si>
  <si>
    <t>A10</t>
  </si>
  <si>
    <t>Lignite (See Coal, Lignite)</t>
  </si>
  <si>
    <t>Lime, Ground, Unslaked</t>
  </si>
  <si>
    <r>
      <t>63B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35U</t>
    </r>
  </si>
  <si>
    <t>Lime, Hydrated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</si>
  <si>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35LM</t>
    </r>
  </si>
  <si>
    <t>Lime, Hydrated, Pulverized</t>
  </si>
  <si>
    <r>
      <t>36A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35LMX</t>
    </r>
  </si>
  <si>
    <t>Lime, Pebble</t>
  </si>
  <si>
    <t>53,56</t>
  </si>
  <si>
    <r>
      <t>55C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25HU</t>
    </r>
  </si>
  <si>
    <t>Limestone, Agricultural</t>
  </si>
  <si>
    <r>
      <t>68B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</si>
  <si>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Limestone, Crushed</t>
  </si>
  <si>
    <t>85,90</t>
  </si>
  <si>
    <r>
      <t>88D</t>
    </r>
    <r>
      <rPr>
        <vertAlign val="subscript"/>
        <sz val="12"/>
        <color rgb="FF221F1F"/>
        <rFont val="Calibri"/>
        <family val="2"/>
      </rPr>
      <t>X</t>
    </r>
    <r>
      <rPr>
        <sz val="12"/>
        <color rgb="FF221F1F"/>
        <rFont val="Calibri"/>
        <family val="2"/>
      </rPr>
      <t>36</t>
    </r>
  </si>
  <si>
    <t>Limestone, Dust</t>
  </si>
  <si>
    <t>55,95</t>
  </si>
  <si>
    <r>
      <t>75A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46MY</t>
    </r>
  </si>
  <si>
    <t>A46</t>
  </si>
  <si>
    <t>1.6-2.0</t>
  </si>
  <si>
    <t>Limonite, Ore, Brown (Limonite)</t>
  </si>
  <si>
    <r>
      <t>120C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47</t>
    </r>
  </si>
  <si>
    <t>C47</t>
  </si>
  <si>
    <t>Lindane (See Benzene Hexachlo- ride)</t>
  </si>
  <si>
    <t>Linseed (See Flaxseed)</t>
  </si>
  <si>
    <t>Litharge (See Lead Oxide)</t>
  </si>
  <si>
    <t>Lithopone</t>
  </si>
  <si>
    <r>
      <t>48A</t>
    </r>
    <r>
      <rPr>
        <vertAlign val="subscript"/>
        <sz val="12"/>
        <color rgb="FF221F1F"/>
        <rFont val="Calibri"/>
        <family val="2"/>
      </rPr>
      <t>325</t>
    </r>
    <r>
      <rPr>
        <sz val="12"/>
        <color rgb="FF221F1F"/>
        <rFont val="Calibri"/>
        <family val="2"/>
      </rPr>
      <t>25MR</t>
    </r>
  </si>
  <si>
    <t>A325</t>
  </si>
  <si>
    <t>Magnesium Chloride (Magnesite)</t>
  </si>
  <si>
    <r>
      <t>33C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</t>
    </r>
  </si>
  <si>
    <t>Maize (See Milo)</t>
  </si>
  <si>
    <t>Malt, Dry, Ground</t>
  </si>
  <si>
    <r>
      <t>25B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35NP</t>
    </r>
  </si>
  <si>
    <t>Malt, Dry, Whole</t>
  </si>
  <si>
    <r>
      <t>25C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35N</t>
    </r>
  </si>
  <si>
    <t>Malt, Meal</t>
  </si>
  <si>
    <t>36,40</t>
  </si>
  <si>
    <r>
      <t>38B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25P</t>
    </r>
  </si>
  <si>
    <t>Malt, Sprouts</t>
  </si>
  <si>
    <t>13,15</t>
  </si>
  <si>
    <r>
      <t>14C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35P</t>
    </r>
  </si>
  <si>
    <t>Manganese Dioxide*</t>
  </si>
  <si>
    <t>70,85</t>
  </si>
  <si>
    <r>
      <t>78A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35NRT</t>
    </r>
  </si>
  <si>
    <t>Manganese Ore</t>
  </si>
  <si>
    <r>
      <t>133D</t>
    </r>
    <r>
      <rPr>
        <vertAlign val="subscript"/>
        <sz val="12"/>
        <color rgb="FF221F1F"/>
        <rFont val="Calibri"/>
        <family val="2"/>
      </rPr>
      <t>X</t>
    </r>
    <r>
      <rPr>
        <sz val="12"/>
        <color rgb="FF221F1F"/>
        <rFont val="Calibri"/>
        <family val="2"/>
      </rPr>
      <t>37</t>
    </r>
  </si>
  <si>
    <t>Manganese Oxide</t>
  </si>
  <si>
    <r>
      <t>120A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36</t>
    </r>
  </si>
  <si>
    <t>Manganous Sulfate</t>
  </si>
  <si>
    <r>
      <t>70C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37</t>
    </r>
  </si>
  <si>
    <t>Marble, Crushed</t>
  </si>
  <si>
    <t>80,95</t>
  </si>
  <si>
    <r>
      <t>88B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37</t>
    </r>
  </si>
  <si>
    <t>Marl (see Clay)</t>
  </si>
  <si>
    <r>
      <t>80D</t>
    </r>
    <r>
      <rPr>
        <vertAlign val="subscript"/>
        <sz val="12"/>
        <color rgb="FF221F1F"/>
        <rFont val="Calibri"/>
        <family val="2"/>
      </rPr>
      <t>X</t>
    </r>
    <r>
      <rPr>
        <sz val="12"/>
        <color rgb="FF221F1F"/>
        <rFont val="Calibri"/>
        <family val="2"/>
      </rPr>
      <t>36</t>
    </r>
  </si>
  <si>
    <t>Meat, Ground</t>
  </si>
  <si>
    <t>53E45HQTX</t>
  </si>
  <si>
    <t>Meat, Scrap, W/bone</t>
  </si>
  <si>
    <t>40E46H</t>
  </si>
  <si>
    <t>Mica, Flakes</t>
  </si>
  <si>
    <t>17,22</t>
  </si>
  <si>
    <r>
      <t>20B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16MY</t>
    </r>
  </si>
  <si>
    <t>B16</t>
  </si>
  <si>
    <t>Mica, Ground</t>
  </si>
  <si>
    <r>
      <t>14B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</si>
  <si>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Mica, Pulverized</t>
  </si>
  <si>
    <r>
      <t>14A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36M</t>
    </r>
  </si>
  <si>
    <t>Milk, Dried, Flake</t>
  </si>
  <si>
    <r>
      <t>6B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35PUYN</t>
    </r>
  </si>
  <si>
    <t>Milk, Malted</t>
  </si>
  <si>
    <r>
      <t>29A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45PXN</t>
    </r>
  </si>
  <si>
    <t>Milk, Powdered</t>
  </si>
  <si>
    <t>20,45</t>
  </si>
  <si>
    <r>
      <t>33B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25PMN</t>
    </r>
  </si>
  <si>
    <t>Milk, Powdered, Whole</t>
  </si>
  <si>
    <t>20,36</t>
  </si>
  <si>
    <r>
      <t>28B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35PUX</t>
    </r>
  </si>
  <si>
    <t>Milk, Sugar</t>
  </si>
  <si>
    <r>
      <t>32A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35PXN</t>
    </r>
  </si>
  <si>
    <t>Mill Scale (Steel)</t>
  </si>
  <si>
    <t>120,125</t>
  </si>
  <si>
    <t>123E46T</t>
  </si>
  <si>
    <t>Milo, Ground</t>
  </si>
  <si>
    <t>32,36</t>
  </si>
  <si>
    <r>
      <t>34B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</t>
    </r>
  </si>
  <si>
    <t>Milo, Maize (Kafir)</t>
  </si>
  <si>
    <r>
      <t>43B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15N</t>
    </r>
  </si>
  <si>
    <t>Molybdenite Powder</t>
  </si>
  <si>
    <r>
      <t>107B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26</t>
    </r>
  </si>
  <si>
    <t>B26</t>
  </si>
  <si>
    <t>Monosodium Phosphate</t>
  </si>
  <si>
    <r>
      <t>50B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</si>
  <si>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Mortar, Wet*</t>
  </si>
  <si>
    <t>150E46T</t>
  </si>
  <si>
    <t>Mustard, Seeds</t>
  </si>
  <si>
    <r>
      <t>45B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15N</t>
    </r>
  </si>
  <si>
    <t>Naphtalene, Flakes</t>
  </si>
  <si>
    <t>Niacin (Nicotinic Acid)</t>
  </si>
  <si>
    <r>
      <t>35A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35P</t>
    </r>
  </si>
  <si>
    <t>Oats</t>
  </si>
  <si>
    <r>
      <t>26C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25MN</t>
    </r>
  </si>
  <si>
    <t>Oats, Crimped</t>
  </si>
  <si>
    <t>19,26</t>
  </si>
  <si>
    <r>
      <t>23C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</si>
  <si>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Oats, Crushed</t>
  </si>
  <si>
    <r>
      <t>22B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45NY</t>
    </r>
  </si>
  <si>
    <t>Oats, Flour</t>
  </si>
  <si>
    <r>
      <t>35A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</t>
    </r>
  </si>
  <si>
    <t>Oats, Hulls</t>
  </si>
  <si>
    <r>
      <t>10B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35NY</t>
    </r>
  </si>
  <si>
    <t>Oats, Rolled</t>
  </si>
  <si>
    <t>19,24</t>
  </si>
  <si>
    <r>
      <t>22C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NY</t>
    </r>
  </si>
  <si>
    <t>C</t>
  </si>
  <si>
    <t>-</t>
  </si>
  <si>
    <t>Oleo (Margarine)</t>
  </si>
  <si>
    <t>59E45HKPWX</t>
  </si>
  <si>
    <t>Orange, Peels, Dry</t>
  </si>
  <si>
    <t>15E45</t>
  </si>
  <si>
    <t>Oxalic Acid, Crystal (Ethane Diacid Crystal)</t>
  </si>
  <si>
    <r>
      <t>60B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35QSU</t>
    </r>
  </si>
  <si>
    <t>Oyster, Shells, Ground</t>
  </si>
  <si>
    <r>
      <t>55C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36T</t>
    </r>
  </si>
  <si>
    <t>Oyster, Shells, Whole</t>
  </si>
  <si>
    <r>
      <t>80D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36TV</t>
    </r>
  </si>
  <si>
    <t>Paper, Pulp, 4%</t>
  </si>
  <si>
    <t>62E45</t>
  </si>
  <si>
    <t>Paper, Pulp, 6% to 15%</t>
  </si>
  <si>
    <t>60,62</t>
  </si>
  <si>
    <t>61E45</t>
  </si>
  <si>
    <t>Paraffin, Cake - 1/2"</t>
  </si>
  <si>
    <r>
      <t>45C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45K</t>
    </r>
  </si>
  <si>
    <t>Peanut Meal</t>
  </si>
  <si>
    <r>
      <t>30B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</t>
    </r>
  </si>
  <si>
    <t>Peanuts, Clean, Shelled</t>
  </si>
  <si>
    <r>
      <t>18D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35Q</t>
    </r>
  </si>
  <si>
    <t>Peanuts, Raw, Uncleaned, Un- shelled</t>
  </si>
  <si>
    <r>
      <t>18D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36Q</t>
    </r>
  </si>
  <si>
    <t>Peanuts, Shelled</t>
  </si>
  <si>
    <r>
      <t>40C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35Q</t>
    </r>
  </si>
  <si>
    <t>Peas, Dried</t>
  </si>
  <si>
    <r>
      <t>48C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15NQ</t>
    </r>
  </si>
  <si>
    <t>Perlite, Expanded</t>
  </si>
  <si>
    <r>
      <t>10C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</t>
    </r>
  </si>
  <si>
    <t>PhosphateDisodium(SeeSodium Phosphate)</t>
  </si>
  <si>
    <t>Phosphate Rock, Broken</t>
  </si>
  <si>
    <t>Phosphate Rock, Pulverized</t>
  </si>
  <si>
    <r>
      <t>60B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</si>
  <si>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Phosphate Sand</t>
  </si>
  <si>
    <r>
      <t>95B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37</t>
    </r>
  </si>
  <si>
    <t>Phosphate, Acid, Fertilizer</t>
  </si>
  <si>
    <r>
      <t>60B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25T</t>
    </r>
  </si>
  <si>
    <t>Plaster of Paris (See Gypsum)</t>
  </si>
  <si>
    <t>Plumbago (See Graphite)</t>
  </si>
  <si>
    <t>Polystyrene Beads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</si>
  <si>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35PQ</t>
    </r>
  </si>
  <si>
    <t>Polyvinyl Chloride, Pellets</t>
  </si>
  <si>
    <t>25E45KPQT</t>
  </si>
  <si>
    <t>Polyvinyl Chloride, Powder</t>
  </si>
  <si>
    <r>
      <t>25A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45KT</t>
    </r>
  </si>
  <si>
    <t>Potash, Dry (Muriate)</t>
  </si>
  <si>
    <r>
      <t>70B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37</t>
    </r>
  </si>
  <si>
    <t>Potash Mine Run (Muriate)</t>
  </si>
  <si>
    <r>
      <t>75D</t>
    </r>
    <r>
      <rPr>
        <vertAlign val="subscript"/>
        <sz val="12"/>
        <color rgb="FF221F1F"/>
        <rFont val="Calibri"/>
        <family val="2"/>
      </rPr>
      <t>X</t>
    </r>
    <r>
      <rPr>
        <sz val="12"/>
        <color rgb="FF221F1F"/>
        <rFont val="Calibri"/>
        <family val="2"/>
      </rPr>
      <t>37</t>
    </r>
  </si>
  <si>
    <t>Potassium Carbonate</t>
  </si>
  <si>
    <r>
      <t>51B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</si>
  <si>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Potassium Chloride, Pellets</t>
  </si>
  <si>
    <t>120,130</t>
  </si>
  <si>
    <r>
      <t>125C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25TU</t>
    </r>
  </si>
  <si>
    <t>Potassium Nitrate - 1/2"</t>
  </si>
  <si>
    <r>
      <t>76C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16NT</t>
    </r>
  </si>
  <si>
    <t>C16</t>
  </si>
  <si>
    <t>Potassium Nitrate - 1/8"</t>
  </si>
  <si>
    <r>
      <t>80B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26NT</t>
    </r>
  </si>
  <si>
    <t>Potassium Sulfate</t>
  </si>
  <si>
    <t>42,48</t>
  </si>
  <si>
    <r>
      <t>45B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46X</t>
    </r>
  </si>
  <si>
    <t>B46</t>
  </si>
  <si>
    <t>Potato, Flour</t>
  </si>
  <si>
    <r>
      <t>48A</t>
    </r>
    <r>
      <rPr>
        <vertAlign val="subscript"/>
        <sz val="12"/>
        <color rgb="FF221F1F"/>
        <rFont val="Calibri"/>
        <family val="2"/>
      </rPr>
      <t>200</t>
    </r>
    <r>
      <rPr>
        <sz val="12"/>
        <color rgb="FF221F1F"/>
        <rFont val="Calibri"/>
        <family val="2"/>
      </rPr>
      <t>35MNP</t>
    </r>
  </si>
  <si>
    <t>Pumice - 1/8"</t>
  </si>
  <si>
    <r>
      <t>45B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46</t>
    </r>
  </si>
  <si>
    <t>Pyrite, Pellets</t>
  </si>
  <si>
    <r>
      <t>125C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26</t>
    </r>
  </si>
  <si>
    <t>Quartz - 1/2"</t>
  </si>
  <si>
    <t>Quartz - 100 Mesh</t>
  </si>
  <si>
    <r>
      <t>75A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27</t>
    </r>
  </si>
  <si>
    <t>Rice, Bran</t>
  </si>
  <si>
    <r>
      <t>20B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35NY</t>
    </r>
  </si>
  <si>
    <t>Rice, Grits</t>
  </si>
  <si>
    <t>42,45</t>
  </si>
  <si>
    <r>
      <t>44B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</t>
    </r>
  </si>
  <si>
    <t>Rice, Hulled</t>
  </si>
  <si>
    <t>45,49</t>
  </si>
  <si>
    <r>
      <t>47C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25P</t>
    </r>
  </si>
  <si>
    <t>Rice, Hulls</t>
  </si>
  <si>
    <t>20,21</t>
  </si>
  <si>
    <r>
      <t>21B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35NY</t>
    </r>
  </si>
  <si>
    <t>Rice, Polished</t>
  </si>
  <si>
    <r>
      <t>30C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15P</t>
    </r>
  </si>
  <si>
    <t>RIce, Rough</t>
  </si>
  <si>
    <r>
      <t>34C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35N</t>
    </r>
  </si>
  <si>
    <t>Rosin - 1/2"</t>
  </si>
  <si>
    <t>65,68</t>
  </si>
  <si>
    <r>
      <t>67C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45Q</t>
    </r>
  </si>
  <si>
    <t>Rubber, Pelleted</t>
  </si>
  <si>
    <r>
      <t>53D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</t>
    </r>
  </si>
  <si>
    <t>Rubber, Reclaimed, Ground</t>
  </si>
  <si>
    <t>23,50</t>
  </si>
  <si>
    <r>
      <t>37C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45</t>
    </r>
  </si>
  <si>
    <t>Rye</t>
  </si>
  <si>
    <t>Rye, Bran</t>
  </si>
  <si>
    <r>
      <t>18B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35Y</t>
    </r>
  </si>
  <si>
    <t>Rye, Feed</t>
  </si>
  <si>
    <r>
      <t>33B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35N</t>
    </r>
  </si>
  <si>
    <t>Rye, Meal</t>
  </si>
  <si>
    <r>
      <t>38B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</si>
  <si>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Rye, Middlings</t>
  </si>
  <si>
    <r>
      <t>42B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</si>
  <si>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Rye, Shorts</t>
  </si>
  <si>
    <t>32,33</t>
  </si>
  <si>
    <r>
      <t>33C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</t>
    </r>
  </si>
  <si>
    <t>Safflower, Cake</t>
  </si>
  <si>
    <r>
      <t>50D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26</t>
    </r>
  </si>
  <si>
    <t>D26</t>
  </si>
  <si>
    <t>Safflower, Meal</t>
  </si>
  <si>
    <t>Safflower, Seed</t>
  </si>
  <si>
    <t>Saffron (See Safflower)</t>
  </si>
  <si>
    <t>Sal Ammoniac (See Ammonium Chloride)</t>
  </si>
  <si>
    <t>Salicylic Acid</t>
  </si>
  <si>
    <r>
      <t>29B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37U</t>
    </r>
  </si>
  <si>
    <t>Salt Cake, Dry, Coarse</t>
  </si>
  <si>
    <r>
      <t>85B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36TU</t>
    </r>
  </si>
  <si>
    <t>Salt Cake, Dry, Pulverized</t>
  </si>
  <si>
    <t>65,85</t>
  </si>
  <si>
    <r>
      <t>75B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36TU</t>
    </r>
  </si>
  <si>
    <t>Salt, Dry, Coarse</t>
  </si>
  <si>
    <r>
      <t>53C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36TU</t>
    </r>
  </si>
  <si>
    <t>Salt, Dry, Fine</t>
  </si>
  <si>
    <t>Saltpeter (See Potassium Nitrate)</t>
  </si>
  <si>
    <t>Sand, Dry Bank, Damp</t>
  </si>
  <si>
    <t>110,130</t>
  </si>
  <si>
    <r>
      <t>120B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47</t>
    </r>
  </si>
  <si>
    <t>B47</t>
  </si>
  <si>
    <t>Sand, Dry Bank, Dry</t>
  </si>
  <si>
    <r>
      <t>100B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37</t>
    </r>
  </si>
  <si>
    <t>Sand, Foundry, Shake Out</t>
  </si>
  <si>
    <r>
      <t>95D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37Z</t>
    </r>
  </si>
  <si>
    <t>Sand, Silica, Dry</t>
  </si>
  <si>
    <r>
      <t>95B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27</t>
    </r>
  </si>
  <si>
    <t>Sand, Silica, Resin Coated</t>
  </si>
  <si>
    <r>
      <t>104B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27</t>
    </r>
  </si>
  <si>
    <t>Sand, Zircon, Resin Coated</t>
  </si>
  <si>
    <r>
      <t>115A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27</t>
    </r>
  </si>
  <si>
    <t>Sawdust, Dry</t>
  </si>
  <si>
    <t>10,13</t>
  </si>
  <si>
    <r>
      <t>12B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45UX</t>
    </r>
  </si>
  <si>
    <t>Sea-Coal</t>
  </si>
  <si>
    <r>
      <t>65B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</si>
  <si>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Sesame Seed</t>
  </si>
  <si>
    <t>27,41</t>
  </si>
  <si>
    <r>
      <t>34B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26</t>
    </r>
  </si>
  <si>
    <t>Shale, Crushed</t>
  </si>
  <si>
    <r>
      <t>88C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</t>
    </r>
  </si>
  <si>
    <t>Shellac, Powdered or Granulated</t>
  </si>
  <si>
    <r>
      <t>31B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</t>
    </r>
  </si>
  <si>
    <t>Silica, Flour</t>
  </si>
  <si>
    <r>
      <t>80A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46</t>
    </r>
  </si>
  <si>
    <t>Silica, Gel, 1/2" - 3"</t>
  </si>
  <si>
    <r>
      <t>45D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37HKQU</t>
    </r>
  </si>
  <si>
    <t>Silicon Dioxide (See Quartz)</t>
  </si>
  <si>
    <t>Slag, Blast Furnace, Crushed</t>
  </si>
  <si>
    <t>130,180</t>
  </si>
  <si>
    <r>
      <t>155D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37Y</t>
    </r>
  </si>
  <si>
    <t>Slag, Furnace, Granular, Dry</t>
  </si>
  <si>
    <r>
      <t>63C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37</t>
    </r>
  </si>
  <si>
    <t>Slate, Crushed - 1/2"</t>
  </si>
  <si>
    <r>
      <t>85C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</t>
    </r>
  </si>
  <si>
    <t>Slate, Ground - 1/8"</t>
  </si>
  <si>
    <t>82,85</t>
  </si>
  <si>
    <r>
      <t>84B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</si>
  <si>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Sludge, Sewage, Dry</t>
  </si>
  <si>
    <t>45E45TW</t>
  </si>
  <si>
    <t>Sludge, Sewage, Dry, Ground</t>
  </si>
  <si>
    <r>
      <t>50B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46T</t>
    </r>
  </si>
  <si>
    <t>Soap, Beads or Granules</t>
  </si>
  <si>
    <r>
      <t>25B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35Q</t>
    </r>
  </si>
  <si>
    <t>Soap, Chips</t>
  </si>
  <si>
    <t>15,25</t>
  </si>
  <si>
    <r>
      <t>20C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35Q</t>
    </r>
  </si>
  <si>
    <t>Soap, Detergent</t>
  </si>
  <si>
    <r>
      <t>33B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35FQ</t>
    </r>
  </si>
  <si>
    <t>Soap, Flakes</t>
  </si>
  <si>
    <r>
      <t>10B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35QXY</t>
    </r>
  </si>
  <si>
    <t>Soap, Powder</t>
  </si>
  <si>
    <r>
      <t>25B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25X</t>
    </r>
  </si>
  <si>
    <t>Soapstone, Talc, Fine</t>
  </si>
  <si>
    <r>
      <t>45A</t>
    </r>
    <r>
      <rPr>
        <vertAlign val="subscript"/>
        <sz val="12"/>
        <color rgb="FF221F1F"/>
        <rFont val="Calibri"/>
        <family val="2"/>
      </rPr>
      <t>200</t>
    </r>
    <r>
      <rPr>
        <sz val="12"/>
        <color rgb="FF221F1F"/>
        <rFont val="Calibri"/>
        <family val="2"/>
      </rPr>
      <t>45XY</t>
    </r>
  </si>
  <si>
    <t>Soda Ash, Heavy</t>
  </si>
  <si>
    <t>Soda Ash, Light</t>
  </si>
  <si>
    <t>20,35</t>
  </si>
  <si>
    <r>
      <t>28A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36Y</t>
    </r>
  </si>
  <si>
    <t>Sodium Aluminate, Ground</t>
  </si>
  <si>
    <r>
      <t>72B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</si>
  <si>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Sodium Aluminium Fluoride (See Cryolite)</t>
  </si>
  <si>
    <t>Sodium Aluminium Sulphate*</t>
  </si>
  <si>
    <r>
      <t>75A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36</t>
    </r>
  </si>
  <si>
    <t>Sodium Bentonite (See Bentonite)</t>
  </si>
  <si>
    <t>Sodium Bicarbonate (See Baking Soda)</t>
  </si>
  <si>
    <t>Sodium Borate (See Borax)</t>
  </si>
  <si>
    <t>Sodium Carbonate (See Soda Ash)</t>
  </si>
  <si>
    <t>Sodium Chloride (See Salt)</t>
  </si>
  <si>
    <t>Sodium Hydrate (See Caustic Soda)</t>
  </si>
  <si>
    <t>Sodium Hydroxide (See Caustic Soda)</t>
  </si>
  <si>
    <t>Sodium Nitrate</t>
  </si>
  <si>
    <r>
      <t>75D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25NS</t>
    </r>
  </si>
  <si>
    <t>Sodium Phosphate</t>
  </si>
  <si>
    <t>Sodium Sulfate (See Salt Cake)</t>
  </si>
  <si>
    <t>Sodium Sulfite</t>
  </si>
  <si>
    <r>
      <t>96B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46X</t>
    </r>
  </si>
  <si>
    <t>Sorghum Seed (See Kafir or Milo)</t>
  </si>
  <si>
    <t>Soybean Dust</t>
  </si>
  <si>
    <r>
      <t>30A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35MN</t>
    </r>
  </si>
  <si>
    <t>Soybean, Cake</t>
  </si>
  <si>
    <t>40,43</t>
  </si>
  <si>
    <r>
      <t>42D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35W</t>
    </r>
  </si>
  <si>
    <t>Soybean, Cracked</t>
  </si>
  <si>
    <r>
      <t>35C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36NW</t>
    </r>
  </si>
  <si>
    <t>Soybean, Flakes, Raw</t>
  </si>
  <si>
    <r>
      <t>25C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35Y</t>
    </r>
  </si>
  <si>
    <t>Soybean, Flour</t>
  </si>
  <si>
    <t>Soybean, Meal, Cold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</si>
  <si>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</t>
    </r>
  </si>
  <si>
    <t>Soybean, Meal, Hot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</si>
  <si>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35T</t>
    </r>
  </si>
  <si>
    <t>Soybean, Whole</t>
  </si>
  <si>
    <r>
      <t>48C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26NW</t>
    </r>
  </si>
  <si>
    <t>Starch</t>
  </si>
  <si>
    <t>25,50</t>
  </si>
  <si>
    <r>
      <t>38A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15MN</t>
    </r>
  </si>
  <si>
    <t>A15</t>
  </si>
  <si>
    <t>Steel Turnings, Crushed</t>
  </si>
  <si>
    <r>
      <t>125D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46WV</t>
    </r>
  </si>
  <si>
    <t>Sugar Beet, Pulp, Dry</t>
  </si>
  <si>
    <r>
      <t>14C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26N</t>
    </r>
  </si>
  <si>
    <t>Sugar Beet, Pulp, Wet</t>
  </si>
  <si>
    <r>
      <t>35C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35XN</t>
    </r>
  </si>
  <si>
    <t>Sugar, Powdered</t>
  </si>
  <si>
    <r>
      <t>55A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35PXN</t>
    </r>
  </si>
  <si>
    <t>Sugar, Raw</t>
  </si>
  <si>
    <r>
      <t>60B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35PXN</t>
    </r>
  </si>
  <si>
    <t>Sugar, Refined, Granulated, Dry</t>
  </si>
  <si>
    <r>
      <t>53B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35PUN</t>
    </r>
  </si>
  <si>
    <t>1.0-1.2</t>
  </si>
  <si>
    <t>Sugar, Refined, Granulated, Wet</t>
  </si>
  <si>
    <r>
      <t>60C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35X</t>
    </r>
  </si>
  <si>
    <t>1.4-2.0</t>
  </si>
  <si>
    <t>Sulphur, Crushed - 1/2"</t>
  </si>
  <si>
    <r>
      <t>55C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35N</t>
    </r>
  </si>
  <si>
    <t>Sulphur, Lumps - 3"</t>
  </si>
  <si>
    <t>80,85</t>
  </si>
  <si>
    <r>
      <t>83D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35N</t>
    </r>
  </si>
  <si>
    <t>Sulphur, Powdered</t>
  </si>
  <si>
    <r>
      <t>55A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35MN</t>
    </r>
  </si>
  <si>
    <t>Sunflower Seed</t>
  </si>
  <si>
    <t>19,38</t>
  </si>
  <si>
    <r>
      <t>29C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15</t>
    </r>
  </si>
  <si>
    <t>Talcum - 1/2"</t>
  </si>
  <si>
    <t>Talcum, Powder</t>
  </si>
  <si>
    <r>
      <t>55A</t>
    </r>
    <r>
      <rPr>
        <vertAlign val="subscript"/>
        <sz val="12"/>
        <color rgb="FF221F1F"/>
        <rFont val="Calibri"/>
        <family val="2"/>
      </rPr>
      <t>200</t>
    </r>
    <r>
      <rPr>
        <sz val="12"/>
        <color rgb="FF221F1F"/>
        <rFont val="Calibri"/>
        <family val="2"/>
      </rPr>
      <t>36M</t>
    </r>
  </si>
  <si>
    <t>Tanbark, Ground*</t>
  </si>
  <si>
    <r>
      <t>55B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</t>
    </r>
  </si>
  <si>
    <t>Timothy Seed</t>
  </si>
  <si>
    <r>
      <t>36B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35NY</t>
    </r>
  </si>
  <si>
    <t>Titanium Dioxide (See Ilmenite, Ore)</t>
  </si>
  <si>
    <t>Tobacco, Scraps</t>
  </si>
  <si>
    <r>
      <t>20D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45Y</t>
    </r>
  </si>
  <si>
    <t>Tobacco, Snuff</t>
  </si>
  <si>
    <r>
      <t>30B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45MQ</t>
    </r>
  </si>
  <si>
    <t>Tricalcium Phosphate</t>
  </si>
  <si>
    <r>
      <t>45A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45</t>
    </r>
  </si>
  <si>
    <t>Triple Super Phosphate</t>
  </si>
  <si>
    <r>
      <t>53B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36RS</t>
    </r>
  </si>
  <si>
    <t>Trisodium Phosphate</t>
  </si>
  <si>
    <r>
      <t>60C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36</t>
    </r>
  </si>
  <si>
    <t>Trisodium Phosphate, Granular</t>
  </si>
  <si>
    <t>Trisodium Phosphate, Pulverized</t>
  </si>
  <si>
    <r>
      <t>50A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</t>
    </r>
  </si>
  <si>
    <t>Tung Nuts</t>
  </si>
  <si>
    <r>
      <t>28D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15</t>
    </r>
  </si>
  <si>
    <t>D15</t>
  </si>
  <si>
    <t>Tung Nuts, Meat, Crushed</t>
  </si>
  <si>
    <r>
      <t>28D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25W</t>
    </r>
  </si>
  <si>
    <t>Urea Prillis, Coated</t>
  </si>
  <si>
    <t>43,46</t>
  </si>
  <si>
    <r>
      <t>45B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</t>
    </r>
  </si>
  <si>
    <t>Vermiculite, Expanded</t>
  </si>
  <si>
    <r>
      <t>16C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35Y</t>
    </r>
  </si>
  <si>
    <t>Vermiculite, Ore</t>
  </si>
  <si>
    <t>Vetch</t>
  </si>
  <si>
    <r>
      <t>48B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16N</t>
    </r>
  </si>
  <si>
    <t>Walnut Shells, Crushed</t>
  </si>
  <si>
    <r>
      <t>40B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36</t>
    </r>
  </si>
  <si>
    <t>Wheat</t>
  </si>
  <si>
    <r>
      <t>47C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25N</t>
    </r>
  </si>
  <si>
    <t>Wheat, Cracked</t>
  </si>
  <si>
    <r>
      <t>43B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25N</t>
    </r>
  </si>
  <si>
    <t>Wheat, Germ</t>
  </si>
  <si>
    <r>
      <t>23B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25</t>
    </r>
  </si>
  <si>
    <t>White Lead, Dry</t>
  </si>
  <si>
    <t>75,100</t>
  </si>
  <si>
    <r>
      <t>88A</t>
    </r>
    <r>
      <rPr>
        <vertAlign val="subscript"/>
        <sz val="12"/>
        <color rgb="FF221F1F"/>
        <rFont val="Calibri"/>
        <family val="2"/>
      </rPr>
      <t>40</t>
    </r>
    <r>
      <rPr>
        <sz val="12"/>
        <color rgb="FF221F1F"/>
        <rFont val="Calibri"/>
        <family val="2"/>
      </rPr>
      <t>36MR</t>
    </r>
  </si>
  <si>
    <t>Wood, Chips, Screened</t>
  </si>
  <si>
    <t>10,30</t>
  </si>
  <si>
    <r>
      <t>20D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45VY</t>
    </r>
  </si>
  <si>
    <t>Wood, Flour</t>
  </si>
  <si>
    <t>16,36</t>
  </si>
  <si>
    <r>
      <t>26B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35N</t>
    </r>
  </si>
  <si>
    <t>Wood, Shavings</t>
  </si>
  <si>
    <t>8,16</t>
  </si>
  <si>
    <t>12E45VY</t>
  </si>
  <si>
    <t>Zinc Oxide, Heavy</t>
  </si>
  <si>
    <r>
      <t>33A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45X</t>
    </r>
  </si>
  <si>
    <t>Zinc Oxide, Light</t>
  </si>
  <si>
    <r>
      <t>13A</t>
    </r>
    <r>
      <rPr>
        <vertAlign val="subscript"/>
        <sz val="12"/>
        <color rgb="FF221F1F"/>
        <rFont val="Calibri"/>
        <family val="2"/>
      </rPr>
      <t>100</t>
    </r>
    <r>
      <rPr>
        <sz val="12"/>
        <color rgb="FF221F1F"/>
        <rFont val="Calibri"/>
        <family val="2"/>
      </rPr>
      <t>45XY</t>
    </r>
  </si>
  <si>
    <t>Zinc, Concentrate, Residue</t>
  </si>
  <si>
    <r>
      <t>78B</t>
    </r>
    <r>
      <rPr>
        <vertAlign val="subscript"/>
        <sz val="12"/>
        <color rgb="FF221F1F"/>
        <rFont val="Calibri"/>
        <family val="2"/>
      </rPr>
      <t>6</t>
    </r>
    <r>
      <rPr>
        <sz val="12"/>
        <color rgb="FF221F1F"/>
        <rFont val="Calibri"/>
        <family val="2"/>
      </rPr>
      <t>37</t>
    </r>
  </si>
  <si>
    <t>["Name", "Age", "Department", "Salary"],</t>
  </si>
  <si>
    <t>","</t>
  </si>
  <si>
    <t>"],</t>
  </si>
  <si>
    <t>["</t>
  </si>
  <si>
    <t>Nil</t>
  </si>
  <si>
    <t>Sulphur, Lumps - 3in</t>
  </si>
  <si>
    <t>Sulphur, Crushed - 1/2in</t>
  </si>
  <si>
    <t>Talcum - 1/2in</t>
  </si>
  <si>
    <t>Slate, Ground - 1/8in</t>
  </si>
  <si>
    <t>Slate, Crushed - 1/2in</t>
  </si>
  <si>
    <t>Silica, Gel, 1/2in- 3in</t>
  </si>
  <si>
    <t>Rosin - 1/2in</t>
  </si>
  <si>
    <t>Quartz - 1/2in</t>
  </si>
  <si>
    <t>Pumice - 1/8in</t>
  </si>
  <si>
    <t>Potassium Nitrate - 1/8in</t>
  </si>
  <si>
    <t>Potassium Nitrate - 1/2in</t>
  </si>
  <si>
    <t>Paraffin, Cake - 1/2in</t>
  </si>
  <si>
    <t>Lead Ore - 1/2in</t>
  </si>
  <si>
    <t>Lead Ore - 1/8in</t>
  </si>
  <si>
    <t>Gypsum, Raw - 1in</t>
  </si>
  <si>
    <t>Fluorspar, Lumps, 1 1/2in- 3in</t>
  </si>
  <si>
    <t>Ferrous Sulfide - 1/2in</t>
  </si>
  <si>
    <t>Coal, Anthracite, Sized - 1/2in</t>
  </si>
  <si>
    <t>Borax, Screenings - 1/2in</t>
  </si>
  <si>
    <t>Bauxite, Crushed - 3in</t>
  </si>
  <si>
    <t>Asphalt, Crushed - 1/2in</t>
  </si>
  <si>
    <t>Ashes, Coal, Wet - 1/2in</t>
  </si>
  <si>
    <t>Ashes, Coal, Wet - 3in</t>
  </si>
  <si>
    <t>Ashes, Coal, Dry - 1/2in</t>
  </si>
  <si>
    <t>Ashes, Coal, Dry - 3in</t>
  </si>
  <si>
    <t>Type of Speed Reduction Mechanism</t>
  </si>
  <si>
    <t>Approximate Efficiencies</t>
  </si>
  <si>
    <t>V-Belts and Sheaves</t>
  </si>
  <si>
    <t>Precision Roller Chain on Cut Tooth Sprockets, Open Guard</t>
  </si>
  <si>
    <t>Precision Roller Chain on Cut Tooth Sprockets, Oil Tight Casing</t>
  </si>
  <si>
    <t>Single Reduction Helical or Herringbone Enclosed Gear Reducer or Gearmotor</t>
  </si>
  <si>
    <t>Double Reduction Helical or Herringbone Enclosed Gear Reducer or Gearmotor</t>
  </si>
  <si>
    <t>Triple Reduction Helical or Herringbone Enclosed Gear Reducer or Gearmotor</t>
  </si>
  <si>
    <t>Single Reduction Helical Gear, Enclosed Shaft Mounted Speed Reducers and Screw Conveyor Drives</t>
  </si>
  <si>
    <t>Double Reduction Helical Gear, Enclosed Shaft Mounted Speed Reducers and Screw Conveyor Drives</t>
  </si>
  <si>
    <t>Low Ratio (up to 20:1 range) Enclosed Worm Gear Speed Reducers</t>
  </si>
  <si>
    <t>Medium Ratio (20:1 to 60:1 range) Enclosed Worm Gear Speed Reducers</t>
  </si>
  <si>
    <t>High Ratio (over 60:1 to 100:1 range) Enclosed Worm Gear Speed Reducers</t>
  </si>
  <si>
    <t>Cut Tooth, Miter or Bevel Gear, Enclosed Countershaft Box Ends</t>
  </si>
  <si>
    <t>Cut Tooth Spur Gears, Enclosed, For Each Reduction</t>
  </si>
  <si>
    <t>Cut Tooth Miter or Bevel Gear Open Type Countershaft Box Ends</t>
  </si>
  <si>
    <t>Cut Tooth Spur Gears, Open For Each Reduction</t>
  </si>
  <si>
    <t>Cast Tooth Spur Gears, Open For Each Reduction</t>
  </si>
  <si>
    <t>",</t>
  </si>
  <si>
    <t>],</t>
  </si>
  <si>
    <t>Very fine, No. 200 Sieve (0.074 mm) and under</t>
  </si>
  <si>
    <t>A</t>
  </si>
  <si>
    <t>Very fine, No. 100 Sieve (0.15 mm) and under</t>
  </si>
  <si>
    <t>Very fine, No. 40 Sieve (0.4 mm) and under</t>
  </si>
  <si>
    <t>Fine, No. 6 Sieve (3.35 mm) and under</t>
  </si>
  <si>
    <t>B</t>
  </si>
  <si>
    <t>Granular , 12.7 mm and under</t>
  </si>
  <si>
    <t>Granular , 76.2 mm and under</t>
  </si>
  <si>
    <t>Granular , 177.8 mm and under</t>
  </si>
  <si>
    <t>Lumpy*, 406.4 mm and under</t>
  </si>
  <si>
    <t>Lumpy*, Over 406.4 mm to be specified</t>
  </si>
  <si>
    <t>Irregular, Stringy, Fibrous, Cylindrical, Slabs, etc.</t>
  </si>
  <si>
    <t>Description</t>
  </si>
  <si>
    <t>Size Class</t>
  </si>
  <si>
    <t>Size Class Code</t>
  </si>
  <si>
    <t>Dx</t>
  </si>
  <si>
    <t>Barite (Barium Sulfate), 1/2” - 3in</t>
  </si>
  <si>
    <t>Brick, Ground - 1/8in</t>
  </si>
  <si>
    <t>Non-corrosive</t>
  </si>
  <si>
    <t xml:space="preserve">Non- Corrosive </t>
  </si>
  <si>
    <t xml:space="preserve">Mildly Corrosive </t>
  </si>
  <si>
    <t>T</t>
  </si>
  <si>
    <t xml:space="preserve">Highly Corrosive </t>
  </si>
  <si>
    <t>S</t>
  </si>
  <si>
    <t>VALUE</t>
  </si>
  <si>
    <t>"]</t>
  </si>
  <si>
    <t>Very free flowing—Flow function &gt; 10</t>
  </si>
  <si>
    <t>Free flowing—Flow function &gt;4 but &lt;10</t>
  </si>
  <si>
    <t>Average flowability—Flow function &gt;2 but &lt;4</t>
  </si>
  <si>
    <t>Sluggish—Flow function &lt;2</t>
  </si>
  <si>
    <t>corrosiveness</t>
  </si>
  <si>
    <t>flowability</t>
  </si>
  <si>
    <t>SIZE</t>
  </si>
  <si>
    <t>abrasiveness</t>
  </si>
  <si>
    <t xml:space="preserve">Mildly Abrasive </t>
  </si>
  <si>
    <t xml:space="preserve">Moderately Abrasive </t>
  </si>
  <si>
    <t xml:space="preserve">Extremely Abrasive </t>
  </si>
  <si>
    <t>Builds Up and Hardens</t>
  </si>
  <si>
    <t>F</t>
  </si>
  <si>
    <t>Generates Static Electricity</t>
  </si>
  <si>
    <t>G</t>
  </si>
  <si>
    <t>Decomposition - Deteriorates in Storage</t>
  </si>
  <si>
    <t>H</t>
  </si>
  <si>
    <t>Flammability</t>
  </si>
  <si>
    <t>J</t>
  </si>
  <si>
    <t>Becomes Plastic or Tends to Soften</t>
  </si>
  <si>
    <t>K</t>
  </si>
  <si>
    <t>Very Dusty</t>
  </si>
  <si>
    <t>L</t>
  </si>
  <si>
    <t>Aeration-Fluidity</t>
  </si>
  <si>
    <t>M</t>
  </si>
  <si>
    <t>Explosiveness</t>
  </si>
  <si>
    <t>N</t>
  </si>
  <si>
    <t>Stickiness-Adhesion</t>
  </si>
  <si>
    <t>O</t>
  </si>
  <si>
    <t>Contaminable</t>
  </si>
  <si>
    <t>P</t>
  </si>
  <si>
    <t>Degradable, Size Breakdown</t>
  </si>
  <si>
    <t>Q</t>
  </si>
  <si>
    <t>Gives Off Harmful or Toxic Gas or Fumes</t>
  </si>
  <si>
    <t>R</t>
  </si>
  <si>
    <t>Highly Corrosive</t>
  </si>
  <si>
    <t>Mildly Corrosive</t>
  </si>
  <si>
    <t>Hygroscopic</t>
  </si>
  <si>
    <t>U</t>
  </si>
  <si>
    <t>Interlocks, Mats or Agglomerates</t>
  </si>
  <si>
    <t>Oils Present</t>
  </si>
  <si>
    <t>W</t>
  </si>
  <si>
    <t>Packs Under Pressure</t>
  </si>
  <si>
    <t>Very Light and Fluffy—May Be Windswept</t>
  </si>
  <si>
    <t>Y</t>
  </si>
  <si>
    <t>Elevated Temperature</t>
  </si>
  <si>
    <t>Z</t>
  </si>
  <si>
    <t>MISC and HAZARD</t>
  </si>
  <si>
    <t>Misc_Haz</t>
  </si>
  <si>
    <r>
      <t>52C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35FOTU</t>
    </r>
  </si>
  <si>
    <r>
      <t>42C</t>
    </r>
    <r>
      <rPr>
        <vertAlign val="subscript"/>
        <sz val="12"/>
        <color rgb="FF221F1F"/>
        <rFont val="Calibri"/>
        <family val="2"/>
      </rPr>
      <t>1/2</t>
    </r>
    <r>
      <rPr>
        <sz val="12"/>
        <color rgb="FF221F1F"/>
        <rFont val="Calibri"/>
        <family val="2"/>
      </rPr>
      <t>35O</t>
    </r>
  </si>
  <si>
    <r>
      <t>34D</t>
    </r>
    <r>
      <rPr>
        <vertAlign val="subscript"/>
        <sz val="12"/>
        <color rgb="FF221F1F"/>
        <rFont val="Calibri"/>
        <family val="2"/>
      </rPr>
      <t>3</t>
    </r>
    <r>
      <rPr>
        <sz val="12"/>
        <color rgb="FF221F1F"/>
        <rFont val="Calibri"/>
        <family val="2"/>
      </rPr>
      <t>35O</t>
    </r>
  </si>
  <si>
    <t>[</t>
  </si>
  <si>
    <t>]</t>
  </si>
  <si>
    <t>""</t>
  </si>
  <si>
    <t>,</t>
  </si>
  <si>
    <t>MATERIAL_INPUT</t>
  </si>
  <si>
    <t>IN List</t>
  </si>
  <si>
    <t>Name</t>
  </si>
  <si>
    <t>LBD</t>
  </si>
  <si>
    <t>TBD</t>
  </si>
  <si>
    <t>MF</t>
  </si>
  <si>
    <t>CEMA CODE</t>
  </si>
  <si>
    <t>Flow</t>
  </si>
  <si>
    <t>Abra</t>
  </si>
  <si>
    <t>M1</t>
  </si>
  <si>
    <t>M2</t>
  </si>
  <si>
    <t>M3</t>
  </si>
  <si>
    <t>M4</t>
  </si>
  <si>
    <t>M5</t>
  </si>
  <si>
    <t>Corr</t>
  </si>
  <si>
    <t>=</t>
  </si>
  <si>
    <t>"</t>
  </si>
  <si>
    <t>Pitch</t>
  </si>
  <si>
    <t>Pitch = Diameter of screw</t>
  </si>
  <si>
    <t>Pitch = 2/3 Diameter of screw</t>
  </si>
  <si>
    <t>Pitch = 1/2 Diameter of screw</t>
  </si>
  <si>
    <t>CF1</t>
  </si>
  <si>
    <t>Type of Flight</t>
  </si>
  <si>
    <t>Standard</t>
  </si>
  <si>
    <t>Cut Flight</t>
  </si>
  <si>
    <t>Cut &amp; Folded Flight</t>
  </si>
  <si>
    <t xml:space="preserve">None </t>
  </si>
  <si>
    <t>Ribbon Flight</t>
  </si>
  <si>
    <t>None</t>
  </si>
  <si>
    <t>Conveyor Loading %</t>
  </si>
  <si>
    <r>
      <t>Special Conveyor Flight Capacity Factor CF</t>
    </r>
    <r>
      <rPr>
        <sz val="5.5"/>
        <color rgb="FF221F1F"/>
        <rFont val="Calibri"/>
        <family val="2"/>
      </rPr>
      <t>2</t>
    </r>
  </si>
  <si>
    <t>loading percent</t>
  </si>
  <si>
    <t>CF3</t>
  </si>
  <si>
    <t>No of paddle</t>
  </si>
  <si>
    <t>30% A</t>
  </si>
  <si>
    <t>E15</t>
  </si>
  <si>
    <t>E25</t>
  </si>
  <si>
    <t>30% B</t>
  </si>
  <si>
    <t>E16</t>
  </si>
  <si>
    <t>E26</t>
  </si>
  <si>
    <t>E36</t>
  </si>
  <si>
    <t>A47</t>
  </si>
  <si>
    <t>B17</t>
  </si>
  <si>
    <t>C17</t>
  </si>
  <si>
    <t>D17</t>
  </si>
  <si>
    <t>D47</t>
  </si>
  <si>
    <t>E17</t>
  </si>
  <si>
    <t>E27</t>
  </si>
  <si>
    <t>E37</t>
  </si>
  <si>
    <t>E47</t>
  </si>
  <si>
    <t>Inputs Material Properties</t>
  </si>
  <si>
    <t>Material in list</t>
  </si>
  <si>
    <t>Select Material</t>
  </si>
  <si>
    <t>flow</t>
  </si>
  <si>
    <t>Misc</t>
  </si>
  <si>
    <t>corr</t>
  </si>
  <si>
    <t>Cema code</t>
  </si>
  <si>
    <t>comp series</t>
  </si>
  <si>
    <t>material class code</t>
  </si>
  <si>
    <t xml:space="preserve">yes </t>
  </si>
  <si>
    <t>no</t>
  </si>
  <si>
    <t>Disabled</t>
  </si>
  <si>
    <t>Not disabled</t>
  </si>
  <si>
    <t>Show value</t>
  </si>
  <si>
    <t>CEMA CODE UP</t>
  </si>
  <si>
    <t>Size class code</t>
  </si>
  <si>
    <t>size class</t>
  </si>
  <si>
    <t>seize description</t>
  </si>
  <si>
    <t>flow description</t>
  </si>
  <si>
    <t>abra</t>
  </si>
  <si>
    <t>abra description</t>
  </si>
  <si>
    <t>mis haz</t>
  </si>
  <si>
    <t>mis haz code</t>
  </si>
  <si>
    <t>mat class code</t>
  </si>
  <si>
    <t>yes</t>
  </si>
  <si>
    <t>NO</t>
  </si>
  <si>
    <t>In List</t>
  </si>
  <si>
    <t>M1 desc</t>
  </si>
  <si>
    <t>M2 desc</t>
  </si>
  <si>
    <t>M3 desc</t>
  </si>
  <si>
    <t>M4 desc</t>
  </si>
  <si>
    <t>corr desc</t>
  </si>
  <si>
    <t>",""],</t>
  </si>
  <si>
    <t>M0</t>
  </si>
  <si>
    <t>M0 desc</t>
  </si>
  <si>
    <t xml:space="preserve">STD </t>
  </si>
  <si>
    <t>Short</t>
  </si>
  <si>
    <t xml:space="preserve">Half </t>
  </si>
  <si>
    <t xml:space="preserve">Long </t>
  </si>
  <si>
    <t>Pitch = 1+1/2 Diameter of screw</t>
  </si>
  <si>
    <t>Material Class Code</t>
  </si>
  <si>
    <t>Degree of Trough Loading</t>
  </si>
  <si>
    <t>30A</t>
  </si>
  <si>
    <t>30B</t>
  </si>
  <si>
    <r>
      <t>Capacity, ft</t>
    </r>
    <r>
      <rPr>
        <b/>
        <vertAlign val="superscript"/>
        <sz val="11"/>
        <color rgb="FF221F1F"/>
        <rFont val="Calibri"/>
        <family val="2"/>
      </rPr>
      <t>3</t>
    </r>
    <r>
      <rPr>
        <b/>
        <sz val="11"/>
        <color rgb="FF221F1F"/>
        <rFont val="Calibri"/>
        <family val="2"/>
      </rPr>
      <t>/hr</t>
    </r>
  </si>
  <si>
    <t>Maximum RPM*</t>
  </si>
  <si>
    <t>Screw Dia. (in)</t>
  </si>
  <si>
    <t>At Max. RPM</t>
  </si>
  <si>
    <t>At One RPM</t>
  </si>
  <si>
    <t>Material Size Classification</t>
  </si>
  <si>
    <t>Abrasiveness Number</t>
  </si>
  <si>
    <t>Corrosiveness Letter</t>
  </si>
  <si>
    <t>Group Number Designation</t>
  </si>
  <si>
    <t>Babbited or Bronzed</t>
  </si>
  <si>
    <t>Self Lubricating</t>
  </si>
  <si>
    <t>Ball Bearing ∆</t>
  </si>
  <si>
    <t>Hard Iron</t>
  </si>
  <si>
    <t>Plastic Nylon PTFE</t>
  </si>
  <si>
    <t>,"</t>
  </si>
  <si>
    <t xml:space="preserve">Nc </t>
  </si>
  <si>
    <t>Ns</t>
  </si>
  <si>
    <t>Bearing Type</t>
  </si>
  <si>
    <t>Component Group</t>
  </si>
  <si>
    <r>
      <t>F</t>
    </r>
    <r>
      <rPr>
        <b/>
        <vertAlign val="subscript"/>
        <sz val="11"/>
        <color rgb="FF221F1F"/>
        <rFont val="Calibri"/>
        <family val="2"/>
      </rPr>
      <t>b</t>
    </r>
  </si>
  <si>
    <t>Ball Bearing</t>
  </si>
  <si>
    <t>Babbited or Bronze</t>
  </si>
  <si>
    <t xml:space="preserve">Hard Iron </t>
  </si>
  <si>
    <t xml:space="preserve">Plastic </t>
  </si>
  <si>
    <t>Nylon</t>
  </si>
  <si>
    <t>PTFE</t>
  </si>
  <si>
    <t>G1</t>
  </si>
  <si>
    <t>G2</t>
  </si>
  <si>
    <t>G3</t>
  </si>
  <si>
    <t>G4</t>
  </si>
  <si>
    <t>G5</t>
  </si>
  <si>
    <t>Screw Diameter (in)</t>
  </si>
  <si>
    <t>Conveyor Loading</t>
  </si>
  <si>
    <t>Standard paddles per pitch set at 45° reverse pitch</t>
  </si>
  <si>
    <r>
      <t>Table 3-2 Screw Diameter Factor,F</t>
    </r>
    <r>
      <rPr>
        <i/>
        <vertAlign val="subscript"/>
        <sz val="11"/>
        <color rgb="FF221F1F"/>
        <rFont val="Calibri"/>
        <family val="2"/>
      </rPr>
      <t>d</t>
    </r>
  </si>
  <si>
    <r>
      <t>F</t>
    </r>
    <r>
      <rPr>
        <vertAlign val="subscript"/>
        <sz val="10"/>
        <color rgb="FF221F1F"/>
        <rFont val="Calibri"/>
        <family val="2"/>
      </rPr>
      <t>d</t>
    </r>
  </si>
  <si>
    <r>
      <t>Table 3-3 Flight Factor, F</t>
    </r>
    <r>
      <rPr>
        <i/>
        <u/>
        <vertAlign val="subscript"/>
        <sz val="11"/>
        <color rgb="FF221F1F"/>
        <rFont val="Calibri"/>
        <family val="2"/>
      </rPr>
      <t>f</t>
    </r>
  </si>
  <si>
    <r>
      <t>Table 3-4 Paddle Factor, F</t>
    </r>
    <r>
      <rPr>
        <i/>
        <u/>
        <vertAlign val="subscript"/>
        <sz val="11"/>
        <color rgb="FF221F1F"/>
        <rFont val="Calibri"/>
        <family val="2"/>
      </rPr>
      <t>p</t>
    </r>
  </si>
  <si>
    <r>
      <t>Factor F</t>
    </r>
    <r>
      <rPr>
        <vertAlign val="subscript"/>
        <sz val="10"/>
        <color rgb="FF221F1F"/>
        <rFont val="Calibri"/>
        <family val="2"/>
      </rPr>
      <t>p</t>
    </r>
  </si>
  <si>
    <t>Nr</t>
  </si>
  <si>
    <t>Screw Dia (MM)</t>
  </si>
  <si>
    <t>Capacity (kg/hr) @ Max RPM</t>
  </si>
  <si>
    <t>Equivalent Conveying Capacity (kg/hr)</t>
  </si>
  <si>
    <t xml:space="preserve">Actual Operating RPM </t>
  </si>
  <si>
    <t>Recommened Horsepower HP</t>
  </si>
  <si>
    <t>Hanger Bearing Type</t>
  </si>
  <si>
    <t>No. of Hanger Bearing</t>
  </si>
  <si>
    <t>null</t>
  </si>
  <si>
    <t>in</t>
  </si>
  <si>
    <t>NB</t>
  </si>
  <si>
    <t>Pipe Diameter Schedule 40</t>
  </si>
  <si>
    <t>External Dia (in)</t>
  </si>
  <si>
    <t>Internal Dia (in)</t>
  </si>
  <si>
    <t xml:space="preserve">Inertia </t>
  </si>
  <si>
    <t>External Dia (mm)</t>
  </si>
  <si>
    <t>Internal Dia (mm)</t>
  </si>
  <si>
    <t>Pipe Diameter Schedule 80</t>
  </si>
  <si>
    <t>Pipe Diameter Schedule 80s</t>
  </si>
  <si>
    <t>Pipe Diameter Schedule 100</t>
  </si>
  <si>
    <t>Internal Dia (in) 40</t>
  </si>
  <si>
    <t>Inertia 40</t>
  </si>
  <si>
    <t>Internal Dia (in) 80</t>
  </si>
  <si>
    <t>Inertia 80</t>
  </si>
  <si>
    <t>Internal Dia (in) 80s</t>
  </si>
  <si>
    <t>Inertia 80s</t>
  </si>
  <si>
    <t>Internal Dia (in) 100</t>
  </si>
  <si>
    <t>Inertia 100</t>
  </si>
  <si>
    <t>cap</t>
  </si>
  <si>
    <t>Ds</t>
  </si>
  <si>
    <t>Dp</t>
  </si>
  <si>
    <t>pitch</t>
  </si>
  <si>
    <t>trough%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</si>
</sst>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3" x14ac:knownFonts="1">
    <font>
      <sz val="11"/>
      <color theme="1"/>
      <name val="Aptos Narrow"/>
      <family val="2"/>
      <scheme val="minor"/>
    </font>
    <font>
      <b/>
      <sz val="12"/>
      <color rgb="FF221F1F"/>
      <name val="Calibri"/>
      <family val="2"/>
    </font>
    <font>
      <sz val="12"/>
      <color rgb="FF221F1F"/>
      <name val="Calibri"/>
      <family val="2"/>
    </font>
    <font>
      <vertAlign val="subscript"/>
      <sz val="12"/>
      <color rgb="FF221F1F"/>
      <name val="Calibri"/>
      <family val="2"/>
    </font>
    <font>
      <sz val="12"/>
      <color theme="1"/>
      <name val="Times New Roman"/>
      <family val="1"/>
    </font>
    <font>
      <sz val="10"/>
      <color rgb="FF221F1F"/>
      <name val="Calibri"/>
      <family val="2"/>
    </font>
    <font>
      <i/>
      <u/>
      <sz val="11"/>
      <color rgb="FF221F1F"/>
      <name val="Calibri"/>
      <family val="2"/>
    </font>
    <font>
      <sz val="12"/>
      <color theme="1"/>
      <name val="Calibri"/>
      <family val="2"/>
    </font>
    <font>
      <b/>
      <sz val="10"/>
      <color rgb="FF221F1F"/>
      <name val="Calibri"/>
      <family val="2"/>
    </font>
    <font>
      <sz val="5.5"/>
      <color rgb="FF221F1F"/>
      <name val="Calibri"/>
      <family val="2"/>
    </font>
    <font>
      <i/>
      <sz val="7.5"/>
      <color theme="1"/>
      <name val="Calibri"/>
      <family val="2"/>
    </font>
    <font>
      <sz val="11"/>
      <color theme="1"/>
      <name val="Calibri"/>
      <family val="2"/>
    </font>
    <font>
      <sz val="11"/>
      <color rgb="FF221F1F"/>
      <name val="Calibri"/>
      <family val="2"/>
    </font>
    <font>
      <sz val="8"/>
      <name val="Aptos Narrow"/>
      <family val="2"/>
      <scheme val="minor"/>
    </font>
    <font>
      <b/>
      <sz val="11"/>
      <color rgb="FF221F1F"/>
      <name val="Calibri"/>
      <family val="2"/>
    </font>
    <font>
      <b/>
      <vertAlign val="superscript"/>
      <sz val="11"/>
      <color rgb="FF221F1F"/>
      <name val="Calibri"/>
      <family val="2"/>
    </font>
    <font>
      <b/>
      <vertAlign val="subscript"/>
      <sz val="11"/>
      <color rgb="FF221F1F"/>
      <name val="Calibri"/>
      <family val="2"/>
    </font>
    <font>
      <i/>
      <sz val="11"/>
      <color rgb="FF221F1F"/>
      <name val="Calibri"/>
      <family val="2"/>
    </font>
    <font>
      <i/>
      <vertAlign val="subscript"/>
      <sz val="11"/>
      <color rgb="FF221F1F"/>
      <name val="Calibri"/>
      <family val="2"/>
    </font>
    <font>
      <vertAlign val="subscript"/>
      <sz val="10"/>
      <color rgb="FF221F1F"/>
      <name val="Calibri"/>
      <family val="2"/>
    </font>
    <font>
      <i/>
      <u/>
      <vertAlign val="subscript"/>
      <sz val="11"/>
      <color rgb="FF221F1F"/>
      <name val="Calibri"/>
      <family val="2"/>
    </font>
    <font>
      <i/>
      <sz val="12"/>
      <color theme="1"/>
      <name val="Calibri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221F1F"/>
      </left>
      <right style="medium">
        <color rgb="FF221F1F"/>
      </right>
      <top/>
      <bottom style="medium">
        <color rgb="FF221F1F"/>
      </bottom>
      <diagonal/>
    </border>
    <border>
      <left/>
      <right style="medium">
        <color rgb="FF221F1F"/>
      </right>
      <top/>
      <bottom style="medium">
        <color rgb="FF221F1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2" fontId="12" fillId="0" borderId="15" xfId="0" applyNumberFormat="1" applyFont="1" applyBorder="1" applyAlignment="1">
      <alignment horizontal="center" vertical="center" wrapText="1"/>
    </xf>
    <xf numFmtId="2" fontId="12" fillId="0" borderId="16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/>
    </xf>
    <xf numFmtId="2" fontId="12" fillId="0" borderId="1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0" borderId="15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2" xfId="0" applyFont="1" applyBorder="1" applyAlignment="1">
      <alignment horizontal="center" vertical="center" wrapText="1"/>
    </xf>
    <xf numFmtId="2" fontId="12" fillId="0" borderId="27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2" fontId="12" fillId="0" borderId="14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2" fontId="12" fillId="0" borderId="17" xfId="0" applyNumberFormat="1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4" fillId="0" borderId="37" xfId="0" applyFont="1" applyBorder="1" applyAlignment="1">
      <alignment horizontal="center" vertical="center"/>
    </xf>
    <xf numFmtId="0" fontId="0" fillId="0" borderId="38" xfId="0" applyBorder="1"/>
    <xf numFmtId="0" fontId="14" fillId="0" borderId="39" xfId="0" applyFont="1" applyBorder="1" applyAlignment="1">
      <alignment horizontal="center" vertical="center"/>
    </xf>
    <xf numFmtId="0" fontId="0" fillId="0" borderId="40" xfId="0" applyBorder="1"/>
    <xf numFmtId="0" fontId="14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7" fillId="0" borderId="0" xfId="0" applyFont="1"/>
    <xf numFmtId="0" fontId="6" fillId="0" borderId="0" xfId="0" applyFont="1"/>
    <xf numFmtId="0" fontId="22" fillId="0" borderId="9" xfId="0" applyFont="1" applyBorder="1" applyAlignment="1" applyProtection="1">
      <alignment vertical="center"/>
      <protection hidden="1"/>
    </xf>
    <xf numFmtId="0" fontId="22" fillId="0" borderId="9" xfId="0" applyFont="1" applyBorder="1" applyProtection="1">
      <protection hidden="1"/>
    </xf>
    <xf numFmtId="0" fontId="22" fillId="0" borderId="9" xfId="0" applyFont="1" applyBorder="1"/>
    <xf numFmtId="0" fontId="11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/>
    <xf numFmtId="165" fontId="11" fillId="0" borderId="0" xfId="0" applyNumberFormat="1" applyFont="1" applyAlignment="1">
      <alignment horizontal="center"/>
    </xf>
    <xf numFmtId="164" fontId="11" fillId="0" borderId="0" xfId="0" applyNumberFormat="1" applyFont="1"/>
    <xf numFmtId="2" fontId="1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22/11/relationships/FeaturePropertyBag" Target="featurePropertyBag/featurePropertyBag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B945-4655-45A9-958C-A795DBF4C424}">
  <dimension ref="A1:X487"/>
  <sheetViews>
    <sheetView topLeftCell="C1" zoomScale="70" zoomScaleNormal="70" workbookViewId="0">
      <selection activeCell="E15" sqref="E15"/>
    </sheetView>
  </sheetViews>
  <sheetFormatPr defaultRowHeight="14.5" x14ac:dyDescent="0.35"/>
  <cols>
    <col min="2" max="2" width="40.81640625" bestFit="1" customWidth="1"/>
    <col min="3" max="3" width="40.81640625" customWidth="1"/>
    <col min="4" max="4" width="33.81640625" bestFit="1" customWidth="1"/>
    <col min="5" max="5" width="33.81640625" customWidth="1"/>
    <col min="6" max="6" width="19.81640625" bestFit="1" customWidth="1"/>
    <col min="7" max="7" width="19.81640625" customWidth="1"/>
    <col min="8" max="8" width="19.453125" bestFit="1" customWidth="1"/>
    <col min="9" max="9" width="19.453125" customWidth="1"/>
    <col min="10" max="10" width="17.54296875" bestFit="1" customWidth="1"/>
    <col min="11" max="11" width="17.54296875" customWidth="1"/>
    <col min="12" max="12" width="14.81640625" bestFit="1" customWidth="1"/>
    <col min="13" max="13" width="14.81640625" customWidth="1"/>
    <col min="14" max="15" width="4.81640625" customWidth="1"/>
    <col min="16" max="16" width="5.453125" bestFit="1" customWidth="1"/>
    <col min="17" max="17" width="5.453125" customWidth="1"/>
    <col min="18" max="18" width="8.81640625" bestFit="1" customWidth="1"/>
    <col min="19" max="19" width="8.81640625" customWidth="1"/>
    <col min="20" max="20" width="10.81640625" bestFit="1" customWidth="1"/>
  </cols>
  <sheetData>
    <row r="1" spans="1:24" ht="15.5" x14ac:dyDescent="0.35">
      <c r="A1" t="s">
        <v>1148</v>
      </c>
      <c r="B1" s="1" t="s">
        <v>0</v>
      </c>
      <c r="C1" s="1" t="s">
        <v>1146</v>
      </c>
      <c r="D1" s="2" t="s">
        <v>1</v>
      </c>
      <c r="E1" s="1" t="s">
        <v>1146</v>
      </c>
      <c r="F1" s="3" t="s">
        <v>2</v>
      </c>
      <c r="G1" s="1" t="s">
        <v>1146</v>
      </c>
      <c r="H1" s="3" t="s">
        <v>3</v>
      </c>
      <c r="I1" s="1" t="s">
        <v>1146</v>
      </c>
      <c r="J1" s="1" t="s">
        <v>4</v>
      </c>
      <c r="K1" s="1" t="s">
        <v>1146</v>
      </c>
      <c r="L1" s="2" t="s">
        <v>5</v>
      </c>
      <c r="M1" s="1" t="s">
        <v>1146</v>
      </c>
      <c r="N1" s="3" t="s">
        <v>6</v>
      </c>
      <c r="O1" s="1" t="s">
        <v>1146</v>
      </c>
      <c r="P1" s="3" t="s">
        <v>7</v>
      </c>
      <c r="Q1" s="1" t="s">
        <v>1146</v>
      </c>
      <c r="R1" s="3" t="s">
        <v>8</v>
      </c>
      <c r="S1" s="1" t="s">
        <v>1146</v>
      </c>
      <c r="T1" s="3" t="s">
        <v>9</v>
      </c>
      <c r="U1" s="2" t="s">
        <v>1147</v>
      </c>
      <c r="V1" t="str">
        <f>A1&amp;B1&amp;C1&amp;D1&amp;E1&amp;F1&amp;G1&amp;H1&amp;I1&amp;J1&amp;K1&amp;L1&amp;M1&amp;N1&amp;O1&amp;P1&amp;Q1&amp;R1&amp;S1&amp;T1&amp;U1</f>
        <v>["Material Description","Loose Bulk Density [lb/ft3 (kgf/m3)]","CEMA Material Code","Material Class Code ","Component Series","Material Factor","V","Size","Abrasive","Flowability"],</v>
      </c>
    </row>
    <row r="2" spans="1:24" ht="17.5" x14ac:dyDescent="0.35">
      <c r="A2" t="s">
        <v>1148</v>
      </c>
      <c r="B2" s="4" t="s">
        <v>10</v>
      </c>
      <c r="C2" s="1" t="s">
        <v>1146</v>
      </c>
      <c r="D2" s="5">
        <v>45</v>
      </c>
      <c r="E2" s="1" t="s">
        <v>1146</v>
      </c>
      <c r="F2" s="5" t="s">
        <v>11</v>
      </c>
      <c r="G2" s="1" t="s">
        <v>1146</v>
      </c>
      <c r="H2" s="5" t="s">
        <v>12</v>
      </c>
      <c r="I2" s="1" t="s">
        <v>1146</v>
      </c>
      <c r="J2" s="5" t="s">
        <v>13</v>
      </c>
      <c r="K2" s="1" t="s">
        <v>1146</v>
      </c>
      <c r="L2" s="5">
        <v>0.5</v>
      </c>
      <c r="M2" s="1" t="s">
        <v>1146</v>
      </c>
      <c r="N2" s="5" t="s">
        <v>14</v>
      </c>
      <c r="O2" s="1" t="s">
        <v>1146</v>
      </c>
      <c r="P2" s="5" t="s">
        <v>15</v>
      </c>
      <c r="Q2" s="1" t="s">
        <v>1146</v>
      </c>
      <c r="R2">
        <v>5</v>
      </c>
      <c r="S2" s="1" t="s">
        <v>1146</v>
      </c>
      <c r="T2">
        <v>3</v>
      </c>
      <c r="U2" s="2" t="s">
        <v>1147</v>
      </c>
      <c r="V2" t="str">
        <f t="shared" ref="V2:V65" si="0">A2&amp;B2&amp;C2&amp;D2&amp;E2&amp;F2&amp;G2&amp;H2&amp;I2&amp;J2&amp;K2&amp;L2&amp;M2&amp;N2&amp;O2&amp;P2&amp;Q2&amp;R2&amp;S2&amp;T2&amp;U2</f>
        <v>["Adipic Acid","45","45A10035N","A35","2B","0.5","X","A100","5","3"],</v>
      </c>
    </row>
    <row r="3" spans="1:24" ht="17.5" x14ac:dyDescent="0.35">
      <c r="A3" t="s">
        <v>1148</v>
      </c>
      <c r="B3" s="4" t="s">
        <v>16</v>
      </c>
      <c r="C3" s="1" t="s">
        <v>1146</v>
      </c>
      <c r="D3" s="5" t="s">
        <v>17</v>
      </c>
      <c r="E3" s="1" t="s">
        <v>1146</v>
      </c>
      <c r="F3" s="5" t="s">
        <v>18</v>
      </c>
      <c r="G3" s="1" t="s">
        <v>1146</v>
      </c>
      <c r="H3" s="5" t="s">
        <v>19</v>
      </c>
      <c r="I3" s="1" t="s">
        <v>1146</v>
      </c>
      <c r="J3" s="5" t="s">
        <v>20</v>
      </c>
      <c r="K3" s="1" t="s">
        <v>1146</v>
      </c>
      <c r="L3" s="5">
        <v>0.6</v>
      </c>
      <c r="M3" s="1" t="s">
        <v>1146</v>
      </c>
      <c r="N3" s="5" t="s">
        <v>14</v>
      </c>
      <c r="O3" s="1" t="s">
        <v>1146</v>
      </c>
      <c r="P3" s="5" t="s">
        <v>21</v>
      </c>
      <c r="Q3" s="1" t="s">
        <v>1146</v>
      </c>
      <c r="R3">
        <v>5</v>
      </c>
      <c r="S3" s="1" t="s">
        <v>1146</v>
      </c>
      <c r="T3">
        <v>4</v>
      </c>
      <c r="U3" s="2" t="s">
        <v>1147</v>
      </c>
      <c r="V3" t="str">
        <f t="shared" si="0"/>
        <v>["Alfalfa, Meal","14,22","18B645WY","B45","2D","0.6","X","B645","5","4"],</v>
      </c>
    </row>
    <row r="4" spans="1:24" ht="17.5" x14ac:dyDescent="0.35">
      <c r="A4" t="s">
        <v>1148</v>
      </c>
      <c r="B4" s="4" t="s">
        <v>22</v>
      </c>
      <c r="C4" s="1" t="s">
        <v>1146</v>
      </c>
      <c r="D4" s="5" t="s">
        <v>23</v>
      </c>
      <c r="E4" s="1" t="s">
        <v>1146</v>
      </c>
      <c r="F4" s="5" t="s">
        <v>24</v>
      </c>
      <c r="G4" s="1" t="s">
        <v>1146</v>
      </c>
      <c r="H4" s="5" t="s">
        <v>25</v>
      </c>
      <c r="I4" s="1" t="s">
        <v>1146</v>
      </c>
      <c r="J4" s="5" t="s">
        <v>20</v>
      </c>
      <c r="K4" s="1" t="s">
        <v>1146</v>
      </c>
      <c r="L4" s="5">
        <v>0.5</v>
      </c>
      <c r="M4" s="1" t="s">
        <v>1146</v>
      </c>
      <c r="N4" s="5">
        <v>0</v>
      </c>
      <c r="O4" s="1" t="s">
        <v>1146</v>
      </c>
      <c r="P4" s="5" t="s">
        <v>26</v>
      </c>
      <c r="Q4" s="1" t="s">
        <v>1146</v>
      </c>
      <c r="R4">
        <v>5</v>
      </c>
      <c r="S4" s="1" t="s">
        <v>1146</v>
      </c>
      <c r="T4">
        <v>2</v>
      </c>
      <c r="U4" s="2" t="s">
        <v>1147</v>
      </c>
      <c r="V4" t="str">
        <f t="shared" si="0"/>
        <v>["Alfalfa, Pellets","41,43","42C1/225","C25","2D","0.5","0","C1/2","5","2"],</v>
      </c>
    </row>
    <row r="5" spans="1:24" ht="17.5" x14ac:dyDescent="0.35">
      <c r="A5" t="s">
        <v>1148</v>
      </c>
      <c r="B5" s="4" t="s">
        <v>27</v>
      </c>
      <c r="C5" s="1" t="s">
        <v>1146</v>
      </c>
      <c r="D5" s="5" t="s">
        <v>28</v>
      </c>
      <c r="E5" s="1" t="s">
        <v>1146</v>
      </c>
      <c r="F5" s="5" t="s">
        <v>29</v>
      </c>
      <c r="G5" s="1" t="s">
        <v>1146</v>
      </c>
      <c r="H5" s="5" t="s">
        <v>30</v>
      </c>
      <c r="I5" s="1" t="s">
        <v>1146</v>
      </c>
      <c r="J5" s="5" t="s">
        <v>31</v>
      </c>
      <c r="K5" s="1" t="s">
        <v>1146</v>
      </c>
      <c r="L5" s="5">
        <v>0.4</v>
      </c>
      <c r="M5" s="1" t="s">
        <v>1146</v>
      </c>
      <c r="N5" s="5">
        <v>0</v>
      </c>
      <c r="O5" s="1" t="s">
        <v>1146</v>
      </c>
      <c r="P5" s="5" t="s">
        <v>32</v>
      </c>
      <c r="Q5" s="1" t="s">
        <v>1146</v>
      </c>
      <c r="R5">
        <v>5</v>
      </c>
      <c r="S5" s="1" t="s">
        <v>1146</v>
      </c>
      <c r="T5">
        <v>1</v>
      </c>
      <c r="U5" s="2" t="s">
        <v>1147</v>
      </c>
      <c r="V5" t="str">
        <f t="shared" si="0"/>
        <v>["Alfalfa, Seed","10,15","13B615N","B15","1A-1B-1C","0.4","0","B6","5","1"],</v>
      </c>
    </row>
    <row r="6" spans="1:24" ht="17.5" x14ac:dyDescent="0.35">
      <c r="A6" t="s">
        <v>1148</v>
      </c>
      <c r="B6" s="4" t="s">
        <v>33</v>
      </c>
      <c r="C6" s="1" t="s">
        <v>1146</v>
      </c>
      <c r="D6" s="5" t="s">
        <v>34</v>
      </c>
      <c r="E6" s="1" t="s">
        <v>1146</v>
      </c>
      <c r="F6" s="5" t="s">
        <v>35</v>
      </c>
      <c r="G6" s="1" t="s">
        <v>1146</v>
      </c>
      <c r="H6" s="5" t="s">
        <v>36</v>
      </c>
      <c r="I6" s="1" t="s">
        <v>1146</v>
      </c>
      <c r="J6" s="5" t="s">
        <v>20</v>
      </c>
      <c r="K6" s="1" t="s">
        <v>1146</v>
      </c>
      <c r="L6" s="5">
        <v>0.9</v>
      </c>
      <c r="M6" s="1" t="s">
        <v>1146</v>
      </c>
      <c r="N6" s="5">
        <v>0</v>
      </c>
      <c r="O6" s="1" t="s">
        <v>1146</v>
      </c>
      <c r="P6" s="5" t="s">
        <v>26</v>
      </c>
      <c r="Q6" s="1" t="s">
        <v>1146</v>
      </c>
      <c r="R6">
        <v>5</v>
      </c>
      <c r="S6" s="1" t="s">
        <v>1146</v>
      </c>
      <c r="T6">
        <v>3</v>
      </c>
      <c r="U6" s="2" t="s">
        <v>1147</v>
      </c>
      <c r="V6" t="str">
        <f t="shared" si="0"/>
        <v>["Almonds, Broken","27,30","29C1/235Q","C35","2D","0.9","0","C1/2","5","3"],</v>
      </c>
    </row>
    <row r="7" spans="1:24" ht="17.5" x14ac:dyDescent="0.35">
      <c r="A7" t="s">
        <v>1148</v>
      </c>
      <c r="B7" s="4" t="s">
        <v>37</v>
      </c>
      <c r="C7" s="1" t="s">
        <v>1146</v>
      </c>
      <c r="D7" s="5" t="s">
        <v>38</v>
      </c>
      <c r="E7" s="1" t="s">
        <v>1146</v>
      </c>
      <c r="F7" s="5" t="s">
        <v>35</v>
      </c>
      <c r="G7" s="1" t="s">
        <v>1146</v>
      </c>
      <c r="H7" s="5" t="s">
        <v>36</v>
      </c>
      <c r="I7" s="1" t="s">
        <v>1146</v>
      </c>
      <c r="J7" s="5" t="s">
        <v>20</v>
      </c>
      <c r="K7" s="1" t="s">
        <v>1146</v>
      </c>
      <c r="L7" s="5">
        <v>0.9</v>
      </c>
      <c r="M7" s="1" t="s">
        <v>1146</v>
      </c>
      <c r="N7" s="5">
        <v>0</v>
      </c>
      <c r="O7" s="1" t="s">
        <v>1146</v>
      </c>
      <c r="P7" s="5" t="s">
        <v>26</v>
      </c>
      <c r="Q7" s="1" t="s">
        <v>1146</v>
      </c>
      <c r="R7">
        <v>5</v>
      </c>
      <c r="S7" s="1" t="s">
        <v>1146</v>
      </c>
      <c r="T7">
        <v>3</v>
      </c>
      <c r="U7" s="2" t="s">
        <v>1147</v>
      </c>
      <c r="V7" t="str">
        <f t="shared" si="0"/>
        <v>["Almonds, Whole, Shelled","28,30","29C1/235Q","C35","2D","0.9","0","C1/2","5","3"],</v>
      </c>
    </row>
    <row r="8" spans="1:24" ht="17.5" x14ac:dyDescent="0.35">
      <c r="A8" t="s">
        <v>1148</v>
      </c>
      <c r="B8" s="4" t="s">
        <v>39</v>
      </c>
      <c r="C8" s="1" t="s">
        <v>1146</v>
      </c>
      <c r="D8" s="5" t="s">
        <v>40</v>
      </c>
      <c r="E8" s="1" t="s">
        <v>1146</v>
      </c>
      <c r="F8" s="5" t="s">
        <v>41</v>
      </c>
      <c r="G8" s="1" t="s">
        <v>1146</v>
      </c>
      <c r="H8" s="5" t="s">
        <v>42</v>
      </c>
      <c r="I8" s="1" t="s">
        <v>1146</v>
      </c>
      <c r="J8" s="5" t="s">
        <v>31</v>
      </c>
      <c r="K8" s="1" t="s">
        <v>1146</v>
      </c>
      <c r="L8" s="5">
        <v>0.6</v>
      </c>
      <c r="M8" s="1" t="s">
        <v>1146</v>
      </c>
      <c r="N8" s="5">
        <v>0</v>
      </c>
      <c r="O8" s="1" t="s">
        <v>1146</v>
      </c>
      <c r="P8" s="5" t="s">
        <v>32</v>
      </c>
      <c r="Q8" s="1" t="s">
        <v>1146</v>
      </c>
      <c r="R8">
        <v>5</v>
      </c>
      <c r="S8" s="1" t="s">
        <v>1146</v>
      </c>
      <c r="T8">
        <v>2</v>
      </c>
      <c r="U8" s="2" t="s">
        <v>1147</v>
      </c>
      <c r="V8" t="str">
        <f t="shared" si="0"/>
        <v>["Alum, Fines","45,50","48B635U","B35","1A-1B-1C","0.6","0","B6","5","2"],</v>
      </c>
    </row>
    <row r="9" spans="1:24" ht="17.5" x14ac:dyDescent="0.35">
      <c r="A9" t="s">
        <v>1148</v>
      </c>
      <c r="B9" s="4" t="s">
        <v>43</v>
      </c>
      <c r="C9" s="1" t="s">
        <v>1146</v>
      </c>
      <c r="D9" s="5" t="s">
        <v>44</v>
      </c>
      <c r="E9" s="1" t="s">
        <v>1146</v>
      </c>
      <c r="F9" s="5" t="s">
        <v>45</v>
      </c>
      <c r="G9" s="1" t="s">
        <v>1146</v>
      </c>
      <c r="H9" s="5" t="s">
        <v>46</v>
      </c>
      <c r="I9" s="1" t="s">
        <v>1146</v>
      </c>
      <c r="J9" s="5" t="s">
        <v>47</v>
      </c>
      <c r="K9" s="1" t="s">
        <v>1146</v>
      </c>
      <c r="L9" s="5">
        <v>1.4</v>
      </c>
      <c r="M9" s="1" t="s">
        <v>1146</v>
      </c>
      <c r="N9" s="5">
        <v>0</v>
      </c>
      <c r="O9" s="1" t="s">
        <v>1146</v>
      </c>
      <c r="P9" s="5" t="s">
        <v>32</v>
      </c>
      <c r="Q9" s="1" t="s">
        <v>1146</v>
      </c>
      <c r="R9">
        <v>5</v>
      </c>
      <c r="S9" s="1" t="s">
        <v>1146</v>
      </c>
      <c r="T9">
        <v>2</v>
      </c>
      <c r="U9" s="2" t="s">
        <v>1147</v>
      </c>
      <c r="V9" t="str">
        <f t="shared" si="0"/>
        <v>["Alum, Lumps","50,60","55B625","B25","2A-2B","1.4","0","B6","5","2"],</v>
      </c>
    </row>
    <row r="10" spans="1:24" ht="17.5" x14ac:dyDescent="0.35">
      <c r="A10" t="s">
        <v>1148</v>
      </c>
      <c r="B10" s="4" t="s">
        <v>48</v>
      </c>
      <c r="C10" s="1" t="s">
        <v>1146</v>
      </c>
      <c r="D10" s="5" t="s">
        <v>49</v>
      </c>
      <c r="E10" s="1" t="s">
        <v>1146</v>
      </c>
      <c r="F10" s="5" t="s">
        <v>50</v>
      </c>
      <c r="G10" s="1" t="s">
        <v>1146</v>
      </c>
      <c r="H10" s="5" t="s">
        <v>51</v>
      </c>
      <c r="I10" s="1" t="s">
        <v>1146</v>
      </c>
      <c r="J10" s="5" t="s">
        <v>52</v>
      </c>
      <c r="K10" s="1" t="s">
        <v>1146</v>
      </c>
      <c r="L10" s="5">
        <v>1.8</v>
      </c>
      <c r="M10" s="1" t="s">
        <v>1146</v>
      </c>
      <c r="N10" s="5">
        <v>0</v>
      </c>
      <c r="O10" s="1" t="s">
        <v>1146</v>
      </c>
      <c r="P10" s="5" t="s">
        <v>32</v>
      </c>
      <c r="Q10" s="1" t="s">
        <v>1146</v>
      </c>
      <c r="R10">
        <v>7</v>
      </c>
      <c r="S10" s="1" t="s">
        <v>1146</v>
      </c>
      <c r="T10">
        <v>2</v>
      </c>
      <c r="U10" s="2" t="s">
        <v>1147</v>
      </c>
      <c r="V10" t="str">
        <f t="shared" si="0"/>
        <v>["Alumina","55,65","58B627MY","B27","3D","1.8","0","B6","7","2"],</v>
      </c>
    </row>
    <row r="11" spans="1:24" ht="17.5" x14ac:dyDescent="0.35">
      <c r="A11" t="s">
        <v>1148</v>
      </c>
      <c r="B11" s="4" t="s">
        <v>53</v>
      </c>
      <c r="C11" s="1" t="s">
        <v>1146</v>
      </c>
      <c r="D11" s="5" t="s">
        <v>54</v>
      </c>
      <c r="E11" s="1" t="s">
        <v>1146</v>
      </c>
      <c r="F11" s="5" t="s">
        <v>55</v>
      </c>
      <c r="G11" s="1" t="s">
        <v>1146</v>
      </c>
      <c r="H11" s="5" t="s">
        <v>56</v>
      </c>
      <c r="I11" s="1" t="s">
        <v>1146</v>
      </c>
      <c r="J11" s="5" t="s">
        <v>52</v>
      </c>
      <c r="K11" s="1" t="s">
        <v>1146</v>
      </c>
      <c r="L11" s="5">
        <v>1.6</v>
      </c>
      <c r="M11" s="1" t="s">
        <v>1146</v>
      </c>
      <c r="N11" s="5">
        <v>0</v>
      </c>
      <c r="O11" s="1" t="s">
        <v>1146</v>
      </c>
      <c r="P11" s="5" t="s">
        <v>15</v>
      </c>
      <c r="Q11" s="1" t="s">
        <v>1146</v>
      </c>
      <c r="R11">
        <v>7</v>
      </c>
      <c r="S11" s="1" t="s">
        <v>1146</v>
      </c>
      <c r="T11">
        <v>3</v>
      </c>
      <c r="U11" s="2" t="s">
        <v>1147</v>
      </c>
      <c r="V11" t="str">
        <f t="shared" si="0"/>
        <v>["Alumina, Fines","35,1","35A10027MY","A27","3D","1.6","0","A100","7","3"],</v>
      </c>
    </row>
    <row r="12" spans="1:24" ht="17.5" x14ac:dyDescent="0.35">
      <c r="A12" t="s">
        <v>1148</v>
      </c>
      <c r="B12" s="4" t="s">
        <v>57</v>
      </c>
      <c r="C12" s="1" t="s">
        <v>1146</v>
      </c>
      <c r="D12" s="5">
        <v>65</v>
      </c>
      <c r="E12" s="1" t="s">
        <v>1146</v>
      </c>
      <c r="F12" s="5" t="s">
        <v>58</v>
      </c>
      <c r="G12" s="1" t="s">
        <v>1146</v>
      </c>
      <c r="H12" s="5" t="s">
        <v>59</v>
      </c>
      <c r="I12" s="1" t="s">
        <v>1146</v>
      </c>
      <c r="J12" s="5" t="s">
        <v>52</v>
      </c>
      <c r="K12" s="1" t="s">
        <v>1146</v>
      </c>
      <c r="L12" s="5">
        <v>2</v>
      </c>
      <c r="M12" s="1" t="s">
        <v>1146</v>
      </c>
      <c r="N12" s="5">
        <v>0</v>
      </c>
      <c r="O12" s="1" t="s">
        <v>1146</v>
      </c>
      <c r="P12" s="5" t="s">
        <v>60</v>
      </c>
      <c r="Q12" s="1" t="s">
        <v>1146</v>
      </c>
      <c r="R12">
        <v>7</v>
      </c>
      <c r="S12" s="1" t="s">
        <v>1146</v>
      </c>
      <c r="T12">
        <v>3</v>
      </c>
      <c r="U12" s="2" t="s">
        <v>1147</v>
      </c>
      <c r="V12" t="str">
        <f t="shared" si="0"/>
        <v>["Alumina, Sized or Briquette","65","65D337","D37","3D","2","0","D3","7","3"],</v>
      </c>
    </row>
    <row r="13" spans="1:24" ht="17.5" x14ac:dyDescent="0.35">
      <c r="A13" t="s">
        <v>1148</v>
      </c>
      <c r="B13" s="4" t="s">
        <v>61</v>
      </c>
      <c r="C13" s="1" t="s">
        <v>1146</v>
      </c>
      <c r="D13" s="5">
        <v>45</v>
      </c>
      <c r="E13" s="1" t="s">
        <v>1146</v>
      </c>
      <c r="F13" s="5" t="s">
        <v>62</v>
      </c>
      <c r="G13" s="1" t="s">
        <v>1146</v>
      </c>
      <c r="H13" s="5" t="s">
        <v>42</v>
      </c>
      <c r="I13" s="1" t="s">
        <v>1146</v>
      </c>
      <c r="J13" s="5" t="s">
        <v>20</v>
      </c>
      <c r="K13" s="1" t="s">
        <v>1146</v>
      </c>
      <c r="L13" s="5">
        <v>1.7</v>
      </c>
      <c r="M13" s="1" t="s">
        <v>1146</v>
      </c>
      <c r="N13" s="5" t="s">
        <v>14</v>
      </c>
      <c r="O13" s="1" t="s">
        <v>1146</v>
      </c>
      <c r="P13" s="5" t="s">
        <v>32</v>
      </c>
      <c r="Q13" s="1" t="s">
        <v>1146</v>
      </c>
      <c r="R13">
        <v>5</v>
      </c>
      <c r="S13" s="1" t="s">
        <v>1146</v>
      </c>
      <c r="T13">
        <v>4</v>
      </c>
      <c r="U13" s="2" t="s">
        <v>1147</v>
      </c>
      <c r="V13" t="str">
        <f t="shared" si="0"/>
        <v>["Aluminate Gel (Aluminate Hydroxide)","45","45B635","B35","2D","1.7","X","B6","5","4"],</v>
      </c>
    </row>
    <row r="14" spans="1:24" ht="15.5" x14ac:dyDescent="0.35">
      <c r="A14" t="s">
        <v>1148</v>
      </c>
      <c r="B14" s="4" t="s">
        <v>63</v>
      </c>
      <c r="C14" s="1" t="s">
        <v>1146</v>
      </c>
      <c r="D14" s="5" t="s">
        <v>64</v>
      </c>
      <c r="E14" s="1" t="s">
        <v>1146</v>
      </c>
      <c r="F14" s="5" t="s">
        <v>65</v>
      </c>
      <c r="G14" s="1" t="s">
        <v>1146</v>
      </c>
      <c r="H14" s="5" t="s">
        <v>66</v>
      </c>
      <c r="I14" s="1" t="s">
        <v>1146</v>
      </c>
      <c r="J14" s="5" t="s">
        <v>20</v>
      </c>
      <c r="K14" s="1" t="s">
        <v>1146</v>
      </c>
      <c r="L14" s="5">
        <v>1.2</v>
      </c>
      <c r="M14" s="1" t="s">
        <v>1146</v>
      </c>
      <c r="N14" s="5">
        <v>0</v>
      </c>
      <c r="O14" s="1" t="s">
        <v>1146</v>
      </c>
      <c r="P14" s="5" t="s">
        <v>67</v>
      </c>
      <c r="Q14" s="1" t="s">
        <v>1146</v>
      </c>
      <c r="R14">
        <v>5</v>
      </c>
      <c r="S14" s="1" t="s">
        <v>1146</v>
      </c>
      <c r="T14">
        <v>4</v>
      </c>
      <c r="U14" s="2" t="s">
        <v>1147</v>
      </c>
      <c r="V14" t="str">
        <f t="shared" si="0"/>
        <v>["Aluminum Chips, Dry","7,15","11E45VN","E45","2D","1.2","0","E","5","4"],</v>
      </c>
    </row>
    <row r="15" spans="1:24" ht="15.5" x14ac:dyDescent="0.35">
      <c r="A15" t="s">
        <v>1148</v>
      </c>
      <c r="B15" s="4" t="s">
        <v>68</v>
      </c>
      <c r="C15" s="1" t="s">
        <v>1146</v>
      </c>
      <c r="D15" s="5" t="s">
        <v>64</v>
      </c>
      <c r="E15" s="1" t="s">
        <v>1146</v>
      </c>
      <c r="F15" s="5" t="s">
        <v>69</v>
      </c>
      <c r="G15" s="1" t="s">
        <v>1146</v>
      </c>
      <c r="H15" s="5" t="s">
        <v>66</v>
      </c>
      <c r="I15" s="1" t="s">
        <v>1146</v>
      </c>
      <c r="J15" s="5" t="s">
        <v>20</v>
      </c>
      <c r="K15" s="1" t="s">
        <v>1146</v>
      </c>
      <c r="L15" s="5">
        <v>0.8</v>
      </c>
      <c r="M15" s="1" t="s">
        <v>1146</v>
      </c>
      <c r="N15" s="5">
        <v>0</v>
      </c>
      <c r="O15" s="1" t="s">
        <v>1146</v>
      </c>
      <c r="P15" s="5" t="s">
        <v>67</v>
      </c>
      <c r="Q15" s="1" t="s">
        <v>1146</v>
      </c>
      <c r="R15">
        <v>5</v>
      </c>
      <c r="S15" s="1" t="s">
        <v>1146</v>
      </c>
      <c r="T15">
        <v>4</v>
      </c>
      <c r="U15" s="2" t="s">
        <v>1147</v>
      </c>
      <c r="V15" t="str">
        <f t="shared" si="0"/>
        <v>["Aluminum Chips, Oily","7,15","11E45VY","E45","2D","0.8","0","E","5","4"],</v>
      </c>
      <c r="X15" t="s">
        <v>1145</v>
      </c>
    </row>
    <row r="16" spans="1:24" ht="17.5" x14ac:dyDescent="0.35">
      <c r="A16" t="s">
        <v>1148</v>
      </c>
      <c r="B16" s="4" t="s">
        <v>70</v>
      </c>
      <c r="C16" s="1" t="s">
        <v>1146</v>
      </c>
      <c r="D16" s="5" t="s">
        <v>71</v>
      </c>
      <c r="E16" s="1" t="s">
        <v>1146</v>
      </c>
      <c r="F16" s="5" t="s">
        <v>72</v>
      </c>
      <c r="G16" s="1" t="s">
        <v>1146</v>
      </c>
      <c r="H16" s="5" t="s">
        <v>36</v>
      </c>
      <c r="I16" s="1" t="s">
        <v>1146</v>
      </c>
      <c r="J16" s="5" t="s">
        <v>31</v>
      </c>
      <c r="K16" s="1" t="s">
        <v>1146</v>
      </c>
      <c r="L16" s="5">
        <v>1.4</v>
      </c>
      <c r="M16" s="1" t="s">
        <v>1146</v>
      </c>
      <c r="N16" s="5" t="s">
        <v>14</v>
      </c>
      <c r="O16" s="1" t="s">
        <v>1146</v>
      </c>
      <c r="P16" s="5" t="s">
        <v>26</v>
      </c>
      <c r="Q16" s="1" t="s">
        <v>1146</v>
      </c>
      <c r="R16">
        <v>5</v>
      </c>
      <c r="S16" s="1" t="s">
        <v>1146</v>
      </c>
      <c r="T16">
        <v>3</v>
      </c>
      <c r="U16" s="2" t="s">
        <v>1147</v>
      </c>
      <c r="V16" t="str">
        <f t="shared" si="0"/>
        <v>["Aluminum Hydrate","13,20","17C1/235N","C35","1A-1B-1C","1.4","X","C1/2","5","3"],</v>
      </c>
    </row>
    <row r="17" spans="1:22" ht="15.5" x14ac:dyDescent="0.35">
      <c r="A17" t="s">
        <v>1148</v>
      </c>
      <c r="B17" s="4" t="s">
        <v>73</v>
      </c>
      <c r="C17" s="1" t="s">
        <v>1146</v>
      </c>
      <c r="D17" s="5">
        <v>0</v>
      </c>
      <c r="E17" s="1" t="s">
        <v>1146</v>
      </c>
      <c r="F17" s="5">
        <v>0</v>
      </c>
      <c r="G17" s="1" t="s">
        <v>1146</v>
      </c>
      <c r="H17" s="5">
        <v>0</v>
      </c>
      <c r="I17" s="1" t="s">
        <v>1146</v>
      </c>
      <c r="J17" s="5" t="s">
        <v>1149</v>
      </c>
      <c r="K17" s="1" t="s">
        <v>1146</v>
      </c>
      <c r="L17" s="5" t="s">
        <v>1149</v>
      </c>
      <c r="M17" s="1" t="s">
        <v>1146</v>
      </c>
      <c r="N17" s="5">
        <v>0</v>
      </c>
      <c r="O17" s="1" t="s">
        <v>1146</v>
      </c>
      <c r="P17">
        <v>0</v>
      </c>
      <c r="Q17" s="1" t="s">
        <v>1146</v>
      </c>
      <c r="R17">
        <v>0</v>
      </c>
      <c r="S17" s="1" t="s">
        <v>1146</v>
      </c>
      <c r="T17">
        <v>0</v>
      </c>
      <c r="U17" s="2" t="s">
        <v>1147</v>
      </c>
      <c r="V17" t="str">
        <f t="shared" si="0"/>
        <v>["Aluminum Ore (See Bauxite)","0","0","0","Nil","Nil","0","0","0","0"],</v>
      </c>
    </row>
    <row r="18" spans="1:22" ht="17.5" x14ac:dyDescent="0.35">
      <c r="A18" t="s">
        <v>1148</v>
      </c>
      <c r="B18" s="4" t="s">
        <v>74</v>
      </c>
      <c r="C18" s="1" t="s">
        <v>1146</v>
      </c>
      <c r="D18" s="5" t="s">
        <v>75</v>
      </c>
      <c r="E18" s="1" t="s">
        <v>1146</v>
      </c>
      <c r="F18" s="5" t="s">
        <v>76</v>
      </c>
      <c r="G18" s="1" t="s">
        <v>1146</v>
      </c>
      <c r="H18" s="5" t="s">
        <v>77</v>
      </c>
      <c r="I18" s="1" t="s">
        <v>1146</v>
      </c>
      <c r="J18" s="5" t="s">
        <v>52</v>
      </c>
      <c r="K18" s="1" t="s">
        <v>1146</v>
      </c>
      <c r="L18" s="5">
        <v>1.8</v>
      </c>
      <c r="M18" s="1" t="s">
        <v>1146</v>
      </c>
      <c r="N18" s="5">
        <v>0</v>
      </c>
      <c r="O18" s="1" t="s">
        <v>1146</v>
      </c>
      <c r="P18" s="5" t="s">
        <v>15</v>
      </c>
      <c r="Q18" s="1" t="s">
        <v>1146</v>
      </c>
      <c r="R18">
        <v>7</v>
      </c>
      <c r="S18" s="1" t="s">
        <v>1146</v>
      </c>
      <c r="T18">
        <v>1</v>
      </c>
      <c r="U18" s="2" t="s">
        <v>1147</v>
      </c>
      <c r="V18" t="str">
        <f t="shared" si="0"/>
        <v>["Aluminum Oxide","60,120","90A10017MN","A17","3D","1.8","0","A100","7","1"],</v>
      </c>
    </row>
    <row r="19" spans="1:22" ht="17.5" x14ac:dyDescent="0.35">
      <c r="A19" t="s">
        <v>1148</v>
      </c>
      <c r="B19" s="4" t="s">
        <v>78</v>
      </c>
      <c r="C19" s="1" t="s">
        <v>1146</v>
      </c>
      <c r="D19" s="5">
        <v>49</v>
      </c>
      <c r="E19" s="1" t="s">
        <v>1146</v>
      </c>
      <c r="F19" s="5" t="s">
        <v>79</v>
      </c>
      <c r="G19" s="1" t="s">
        <v>1146</v>
      </c>
      <c r="H19" s="5" t="s">
        <v>36</v>
      </c>
      <c r="I19" s="1" t="s">
        <v>1146</v>
      </c>
      <c r="J19" s="5" t="s">
        <v>80</v>
      </c>
      <c r="K19" s="1" t="s">
        <v>1146</v>
      </c>
      <c r="L19" s="5">
        <v>0.8</v>
      </c>
      <c r="M19" s="1" t="s">
        <v>1146</v>
      </c>
      <c r="N19" s="5" t="s">
        <v>14</v>
      </c>
      <c r="O19" s="1" t="s">
        <v>1146</v>
      </c>
      <c r="P19" s="5" t="s">
        <v>26</v>
      </c>
      <c r="Q19" s="1" t="s">
        <v>1146</v>
      </c>
      <c r="R19">
        <v>5</v>
      </c>
      <c r="S19" s="1" t="s">
        <v>1146</v>
      </c>
      <c r="T19">
        <v>3</v>
      </c>
      <c r="U19" s="2" t="s">
        <v>1147</v>
      </c>
      <c r="V19" t="str">
        <f t="shared" si="0"/>
        <v>["Aluminum Silicate (Andalusite)","49","49C1/235S","C35","3A-3B","0.8","X","C1/2","5","3"],</v>
      </c>
    </row>
    <row r="20" spans="1:22" ht="17.5" x14ac:dyDescent="0.35">
      <c r="A20" t="s">
        <v>1148</v>
      </c>
      <c r="B20" s="4" t="s">
        <v>81</v>
      </c>
      <c r="C20" s="1" t="s">
        <v>1146</v>
      </c>
      <c r="D20" s="5" t="s">
        <v>82</v>
      </c>
      <c r="E20" s="1" t="s">
        <v>1146</v>
      </c>
      <c r="F20" s="5" t="s">
        <v>83</v>
      </c>
      <c r="G20" s="1" t="s">
        <v>1146</v>
      </c>
      <c r="H20" s="5" t="s">
        <v>25</v>
      </c>
      <c r="I20" s="1" t="s">
        <v>1146</v>
      </c>
      <c r="J20" s="5" t="s">
        <v>31</v>
      </c>
      <c r="K20" s="1" t="s">
        <v>1146</v>
      </c>
      <c r="L20" s="5">
        <v>1</v>
      </c>
      <c r="M20" s="1" t="s">
        <v>1146</v>
      </c>
      <c r="N20" s="5">
        <v>0</v>
      </c>
      <c r="O20" s="1" t="s">
        <v>1146</v>
      </c>
      <c r="P20" s="5" t="s">
        <v>26</v>
      </c>
      <c r="Q20" s="1" t="s">
        <v>1146</v>
      </c>
      <c r="R20">
        <v>5</v>
      </c>
      <c r="S20" s="1" t="s">
        <v>1146</v>
      </c>
      <c r="T20">
        <v>2</v>
      </c>
      <c r="U20" s="2" t="s">
        <v>1147</v>
      </c>
      <c r="V20" t="str">
        <f t="shared" si="0"/>
        <v>["Aluminum Sulfate","45,58","52C1/225","C25","1A-1B-1C","1","0","C1/2","5","2"],</v>
      </c>
    </row>
    <row r="21" spans="1:22" ht="17.5" x14ac:dyDescent="0.35">
      <c r="A21" t="s">
        <v>1148</v>
      </c>
      <c r="B21" s="4" t="s">
        <v>84</v>
      </c>
      <c r="C21" s="1" t="s">
        <v>1146</v>
      </c>
      <c r="D21" s="5" t="s">
        <v>85</v>
      </c>
      <c r="E21" s="1" t="s">
        <v>1146</v>
      </c>
      <c r="F21" s="5" t="s">
        <v>86</v>
      </c>
      <c r="G21" s="1" t="s">
        <v>1146</v>
      </c>
      <c r="H21" s="5" t="s">
        <v>87</v>
      </c>
      <c r="I21" s="1" t="s">
        <v>1146</v>
      </c>
      <c r="J21" s="5" t="s">
        <v>80</v>
      </c>
      <c r="K21" s="1" t="s">
        <v>1146</v>
      </c>
      <c r="L21" s="5">
        <v>0.7</v>
      </c>
      <c r="M21" s="1" t="s">
        <v>1146</v>
      </c>
      <c r="N21" s="5">
        <v>0</v>
      </c>
      <c r="O21" s="1" t="s">
        <v>1146</v>
      </c>
      <c r="P21" s="5" t="s">
        <v>15</v>
      </c>
      <c r="Q21" s="1" t="s">
        <v>1146</v>
      </c>
      <c r="R21">
        <v>5</v>
      </c>
      <c r="S21" s="1" t="s">
        <v>1146</v>
      </c>
      <c r="T21">
        <v>4</v>
      </c>
      <c r="U21" s="2" t="s">
        <v>1147</v>
      </c>
      <c r="V21" t="str">
        <f t="shared" si="0"/>
        <v>["Ammonium Chloride, Crystalline","45,52","49A10045FRS","A45","3A-3B","0.7","0","A100","5","4"],</v>
      </c>
    </row>
    <row r="22" spans="1:22" ht="17.5" x14ac:dyDescent="0.35">
      <c r="A22" t="s">
        <v>1148</v>
      </c>
      <c r="B22" s="4" t="s">
        <v>88</v>
      </c>
      <c r="C22" s="1" t="s">
        <v>1146</v>
      </c>
      <c r="D22" s="5" t="s">
        <v>89</v>
      </c>
      <c r="E22" s="1" t="s">
        <v>1146</v>
      </c>
      <c r="F22" s="5" t="s">
        <v>90</v>
      </c>
      <c r="G22" s="1" t="s">
        <v>1146</v>
      </c>
      <c r="H22" s="5" t="s">
        <v>12</v>
      </c>
      <c r="I22" s="1" t="s">
        <v>1146</v>
      </c>
      <c r="J22" s="5" t="s">
        <v>52</v>
      </c>
      <c r="K22" s="1" t="s">
        <v>1146</v>
      </c>
      <c r="L22" s="5">
        <v>1.3</v>
      </c>
      <c r="M22" s="1" t="s">
        <v>1146</v>
      </c>
      <c r="N22" s="5">
        <v>0</v>
      </c>
      <c r="O22" s="1" t="s">
        <v>1146</v>
      </c>
      <c r="P22" s="5" t="s">
        <v>91</v>
      </c>
      <c r="Q22" s="1" t="s">
        <v>1146</v>
      </c>
      <c r="R22">
        <v>5</v>
      </c>
      <c r="S22" s="1" t="s">
        <v>1146</v>
      </c>
      <c r="T22">
        <v>3</v>
      </c>
      <c r="U22" s="2" t="s">
        <v>1147</v>
      </c>
      <c r="V22" t="str">
        <f t="shared" si="0"/>
        <v>["Ammonium Nitrate","45,62","54A4035NTU","A35","3D","1.3","0","A40","5","3"],</v>
      </c>
    </row>
    <row r="23" spans="1:22" ht="17.5" x14ac:dyDescent="0.35">
      <c r="A23" t="s">
        <v>1148</v>
      </c>
      <c r="B23" s="4" t="s">
        <v>92</v>
      </c>
      <c r="C23" s="1" t="s">
        <v>1146</v>
      </c>
      <c r="D23" s="5" t="s">
        <v>82</v>
      </c>
      <c r="E23" s="1" t="s">
        <v>1146</v>
      </c>
      <c r="F23" s="5" t="s">
        <v>93</v>
      </c>
      <c r="G23" s="1" t="s">
        <v>1146</v>
      </c>
      <c r="H23" s="5" t="s">
        <v>36</v>
      </c>
      <c r="I23" s="1" t="s">
        <v>1146</v>
      </c>
      <c r="J23" s="5" t="s">
        <v>31</v>
      </c>
      <c r="K23" s="1" t="s">
        <v>1146</v>
      </c>
      <c r="L23" s="5">
        <v>1</v>
      </c>
      <c r="M23" s="1" t="s">
        <v>1146</v>
      </c>
      <c r="N23" s="5">
        <v>0</v>
      </c>
      <c r="O23" s="1" t="s">
        <v>1146</v>
      </c>
      <c r="P23" s="5" t="s">
        <v>26</v>
      </c>
      <c r="Q23" s="1" t="s">
        <v>1146</v>
      </c>
      <c r="R23">
        <v>5</v>
      </c>
      <c r="S23" s="1" t="s">
        <v>1146</v>
      </c>
      <c r="T23">
        <v>3</v>
      </c>
      <c r="U23" s="2" t="s">
        <v>1147</v>
      </c>
      <c r="V23" t="str">
        <f t="shared" si="0"/>
        <v>["Ammonium Sulfate","45,58","52C1/235F0TU","C35","1A-1B-1C","1","0","C1/2","5","3"],</v>
      </c>
    </row>
    <row r="24" spans="1:22" ht="17.5" x14ac:dyDescent="0.35">
      <c r="A24" t="s">
        <v>1148</v>
      </c>
      <c r="B24" s="4" t="s">
        <v>94</v>
      </c>
      <c r="C24" s="1" t="s">
        <v>1146</v>
      </c>
      <c r="D24" s="5">
        <v>15</v>
      </c>
      <c r="E24" s="1" t="s">
        <v>1146</v>
      </c>
      <c r="F24" s="5" t="s">
        <v>95</v>
      </c>
      <c r="G24" s="1" t="s">
        <v>1146</v>
      </c>
      <c r="H24" s="5" t="s">
        <v>96</v>
      </c>
      <c r="I24" s="1" t="s">
        <v>1146</v>
      </c>
      <c r="J24" s="5" t="s">
        <v>20</v>
      </c>
      <c r="K24" s="1" t="s">
        <v>1146</v>
      </c>
      <c r="L24" s="5">
        <v>1</v>
      </c>
      <c r="M24" s="1" t="s">
        <v>1146</v>
      </c>
      <c r="N24" s="5" t="s">
        <v>14</v>
      </c>
      <c r="O24" s="1" t="s">
        <v>1146</v>
      </c>
      <c r="P24" s="5" t="s">
        <v>26</v>
      </c>
      <c r="Q24" s="1" t="s">
        <v>1146</v>
      </c>
      <c r="R24">
        <v>5</v>
      </c>
      <c r="S24" s="1" t="s">
        <v>1146</v>
      </c>
      <c r="T24">
        <v>4</v>
      </c>
      <c r="U24" s="2" t="s">
        <v>1147</v>
      </c>
      <c r="V24" t="str">
        <f t="shared" si="0"/>
        <v>["Apple Pomace, Dry","15","15C1/245Y","C45","2D","1","X","C1/2","5","4"],</v>
      </c>
    </row>
    <row r="25" spans="1:22" ht="15.5" x14ac:dyDescent="0.35">
      <c r="A25" t="s">
        <v>1148</v>
      </c>
      <c r="B25" s="4" t="s">
        <v>97</v>
      </c>
      <c r="C25" s="1" t="s">
        <v>1146</v>
      </c>
      <c r="D25" s="3">
        <v>0</v>
      </c>
      <c r="E25" s="1" t="s">
        <v>1146</v>
      </c>
      <c r="F25" s="3">
        <v>0</v>
      </c>
      <c r="G25" s="1" t="s">
        <v>1146</v>
      </c>
      <c r="H25" s="3">
        <v>0</v>
      </c>
      <c r="I25" s="1" t="s">
        <v>1146</v>
      </c>
      <c r="J25" s="3" t="s">
        <v>1149</v>
      </c>
      <c r="K25" s="1" t="s">
        <v>1146</v>
      </c>
      <c r="L25" s="3" t="s">
        <v>1149</v>
      </c>
      <c r="M25" s="1" t="s">
        <v>1146</v>
      </c>
      <c r="N25" s="3">
        <v>0</v>
      </c>
      <c r="O25" s="1" t="s">
        <v>1146</v>
      </c>
      <c r="P25">
        <v>0</v>
      </c>
      <c r="Q25" s="1" t="s">
        <v>1146</v>
      </c>
      <c r="R25">
        <v>0</v>
      </c>
      <c r="S25" s="1" t="s">
        <v>1146</v>
      </c>
      <c r="T25">
        <v>0</v>
      </c>
      <c r="U25" s="2" t="s">
        <v>1147</v>
      </c>
      <c r="V25" t="str">
        <f t="shared" si="0"/>
        <v>["Arsenate of Lead (See Lead Arsenate)","0","0","0","Nil","Nil","0","0","0","0"],</v>
      </c>
    </row>
    <row r="26" spans="1:22" ht="17.5" x14ac:dyDescent="0.35">
      <c r="A26" t="s">
        <v>1148</v>
      </c>
      <c r="B26" s="4" t="s">
        <v>98</v>
      </c>
      <c r="C26" s="1" t="s">
        <v>1146</v>
      </c>
      <c r="D26" s="5" t="s">
        <v>99</v>
      </c>
      <c r="E26" s="1" t="s">
        <v>1146</v>
      </c>
      <c r="F26" s="5" t="s">
        <v>100</v>
      </c>
      <c r="G26" s="1" t="s">
        <v>1146</v>
      </c>
      <c r="H26" s="5" t="s">
        <v>12</v>
      </c>
      <c r="I26" s="1" t="s">
        <v>1146</v>
      </c>
      <c r="J26" s="5" t="s">
        <v>1149</v>
      </c>
      <c r="K26" s="1" t="s">
        <v>1146</v>
      </c>
      <c r="L26" s="5" t="s">
        <v>1149</v>
      </c>
      <c r="M26" s="1" t="s">
        <v>1146</v>
      </c>
      <c r="N26" s="3">
        <v>0</v>
      </c>
      <c r="O26" s="1" t="s">
        <v>1146</v>
      </c>
      <c r="P26" s="5" t="s">
        <v>15</v>
      </c>
      <c r="Q26" s="1" t="s">
        <v>1146</v>
      </c>
      <c r="R26">
        <v>5</v>
      </c>
      <c r="S26" s="1" t="s">
        <v>1146</v>
      </c>
      <c r="T26">
        <v>3</v>
      </c>
      <c r="U26" s="2" t="s">
        <v>1147</v>
      </c>
      <c r="V26" t="str">
        <f t="shared" si="0"/>
        <v>["Arsenic Oxide (Arsenolite)*","100,120","110A10035R","A35","Nil","Nil","0","A100","5","3"],</v>
      </c>
    </row>
    <row r="27" spans="1:22" ht="17.5" x14ac:dyDescent="0.35">
      <c r="A27" t="s">
        <v>1148</v>
      </c>
      <c r="B27" s="4" t="s">
        <v>101</v>
      </c>
      <c r="C27" s="1" t="s">
        <v>1146</v>
      </c>
      <c r="D27" s="5">
        <v>30</v>
      </c>
      <c r="E27" s="1" t="s">
        <v>1146</v>
      </c>
      <c r="F27" s="5" t="s">
        <v>102</v>
      </c>
      <c r="G27" s="1" t="s">
        <v>1146</v>
      </c>
      <c r="H27" s="5" t="s">
        <v>103</v>
      </c>
      <c r="I27" s="1" t="s">
        <v>1146</v>
      </c>
      <c r="J27" s="5" t="s">
        <v>20</v>
      </c>
      <c r="K27" s="1" t="s">
        <v>1146</v>
      </c>
      <c r="L27" s="5">
        <v>0.8</v>
      </c>
      <c r="M27" s="1" t="s">
        <v>1146</v>
      </c>
      <c r="N27" s="3">
        <v>0</v>
      </c>
      <c r="O27" s="1" t="s">
        <v>1146</v>
      </c>
      <c r="P27" s="5" t="s">
        <v>15</v>
      </c>
      <c r="Q27" s="1" t="s">
        <v>1146</v>
      </c>
      <c r="R27">
        <v>5</v>
      </c>
      <c r="S27" s="1" t="s">
        <v>1146</v>
      </c>
      <c r="T27">
        <v>2</v>
      </c>
      <c r="U27" s="2" t="s">
        <v>1147</v>
      </c>
      <c r="V27" t="str">
        <f t="shared" si="0"/>
        <v>["Arsenic, Pulverized","30","30A10025R","A25","2D","0.8","0","A100","5","2"],</v>
      </c>
    </row>
    <row r="28" spans="1:22" ht="17.5" x14ac:dyDescent="0.35">
      <c r="A28" t="s">
        <v>1148</v>
      </c>
      <c r="B28" s="4" t="s">
        <v>104</v>
      </c>
      <c r="C28" s="1" t="s">
        <v>1146</v>
      </c>
      <c r="D28" s="5">
        <v>81</v>
      </c>
      <c r="E28" s="1" t="s">
        <v>1146</v>
      </c>
      <c r="F28" s="5" t="s">
        <v>105</v>
      </c>
      <c r="G28" s="1" t="s">
        <v>1146</v>
      </c>
      <c r="H28" s="5" t="s">
        <v>59</v>
      </c>
      <c r="I28" s="1" t="s">
        <v>1146</v>
      </c>
      <c r="J28" s="5" t="s">
        <v>52</v>
      </c>
      <c r="K28" s="1" t="s">
        <v>1146</v>
      </c>
      <c r="L28" s="5">
        <v>1.2</v>
      </c>
      <c r="M28" s="1" t="s">
        <v>1146</v>
      </c>
      <c r="N28" s="3">
        <v>0</v>
      </c>
      <c r="O28" s="1" t="s">
        <v>1146</v>
      </c>
      <c r="P28" s="5" t="s">
        <v>60</v>
      </c>
      <c r="Q28" s="1" t="s">
        <v>1146</v>
      </c>
      <c r="R28">
        <v>7</v>
      </c>
      <c r="S28" s="1" t="s">
        <v>1146</v>
      </c>
      <c r="T28">
        <v>3</v>
      </c>
      <c r="U28" s="2" t="s">
        <v>1147</v>
      </c>
      <c r="V28" t="str">
        <f t="shared" si="0"/>
        <v>["Asbestos Rock, Ore","81","81D337R","D37","3D","1.2","0","D3","7","3"],</v>
      </c>
    </row>
    <row r="29" spans="1:22" ht="15.5" x14ac:dyDescent="0.35">
      <c r="A29" t="s">
        <v>1148</v>
      </c>
      <c r="B29" s="4" t="s">
        <v>106</v>
      </c>
      <c r="C29" s="1" t="s">
        <v>1146</v>
      </c>
      <c r="D29" s="5" t="s">
        <v>107</v>
      </c>
      <c r="E29" s="1" t="s">
        <v>1146</v>
      </c>
      <c r="F29" s="5" t="s">
        <v>108</v>
      </c>
      <c r="G29" s="1" t="s">
        <v>1146</v>
      </c>
      <c r="H29" s="5" t="s">
        <v>109</v>
      </c>
      <c r="I29" s="1" t="s">
        <v>1146</v>
      </c>
      <c r="J29" s="5" t="s">
        <v>20</v>
      </c>
      <c r="K29" s="1" t="s">
        <v>1146</v>
      </c>
      <c r="L29" s="5">
        <v>1</v>
      </c>
      <c r="M29" s="1" t="s">
        <v>1146</v>
      </c>
      <c r="N29" s="3">
        <v>0</v>
      </c>
      <c r="O29" s="1" t="s">
        <v>1146</v>
      </c>
      <c r="P29" s="5" t="s">
        <v>67</v>
      </c>
      <c r="Q29" s="1" t="s">
        <v>1146</v>
      </c>
      <c r="R29">
        <v>6</v>
      </c>
      <c r="S29" s="1" t="s">
        <v>1146</v>
      </c>
      <c r="T29">
        <v>4</v>
      </c>
      <c r="U29" s="2" t="s">
        <v>1147</v>
      </c>
      <c r="V29" t="str">
        <f t="shared" si="0"/>
        <v>["Asbestos, Shredded","20,40","30E46XY","E46","2D","1","0","E","6","4"],</v>
      </c>
    </row>
    <row r="30" spans="1:22" ht="17.5" x14ac:dyDescent="0.35">
      <c r="A30" t="s">
        <v>1148</v>
      </c>
      <c r="B30" s="4" t="s">
        <v>110</v>
      </c>
      <c r="C30" s="1" t="s">
        <v>1146</v>
      </c>
      <c r="D30" s="5">
        <v>105</v>
      </c>
      <c r="E30" s="1" t="s">
        <v>1146</v>
      </c>
      <c r="F30" s="5" t="s">
        <v>111</v>
      </c>
      <c r="G30" s="1" t="s">
        <v>1146</v>
      </c>
      <c r="H30" s="5" t="s">
        <v>112</v>
      </c>
      <c r="I30" s="1" t="s">
        <v>1146</v>
      </c>
      <c r="J30" s="5" t="s">
        <v>31</v>
      </c>
      <c r="K30" s="1" t="s">
        <v>1146</v>
      </c>
      <c r="L30" s="5">
        <v>2</v>
      </c>
      <c r="M30" s="1" t="s">
        <v>1146</v>
      </c>
      <c r="N30" s="3">
        <v>0</v>
      </c>
      <c r="O30" s="1" t="s">
        <v>1146</v>
      </c>
      <c r="P30" s="5" t="s">
        <v>32</v>
      </c>
      <c r="Q30" s="1" t="s">
        <v>1146</v>
      </c>
      <c r="R30">
        <v>6</v>
      </c>
      <c r="S30" s="1" t="s">
        <v>1146</v>
      </c>
      <c r="T30">
        <v>3</v>
      </c>
      <c r="U30" s="2" t="s">
        <v>1147</v>
      </c>
      <c r="V30" t="str">
        <f t="shared" si="0"/>
        <v>["Ash, Black, Ground","105","105B636","B36","1A-1B-1C","2","0","B6","6","3"],</v>
      </c>
    </row>
    <row r="31" spans="1:22" ht="17.5" x14ac:dyDescent="0.35">
      <c r="A31" t="s">
        <v>1148</v>
      </c>
      <c r="B31" s="4" t="s">
        <v>113</v>
      </c>
      <c r="C31" s="1" t="s">
        <v>1146</v>
      </c>
      <c r="D31" s="5" t="s">
        <v>114</v>
      </c>
      <c r="E31" s="1" t="s">
        <v>1146</v>
      </c>
      <c r="F31" s="5" t="s">
        <v>115</v>
      </c>
      <c r="G31" s="1" t="s">
        <v>1146</v>
      </c>
      <c r="H31" s="5" t="s">
        <v>116</v>
      </c>
      <c r="I31" s="1" t="s">
        <v>1146</v>
      </c>
      <c r="J31" s="5" t="s">
        <v>52</v>
      </c>
      <c r="K31" s="1" t="s">
        <v>1146</v>
      </c>
      <c r="L31" s="5">
        <v>3</v>
      </c>
      <c r="M31" s="1" t="s">
        <v>1146</v>
      </c>
      <c r="N31" s="5" t="s">
        <v>14</v>
      </c>
      <c r="O31" s="1" t="s">
        <v>1146</v>
      </c>
      <c r="P31" s="5" t="s">
        <v>26</v>
      </c>
      <c r="Q31" s="1" t="s">
        <v>1146</v>
      </c>
      <c r="R31">
        <v>6</v>
      </c>
      <c r="S31" s="1" t="s">
        <v>1146</v>
      </c>
      <c r="T31">
        <v>4</v>
      </c>
      <c r="U31" s="2" t="s">
        <v>1147</v>
      </c>
      <c r="V31" t="str">
        <f t="shared" si="0"/>
        <v>["Ashes, Coal, Dry - 1/2”","35,45","40C1/246TY","C46","3D","3","X","C1/2","6","4"],</v>
      </c>
    </row>
    <row r="32" spans="1:22" ht="17.5" x14ac:dyDescent="0.35">
      <c r="A32" t="s">
        <v>1148</v>
      </c>
      <c r="B32" s="4" t="s">
        <v>117</v>
      </c>
      <c r="C32" s="1" t="s">
        <v>1146</v>
      </c>
      <c r="D32" s="5" t="s">
        <v>118</v>
      </c>
      <c r="E32" s="1" t="s">
        <v>1146</v>
      </c>
      <c r="F32" s="5" t="s">
        <v>119</v>
      </c>
      <c r="G32" s="1" t="s">
        <v>1146</v>
      </c>
      <c r="H32" s="5" t="s">
        <v>120</v>
      </c>
      <c r="I32" s="1" t="s">
        <v>1146</v>
      </c>
      <c r="J32" s="5" t="s">
        <v>52</v>
      </c>
      <c r="K32" s="1" t="s">
        <v>1146</v>
      </c>
      <c r="L32" s="5">
        <v>2.5</v>
      </c>
      <c r="M32" s="1" t="s">
        <v>1146</v>
      </c>
      <c r="N32" s="5">
        <v>0</v>
      </c>
      <c r="O32" s="1" t="s">
        <v>1146</v>
      </c>
      <c r="P32" s="5" t="s">
        <v>60</v>
      </c>
      <c r="Q32" s="1" t="s">
        <v>1146</v>
      </c>
      <c r="R32">
        <v>6</v>
      </c>
      <c r="S32" s="1" t="s">
        <v>1146</v>
      </c>
      <c r="T32">
        <v>4</v>
      </c>
      <c r="U32" s="2" t="s">
        <v>1147</v>
      </c>
      <c r="V32" t="str">
        <f t="shared" si="0"/>
        <v>["Ashes, Coal, Dry - 3”","35,40","38D346T","D46","3D","2.5","0","D3","6","4"],</v>
      </c>
    </row>
    <row r="33" spans="1:22" ht="17.5" x14ac:dyDescent="0.35">
      <c r="A33" t="s">
        <v>1148</v>
      </c>
      <c r="B33" s="4" t="s">
        <v>121</v>
      </c>
      <c r="C33" s="1" t="s">
        <v>1146</v>
      </c>
      <c r="D33" s="5">
        <v>0</v>
      </c>
      <c r="E33" s="1" t="s">
        <v>1146</v>
      </c>
      <c r="F33" s="5" t="s">
        <v>122</v>
      </c>
      <c r="G33" s="1" t="s">
        <v>1146</v>
      </c>
      <c r="H33" s="5" t="s">
        <v>116</v>
      </c>
      <c r="I33" s="1" t="s">
        <v>1146</v>
      </c>
      <c r="J33" s="5" t="s">
        <v>52</v>
      </c>
      <c r="K33" s="1" t="s">
        <v>1146</v>
      </c>
      <c r="L33" s="5">
        <v>3</v>
      </c>
      <c r="M33" s="1" t="s">
        <v>1146</v>
      </c>
      <c r="N33" s="5">
        <v>0</v>
      </c>
      <c r="O33" s="1" t="s">
        <v>1146</v>
      </c>
      <c r="P33" s="5" t="s">
        <v>26</v>
      </c>
      <c r="Q33" s="1" t="s">
        <v>1146</v>
      </c>
      <c r="R33">
        <v>6</v>
      </c>
      <c r="S33" s="1" t="s">
        <v>1146</v>
      </c>
      <c r="T33">
        <v>4</v>
      </c>
      <c r="U33" s="2" t="s">
        <v>1147</v>
      </c>
      <c r="V33" t="str">
        <f t="shared" si="0"/>
        <v>["Ashes, Coal, Wet - 1/2”","0","48C1/246T","C46","3D","3","0","C1/2","6","4"],</v>
      </c>
    </row>
    <row r="34" spans="1:22" ht="17.5" x14ac:dyDescent="0.35">
      <c r="A34" t="s">
        <v>1148</v>
      </c>
      <c r="B34" s="4" t="s">
        <v>123</v>
      </c>
      <c r="C34" s="1" t="s">
        <v>1146</v>
      </c>
      <c r="D34" s="5">
        <v>0</v>
      </c>
      <c r="E34" s="1" t="s">
        <v>1146</v>
      </c>
      <c r="F34" s="5" t="s">
        <v>124</v>
      </c>
      <c r="G34" s="1" t="s">
        <v>1146</v>
      </c>
      <c r="H34" s="5" t="s">
        <v>120</v>
      </c>
      <c r="I34" s="1" t="s">
        <v>1146</v>
      </c>
      <c r="J34" s="5" t="s">
        <v>52</v>
      </c>
      <c r="K34" s="1" t="s">
        <v>1146</v>
      </c>
      <c r="L34" s="5">
        <v>4</v>
      </c>
      <c r="M34" s="1" t="s">
        <v>1146</v>
      </c>
      <c r="N34" s="5">
        <v>0</v>
      </c>
      <c r="O34" s="1" t="s">
        <v>1146</v>
      </c>
      <c r="P34" s="5" t="s">
        <v>60</v>
      </c>
      <c r="Q34" s="1" t="s">
        <v>1146</v>
      </c>
      <c r="R34">
        <v>6</v>
      </c>
      <c r="S34" s="1" t="s">
        <v>1146</v>
      </c>
      <c r="T34">
        <v>4</v>
      </c>
      <c r="U34" s="2" t="s">
        <v>1147</v>
      </c>
      <c r="V34" t="str">
        <f t="shared" si="0"/>
        <v>["Ashes, Coal, Wet - 3”","0","48D346T","D46","3D","4","0","D3","6","4"],</v>
      </c>
    </row>
    <row r="35" spans="1:22" ht="15.5" x14ac:dyDescent="0.35">
      <c r="A35" t="s">
        <v>1148</v>
      </c>
      <c r="B35" s="4" t="s">
        <v>125</v>
      </c>
      <c r="C35" s="1" t="s">
        <v>1146</v>
      </c>
      <c r="D35" s="5">
        <v>0</v>
      </c>
      <c r="E35" s="1" t="s">
        <v>1146</v>
      </c>
      <c r="F35" s="5">
        <v>0</v>
      </c>
      <c r="G35" s="1" t="s">
        <v>1146</v>
      </c>
      <c r="H35" s="5">
        <v>0</v>
      </c>
      <c r="I35" s="1" t="s">
        <v>1146</v>
      </c>
      <c r="J35" s="5" t="s">
        <v>1149</v>
      </c>
      <c r="K35" s="1" t="s">
        <v>1146</v>
      </c>
      <c r="L35" s="5" t="s">
        <v>1149</v>
      </c>
      <c r="M35" s="1" t="s">
        <v>1146</v>
      </c>
      <c r="N35" s="5">
        <v>0</v>
      </c>
      <c r="O35" s="1" t="s">
        <v>1146</v>
      </c>
      <c r="P35">
        <v>0</v>
      </c>
      <c r="Q35" s="1" t="s">
        <v>1146</v>
      </c>
      <c r="R35">
        <v>0</v>
      </c>
      <c r="S35" s="1" t="s">
        <v>1146</v>
      </c>
      <c r="T35">
        <v>0</v>
      </c>
      <c r="U35" s="2" t="s">
        <v>1147</v>
      </c>
      <c r="V35" t="str">
        <f t="shared" si="0"/>
        <v>["Ashes, Fly (See Flyash)","0","0","0","Nil","Nil","0","0","0","0"],</v>
      </c>
    </row>
    <row r="36" spans="1:22" ht="17.5" x14ac:dyDescent="0.35">
      <c r="A36" t="s">
        <v>1148</v>
      </c>
      <c r="B36" s="4" t="s">
        <v>126</v>
      </c>
      <c r="C36" s="1" t="s">
        <v>1146</v>
      </c>
      <c r="D36" s="5">
        <v>45</v>
      </c>
      <c r="E36" s="1" t="s">
        <v>1146</v>
      </c>
      <c r="F36" s="5" t="s">
        <v>127</v>
      </c>
      <c r="G36" s="1" t="s">
        <v>1146</v>
      </c>
      <c r="H36" s="5" t="s">
        <v>96</v>
      </c>
      <c r="I36" s="1" t="s">
        <v>1146</v>
      </c>
      <c r="J36" s="5" t="s">
        <v>31</v>
      </c>
      <c r="K36" s="1" t="s">
        <v>1146</v>
      </c>
      <c r="L36" s="5">
        <v>2</v>
      </c>
      <c r="M36" s="1" t="s">
        <v>1146</v>
      </c>
      <c r="N36" s="5" t="s">
        <v>14</v>
      </c>
      <c r="O36" s="1" t="s">
        <v>1146</v>
      </c>
      <c r="P36" s="5" t="s">
        <v>26</v>
      </c>
      <c r="Q36" s="1" t="s">
        <v>1146</v>
      </c>
      <c r="R36">
        <v>5</v>
      </c>
      <c r="S36" s="1" t="s">
        <v>1146</v>
      </c>
      <c r="T36">
        <v>4</v>
      </c>
      <c r="U36" s="2" t="s">
        <v>1147</v>
      </c>
      <c r="V36" t="str">
        <f t="shared" si="0"/>
        <v>["Asphalt, Crushed - 1/2”","45","45C1/245","C45","1A-1B-1C","2","X","C1/2","5","4"],</v>
      </c>
    </row>
    <row r="37" spans="1:22" ht="15.5" x14ac:dyDescent="0.35">
      <c r="A37" t="s">
        <v>1148</v>
      </c>
      <c r="B37" s="4" t="s">
        <v>128</v>
      </c>
      <c r="C37" s="1" t="s">
        <v>1146</v>
      </c>
      <c r="D37" s="5" t="s">
        <v>129</v>
      </c>
      <c r="E37" s="1" t="s">
        <v>1146</v>
      </c>
      <c r="F37" s="5" t="s">
        <v>130</v>
      </c>
      <c r="G37" s="1" t="s">
        <v>1146</v>
      </c>
      <c r="H37" s="5" t="s">
        <v>66</v>
      </c>
      <c r="I37" s="1" t="s">
        <v>1146</v>
      </c>
      <c r="J37" s="5" t="s">
        <v>131</v>
      </c>
      <c r="K37" s="1" t="s">
        <v>1146</v>
      </c>
      <c r="L37" s="5">
        <v>1.5</v>
      </c>
      <c r="M37" s="1" t="s">
        <v>1146</v>
      </c>
      <c r="N37" s="3">
        <v>0</v>
      </c>
      <c r="O37" s="1" t="s">
        <v>1146</v>
      </c>
      <c r="P37" s="5" t="s">
        <v>67</v>
      </c>
      <c r="Q37" s="1" t="s">
        <v>1146</v>
      </c>
      <c r="R37">
        <v>5</v>
      </c>
      <c r="S37" s="1" t="s">
        <v>1146</v>
      </c>
      <c r="T37">
        <v>4</v>
      </c>
      <c r="U37" s="2" t="s">
        <v>1147</v>
      </c>
      <c r="V37" t="str">
        <f t="shared" si="0"/>
        <v>["Bagasse","7,10","9E45RVXY","E45","2A-2B-2C","1.5","0","E","5","4"],</v>
      </c>
    </row>
    <row r="38" spans="1:22" ht="17.5" x14ac:dyDescent="0.35">
      <c r="A38" t="s">
        <v>1148</v>
      </c>
      <c r="B38" s="4" t="s">
        <v>132</v>
      </c>
      <c r="C38" s="1" t="s">
        <v>1146</v>
      </c>
      <c r="D38" s="5" t="s">
        <v>133</v>
      </c>
      <c r="E38" s="1" t="s">
        <v>1146</v>
      </c>
      <c r="F38" s="5" t="s">
        <v>134</v>
      </c>
      <c r="G38" s="1" t="s">
        <v>1146</v>
      </c>
      <c r="H38" s="5" t="s">
        <v>46</v>
      </c>
      <c r="I38" s="1" t="s">
        <v>1146</v>
      </c>
      <c r="J38" s="5" t="s">
        <v>31</v>
      </c>
      <c r="K38" s="1" t="s">
        <v>1146</v>
      </c>
      <c r="L38" s="5">
        <v>1.4</v>
      </c>
      <c r="M38" s="1" t="s">
        <v>1146</v>
      </c>
      <c r="N38" s="5" t="s">
        <v>14</v>
      </c>
      <c r="O38" s="1" t="s">
        <v>1146</v>
      </c>
      <c r="P38" s="5" t="s">
        <v>32</v>
      </c>
      <c r="Q38" s="1" t="s">
        <v>1146</v>
      </c>
      <c r="R38">
        <v>5</v>
      </c>
      <c r="S38" s="1" t="s">
        <v>1146</v>
      </c>
      <c r="T38">
        <v>2</v>
      </c>
      <c r="U38" s="2" t="s">
        <v>1147</v>
      </c>
      <c r="V38" t="str">
        <f t="shared" si="0"/>
        <v>["Bakelite, Fines","30,45","38B625","B25","1A-1B-1C","1.4","X","B6","5","2"],</v>
      </c>
    </row>
    <row r="39" spans="1:22" ht="17.5" x14ac:dyDescent="0.35">
      <c r="A39" t="s">
        <v>1148</v>
      </c>
      <c r="B39" s="4" t="s">
        <v>135</v>
      </c>
      <c r="C39" s="1" t="s">
        <v>1146</v>
      </c>
      <c r="D39" s="5" t="s">
        <v>136</v>
      </c>
      <c r="E39" s="1" t="s">
        <v>1146</v>
      </c>
      <c r="F39" s="5" t="s">
        <v>137</v>
      </c>
      <c r="G39" s="1" t="s">
        <v>1146</v>
      </c>
      <c r="H39" s="5" t="s">
        <v>12</v>
      </c>
      <c r="I39" s="1" t="s">
        <v>1146</v>
      </c>
      <c r="J39" s="5" t="s">
        <v>138</v>
      </c>
      <c r="K39" s="1" t="s">
        <v>1146</v>
      </c>
      <c r="L39" s="5">
        <v>0.6</v>
      </c>
      <c r="M39" s="1" t="s">
        <v>1146</v>
      </c>
      <c r="N39" s="5" t="s">
        <v>14</v>
      </c>
      <c r="O39" s="1" t="s">
        <v>1146</v>
      </c>
      <c r="P39" s="5" t="s">
        <v>15</v>
      </c>
      <c r="Q39" s="1" t="s">
        <v>1146</v>
      </c>
      <c r="R39">
        <v>5</v>
      </c>
      <c r="S39" s="1" t="s">
        <v>1146</v>
      </c>
      <c r="T39">
        <v>3</v>
      </c>
      <c r="U39" s="2" t="s">
        <v>1147</v>
      </c>
      <c r="V39" t="str">
        <f t="shared" si="0"/>
        <v>["Baking Powder","40,55","48A10035","A35","1B","0.6","X","A100","5","3"],</v>
      </c>
    </row>
    <row r="40" spans="1:22" ht="17.5" x14ac:dyDescent="0.35">
      <c r="A40" t="s">
        <v>1148</v>
      </c>
      <c r="B40" s="4" t="s">
        <v>139</v>
      </c>
      <c r="C40" s="1" t="s">
        <v>1146</v>
      </c>
      <c r="D40" s="5" t="s">
        <v>136</v>
      </c>
      <c r="E40" s="1" t="s">
        <v>1146</v>
      </c>
      <c r="F40" s="5" t="s">
        <v>140</v>
      </c>
      <c r="G40" s="1" t="s">
        <v>1146</v>
      </c>
      <c r="H40" s="6" t="s">
        <v>103</v>
      </c>
      <c r="I40" s="1" t="s">
        <v>1146</v>
      </c>
      <c r="J40" s="5" t="s">
        <v>138</v>
      </c>
      <c r="K40" s="1" t="s">
        <v>1146</v>
      </c>
      <c r="L40" s="5">
        <v>0.6</v>
      </c>
      <c r="M40" s="1" t="s">
        <v>1146</v>
      </c>
      <c r="N40" s="5" t="s">
        <v>14</v>
      </c>
      <c r="O40" s="1" t="s">
        <v>1146</v>
      </c>
      <c r="P40" s="5" t="s">
        <v>15</v>
      </c>
      <c r="Q40" s="1" t="s">
        <v>1146</v>
      </c>
      <c r="R40">
        <v>5</v>
      </c>
      <c r="S40" s="1" t="s">
        <v>1146</v>
      </c>
      <c r="T40">
        <v>2</v>
      </c>
      <c r="U40" s="2" t="s">
        <v>1147</v>
      </c>
      <c r="V40" t="str">
        <f t="shared" si="0"/>
        <v>["Baking Soda (Sodium Bicarbonate)","40,55","48A10025","A25","1B","0.6","X","A100","5","2"],</v>
      </c>
    </row>
    <row r="41" spans="1:22" ht="17.5" x14ac:dyDescent="0.35">
      <c r="A41" t="s">
        <v>1148</v>
      </c>
      <c r="B41" s="4" t="s">
        <v>141</v>
      </c>
      <c r="C41" s="1" t="s">
        <v>1146</v>
      </c>
      <c r="D41" s="5" t="s">
        <v>142</v>
      </c>
      <c r="E41" s="1" t="s">
        <v>1146</v>
      </c>
      <c r="F41" s="5" t="s">
        <v>143</v>
      </c>
      <c r="G41" s="1" t="s">
        <v>1146</v>
      </c>
      <c r="H41" s="5" t="s">
        <v>144</v>
      </c>
      <c r="I41" s="1" t="s">
        <v>1146</v>
      </c>
      <c r="J41" s="5" t="s">
        <v>52</v>
      </c>
      <c r="K41" s="1" t="s">
        <v>1146</v>
      </c>
      <c r="L41" s="5">
        <v>2.6</v>
      </c>
      <c r="M41" s="1" t="s">
        <v>1146</v>
      </c>
      <c r="N41" s="7">
        <v>0</v>
      </c>
      <c r="O41" s="1" t="s">
        <v>1146</v>
      </c>
      <c r="P41" s="5" t="s">
        <v>60</v>
      </c>
      <c r="Q41" s="1" t="s">
        <v>1146</v>
      </c>
      <c r="R41">
        <v>6</v>
      </c>
      <c r="S41" s="1" t="s">
        <v>1146</v>
      </c>
      <c r="T41">
        <v>3</v>
      </c>
      <c r="U41" s="2" t="s">
        <v>1147</v>
      </c>
      <c r="V41" t="str">
        <f t="shared" si="0"/>
        <v>["Barite (Barium Sulfate), 1/2” - 3”","120,180","150D336","D36","3D","2.6","0","D3","6","3"],</v>
      </c>
    </row>
    <row r="42" spans="1:22" ht="17.5" x14ac:dyDescent="0.35">
      <c r="A42" t="s">
        <v>1148</v>
      </c>
      <c r="B42" s="4" t="s">
        <v>145</v>
      </c>
      <c r="C42" s="1" t="s">
        <v>1146</v>
      </c>
      <c r="D42" s="5" t="s">
        <v>142</v>
      </c>
      <c r="E42" s="1" t="s">
        <v>1146</v>
      </c>
      <c r="F42" s="5" t="s">
        <v>146</v>
      </c>
      <c r="G42" s="1" t="s">
        <v>1146</v>
      </c>
      <c r="H42" s="5" t="s">
        <v>12</v>
      </c>
      <c r="I42" s="1" t="s">
        <v>1146</v>
      </c>
      <c r="J42" s="5" t="s">
        <v>20</v>
      </c>
      <c r="K42" s="1" t="s">
        <v>1146</v>
      </c>
      <c r="L42" s="5">
        <v>2</v>
      </c>
      <c r="M42" s="1" t="s">
        <v>1146</v>
      </c>
      <c r="N42" s="5" t="s">
        <v>14</v>
      </c>
      <c r="O42" s="1" t="s">
        <v>1146</v>
      </c>
      <c r="P42" s="5" t="s">
        <v>15</v>
      </c>
      <c r="Q42" s="1" t="s">
        <v>1146</v>
      </c>
      <c r="R42">
        <v>5</v>
      </c>
      <c r="S42" s="1" t="s">
        <v>1146</v>
      </c>
      <c r="T42">
        <v>3</v>
      </c>
      <c r="U42" s="2" t="s">
        <v>1147</v>
      </c>
      <c r="V42" t="str">
        <f t="shared" si="0"/>
        <v>["Barite, Powder","120,180","150A10035X","A35","2D","2","X","A100","5","3"],</v>
      </c>
    </row>
    <row r="43" spans="1:22" ht="17.5" x14ac:dyDescent="0.35">
      <c r="A43" t="s">
        <v>1148</v>
      </c>
      <c r="B43" s="4" t="s">
        <v>147</v>
      </c>
      <c r="C43" s="1" t="s">
        <v>1146</v>
      </c>
      <c r="D43" s="5">
        <v>72</v>
      </c>
      <c r="E43" s="1" t="s">
        <v>1146</v>
      </c>
      <c r="F43" s="5" t="s">
        <v>148</v>
      </c>
      <c r="G43" s="1" t="s">
        <v>1146</v>
      </c>
      <c r="H43" s="5" t="s">
        <v>87</v>
      </c>
      <c r="I43" s="1" t="s">
        <v>1146</v>
      </c>
      <c r="J43" s="5" t="s">
        <v>20</v>
      </c>
      <c r="K43" s="1" t="s">
        <v>1146</v>
      </c>
      <c r="L43" s="5">
        <v>1.6</v>
      </c>
      <c r="M43" s="1" t="s">
        <v>1146</v>
      </c>
      <c r="N43" s="7">
        <v>0</v>
      </c>
      <c r="O43" s="1" t="s">
        <v>1146</v>
      </c>
      <c r="P43" s="5" t="s">
        <v>15</v>
      </c>
      <c r="Q43" s="1" t="s">
        <v>1146</v>
      </c>
      <c r="R43">
        <v>5</v>
      </c>
      <c r="S43" s="1" t="s">
        <v>1146</v>
      </c>
      <c r="T43">
        <v>4</v>
      </c>
      <c r="U43" s="2" t="s">
        <v>1147</v>
      </c>
      <c r="V43" t="str">
        <f t="shared" si="0"/>
        <v>["Barium Carbonate","72","72A10045R","A45","2D","1.6","0","A100","5","4"],</v>
      </c>
    </row>
    <row r="44" spans="1:22" ht="15.5" x14ac:dyDescent="0.35">
      <c r="A44" t="s">
        <v>1148</v>
      </c>
      <c r="B44" s="4" t="s">
        <v>149</v>
      </c>
      <c r="C44" s="1" t="s">
        <v>1146</v>
      </c>
      <c r="D44" s="5" t="s">
        <v>150</v>
      </c>
      <c r="E44" s="1" t="s">
        <v>1146</v>
      </c>
      <c r="F44" s="5" t="s">
        <v>151</v>
      </c>
      <c r="G44" s="1" t="s">
        <v>1146</v>
      </c>
      <c r="H44" s="5" t="s">
        <v>66</v>
      </c>
      <c r="I44" s="1" t="s">
        <v>1146</v>
      </c>
      <c r="J44" s="5" t="s">
        <v>52</v>
      </c>
      <c r="K44" s="1" t="s">
        <v>1146</v>
      </c>
      <c r="L44" s="5">
        <v>2</v>
      </c>
      <c r="M44" s="1" t="s">
        <v>1146</v>
      </c>
      <c r="N44" s="7">
        <v>0</v>
      </c>
      <c r="O44" s="1" t="s">
        <v>1146</v>
      </c>
      <c r="P44" s="5" t="s">
        <v>67</v>
      </c>
      <c r="Q44" s="1" t="s">
        <v>1146</v>
      </c>
      <c r="R44">
        <v>5</v>
      </c>
      <c r="S44" s="1" t="s">
        <v>1146</v>
      </c>
      <c r="T44">
        <v>4</v>
      </c>
      <c r="U44" s="2" t="s">
        <v>1147</v>
      </c>
      <c r="V44" t="str">
        <f t="shared" si="0"/>
        <v>["Bark, Wood, Refuse","10,20","15E45TVY","E45","3D","2","0","E","5","4"],</v>
      </c>
    </row>
    <row r="45" spans="1:22" ht="17.5" x14ac:dyDescent="0.35">
      <c r="A45" t="s">
        <v>1148</v>
      </c>
      <c r="B45" s="4" t="s">
        <v>152</v>
      </c>
      <c r="C45" s="1" t="s">
        <v>1146</v>
      </c>
      <c r="D45" s="5" t="s">
        <v>153</v>
      </c>
      <c r="E45" s="1" t="s">
        <v>1146</v>
      </c>
      <c r="F45" s="5" t="s">
        <v>154</v>
      </c>
      <c r="G45" s="1" t="s">
        <v>1146</v>
      </c>
      <c r="H45" s="5" t="s">
        <v>42</v>
      </c>
      <c r="I45" s="1" t="s">
        <v>1146</v>
      </c>
      <c r="J45" s="5" t="s">
        <v>31</v>
      </c>
      <c r="K45" s="1" t="s">
        <v>1146</v>
      </c>
      <c r="L45" s="5">
        <v>0.4</v>
      </c>
      <c r="M45" s="1" t="s">
        <v>1146</v>
      </c>
      <c r="N45" s="5" t="s">
        <v>14</v>
      </c>
      <c r="O45" s="1" t="s">
        <v>1146</v>
      </c>
      <c r="P45" s="5" t="s">
        <v>32</v>
      </c>
      <c r="Q45" s="1" t="s">
        <v>1146</v>
      </c>
      <c r="R45">
        <v>5</v>
      </c>
      <c r="S45" s="1" t="s">
        <v>1146</v>
      </c>
      <c r="T45">
        <v>3</v>
      </c>
      <c r="U45" s="2" t="s">
        <v>1147</v>
      </c>
      <c r="V45" t="str">
        <f t="shared" si="0"/>
        <v>["Barley, Fine Ground","24,38","31B635","B35","1A-1B-1C","0.4","X","B6","5","3"],</v>
      </c>
    </row>
    <row r="46" spans="1:22" ht="17.5" x14ac:dyDescent="0.35">
      <c r="A46" t="s">
        <v>1148</v>
      </c>
      <c r="B46" s="4" t="s">
        <v>155</v>
      </c>
      <c r="C46" s="1" t="s">
        <v>1146</v>
      </c>
      <c r="D46" s="5">
        <v>31</v>
      </c>
      <c r="E46" s="1" t="s">
        <v>1146</v>
      </c>
      <c r="F46" s="5" t="s">
        <v>156</v>
      </c>
      <c r="G46" s="1" t="s">
        <v>1146</v>
      </c>
      <c r="H46" s="5" t="s">
        <v>36</v>
      </c>
      <c r="I46" s="1" t="s">
        <v>1146</v>
      </c>
      <c r="J46" s="5" t="s">
        <v>31</v>
      </c>
      <c r="K46" s="1" t="s">
        <v>1146</v>
      </c>
      <c r="L46" s="5">
        <v>0.4</v>
      </c>
      <c r="M46" s="1" t="s">
        <v>1146</v>
      </c>
      <c r="N46" s="5" t="s">
        <v>14</v>
      </c>
      <c r="O46" s="1" t="s">
        <v>1146</v>
      </c>
      <c r="P46" s="5" t="s">
        <v>26</v>
      </c>
      <c r="Q46" s="1" t="s">
        <v>1146</v>
      </c>
      <c r="R46">
        <v>5</v>
      </c>
      <c r="S46" s="1" t="s">
        <v>1146</v>
      </c>
      <c r="T46">
        <v>3</v>
      </c>
      <c r="U46" s="2" t="s">
        <v>1147</v>
      </c>
      <c r="V46" t="str">
        <f t="shared" si="0"/>
        <v>["Barley, Malted","31","31C1/235","C35","1A-1B-1C","0.4","X","C1/2","5","3"],</v>
      </c>
    </row>
    <row r="47" spans="1:22" ht="17.5" x14ac:dyDescent="0.35">
      <c r="A47" t="s">
        <v>1148</v>
      </c>
      <c r="B47" s="4" t="s">
        <v>157</v>
      </c>
      <c r="C47" s="1" t="s">
        <v>1146</v>
      </c>
      <c r="D47" s="5">
        <v>28</v>
      </c>
      <c r="E47" s="1" t="s">
        <v>1146</v>
      </c>
      <c r="F47" s="5" t="s">
        <v>158</v>
      </c>
      <c r="G47" s="1" t="s">
        <v>1146</v>
      </c>
      <c r="H47" s="5" t="s">
        <v>36</v>
      </c>
      <c r="I47" s="1" t="s">
        <v>1146</v>
      </c>
      <c r="J47" s="5" t="s">
        <v>31</v>
      </c>
      <c r="K47" s="1" t="s">
        <v>1146</v>
      </c>
      <c r="L47" s="5">
        <v>0.4</v>
      </c>
      <c r="M47" s="1" t="s">
        <v>1146</v>
      </c>
      <c r="N47" s="5" t="s">
        <v>14</v>
      </c>
      <c r="O47" s="1" t="s">
        <v>1146</v>
      </c>
      <c r="P47" s="5" t="s">
        <v>26</v>
      </c>
      <c r="Q47" s="1" t="s">
        <v>1146</v>
      </c>
      <c r="R47">
        <v>5</v>
      </c>
      <c r="S47" s="1" t="s">
        <v>1146</v>
      </c>
      <c r="T47">
        <v>3</v>
      </c>
      <c r="U47" s="2" t="s">
        <v>1147</v>
      </c>
      <c r="V47" t="str">
        <f t="shared" si="0"/>
        <v>["Barley, Meal","28","28C1/235","C35","1A-1B-1C","0.4","X","C1/2","5","3"],</v>
      </c>
    </row>
    <row r="48" spans="1:22" ht="17.5" x14ac:dyDescent="0.35">
      <c r="A48" t="s">
        <v>1148</v>
      </c>
      <c r="B48" s="4" t="s">
        <v>159</v>
      </c>
      <c r="C48" s="1" t="s">
        <v>1146</v>
      </c>
      <c r="D48" s="5" t="s">
        <v>160</v>
      </c>
      <c r="E48" s="1" t="s">
        <v>1146</v>
      </c>
      <c r="F48" s="5" t="s">
        <v>161</v>
      </c>
      <c r="G48" s="1" t="s">
        <v>1146</v>
      </c>
      <c r="H48" s="5" t="s">
        <v>46</v>
      </c>
      <c r="I48" s="1" t="s">
        <v>1146</v>
      </c>
      <c r="J48" s="5" t="s">
        <v>31</v>
      </c>
      <c r="K48" s="1" t="s">
        <v>1146</v>
      </c>
      <c r="L48" s="5">
        <v>0.5</v>
      </c>
      <c r="M48" s="1" t="s">
        <v>1146</v>
      </c>
      <c r="N48" s="5" t="s">
        <v>14</v>
      </c>
      <c r="O48" s="1" t="s">
        <v>1146</v>
      </c>
      <c r="P48" s="5" t="s">
        <v>32</v>
      </c>
      <c r="Q48" s="1" t="s">
        <v>1146</v>
      </c>
      <c r="R48">
        <v>5</v>
      </c>
      <c r="S48" s="1" t="s">
        <v>1146</v>
      </c>
      <c r="T48">
        <v>2</v>
      </c>
      <c r="U48" s="2" t="s">
        <v>1147</v>
      </c>
      <c r="V48" t="str">
        <f t="shared" si="0"/>
        <v>["Barley, Whole","36,48","42B625N","B25","1A-1B-1C","0.5","X","B6","5","2"],</v>
      </c>
    </row>
    <row r="49" spans="1:22" ht="17.5" x14ac:dyDescent="0.35">
      <c r="A49" t="s">
        <v>1148</v>
      </c>
      <c r="B49" s="4" t="s">
        <v>162</v>
      </c>
      <c r="C49" s="1" t="s">
        <v>1146</v>
      </c>
      <c r="D49" s="5" t="s">
        <v>163</v>
      </c>
      <c r="E49" s="1" t="s">
        <v>1146</v>
      </c>
      <c r="F49" s="5" t="s">
        <v>164</v>
      </c>
      <c r="G49" s="1" t="s">
        <v>1146</v>
      </c>
      <c r="H49" s="5" t="s">
        <v>51</v>
      </c>
      <c r="I49" s="1" t="s">
        <v>1146</v>
      </c>
      <c r="J49" s="5" t="s">
        <v>52</v>
      </c>
      <c r="K49" s="1" t="s">
        <v>1146</v>
      </c>
      <c r="L49" s="5">
        <v>1.8</v>
      </c>
      <c r="M49" s="1" t="s">
        <v>1146</v>
      </c>
      <c r="N49" s="7">
        <v>0</v>
      </c>
      <c r="O49" s="1" t="s">
        <v>1146</v>
      </c>
      <c r="P49" s="5" t="s">
        <v>32</v>
      </c>
      <c r="Q49" s="1" t="s">
        <v>1146</v>
      </c>
      <c r="R49">
        <v>7</v>
      </c>
      <c r="S49" s="1" t="s">
        <v>1146</v>
      </c>
      <c r="T49">
        <v>2</v>
      </c>
      <c r="U49" s="2" t="s">
        <v>1147</v>
      </c>
      <c r="V49" t="str">
        <f t="shared" si="0"/>
        <v>["Basalt","80,105","93B627","B27","3D","1.8","0","B6","7","2"],</v>
      </c>
    </row>
    <row r="50" spans="1:22" ht="17.5" x14ac:dyDescent="0.35">
      <c r="A50" t="s">
        <v>1148</v>
      </c>
      <c r="B50" s="4" t="s">
        <v>165</v>
      </c>
      <c r="C50" s="1" t="s">
        <v>1146</v>
      </c>
      <c r="D50" s="5" t="s">
        <v>166</v>
      </c>
      <c r="E50" s="1" t="s">
        <v>1146</v>
      </c>
      <c r="F50" s="5" t="s">
        <v>167</v>
      </c>
      <c r="G50" s="1" t="s">
        <v>1146</v>
      </c>
      <c r="H50" s="5" t="s">
        <v>144</v>
      </c>
      <c r="I50" s="1" t="s">
        <v>1146</v>
      </c>
      <c r="J50" s="5" t="s">
        <v>52</v>
      </c>
      <c r="K50" s="1" t="s">
        <v>1146</v>
      </c>
      <c r="L50" s="5">
        <v>2.5</v>
      </c>
      <c r="M50" s="1" t="s">
        <v>1146</v>
      </c>
      <c r="N50" s="7">
        <v>0</v>
      </c>
      <c r="O50" s="1" t="s">
        <v>1146</v>
      </c>
      <c r="P50" s="5" t="s">
        <v>60</v>
      </c>
      <c r="Q50" s="1" t="s">
        <v>1146</v>
      </c>
      <c r="R50">
        <v>6</v>
      </c>
      <c r="S50" s="1" t="s">
        <v>1146</v>
      </c>
      <c r="T50">
        <v>3</v>
      </c>
      <c r="U50" s="2" t="s">
        <v>1147</v>
      </c>
      <c r="V50" t="str">
        <f t="shared" si="0"/>
        <v>["Bauxite, Crushed - 3”","75,85","80D336","D36","3D","2.5","0","D3","6","3"],</v>
      </c>
    </row>
    <row r="51" spans="1:22" ht="17.5" x14ac:dyDescent="0.35">
      <c r="A51" t="s">
        <v>1148</v>
      </c>
      <c r="B51" s="4" t="s">
        <v>168</v>
      </c>
      <c r="C51" s="1" t="s">
        <v>1146</v>
      </c>
      <c r="D51" s="5">
        <v>68</v>
      </c>
      <c r="E51" s="1" t="s">
        <v>1146</v>
      </c>
      <c r="F51" s="5" t="s">
        <v>169</v>
      </c>
      <c r="G51" s="1" t="s">
        <v>1146</v>
      </c>
      <c r="H51" s="5" t="s">
        <v>46</v>
      </c>
      <c r="I51" s="1" t="s">
        <v>1146</v>
      </c>
      <c r="J51" s="5" t="s">
        <v>20</v>
      </c>
      <c r="K51" s="1" t="s">
        <v>1146</v>
      </c>
      <c r="L51" s="5">
        <v>1.8</v>
      </c>
      <c r="M51" s="1" t="s">
        <v>1146</v>
      </c>
      <c r="N51" s="7">
        <v>0</v>
      </c>
      <c r="O51" s="1" t="s">
        <v>1146</v>
      </c>
      <c r="P51" s="5" t="s">
        <v>32</v>
      </c>
      <c r="Q51" s="1" t="s">
        <v>1146</v>
      </c>
      <c r="R51">
        <v>5</v>
      </c>
      <c r="S51" s="1" t="s">
        <v>1146</v>
      </c>
      <c r="T51">
        <v>2</v>
      </c>
      <c r="U51" s="2" t="s">
        <v>1147</v>
      </c>
      <c r="V51" t="str">
        <f t="shared" si="0"/>
        <v>["Bauxite, Dry, Ground","68","68B625","B25","2D","1.8","0","B6","5","2"],</v>
      </c>
    </row>
    <row r="52" spans="1:22" ht="17.5" x14ac:dyDescent="0.35">
      <c r="A52" t="s">
        <v>1148</v>
      </c>
      <c r="B52" s="4" t="s">
        <v>170</v>
      </c>
      <c r="C52" s="1" t="s">
        <v>1146</v>
      </c>
      <c r="D52" s="5" t="s">
        <v>118</v>
      </c>
      <c r="E52" s="1" t="s">
        <v>1146</v>
      </c>
      <c r="F52" s="5" t="s">
        <v>171</v>
      </c>
      <c r="G52" s="1" t="s">
        <v>1146</v>
      </c>
      <c r="H52" s="5" t="s">
        <v>42</v>
      </c>
      <c r="I52" s="1" t="s">
        <v>1146</v>
      </c>
      <c r="J52" s="5" t="s">
        <v>31</v>
      </c>
      <c r="K52" s="1" t="s">
        <v>1146</v>
      </c>
      <c r="L52" s="5">
        <v>0.8</v>
      </c>
      <c r="M52" s="1" t="s">
        <v>1146</v>
      </c>
      <c r="N52" s="5" t="s">
        <v>14</v>
      </c>
      <c r="O52" s="1" t="s">
        <v>1146</v>
      </c>
      <c r="P52" s="5" t="s">
        <v>32</v>
      </c>
      <c r="Q52" s="1" t="s">
        <v>1146</v>
      </c>
      <c r="R52">
        <v>5</v>
      </c>
      <c r="S52" s="1" t="s">
        <v>1146</v>
      </c>
      <c r="T52">
        <v>3</v>
      </c>
      <c r="U52" s="2" t="s">
        <v>1147</v>
      </c>
      <c r="V52" t="str">
        <f t="shared" si="0"/>
        <v>["Beans, Castor, Meal","35,40","38B635W","B35","1A-1B-1C","0.8","X","B6","5","3"],</v>
      </c>
    </row>
    <row r="53" spans="1:22" ht="17.5" x14ac:dyDescent="0.35">
      <c r="A53" t="s">
        <v>1148</v>
      </c>
      <c r="B53" s="4" t="s">
        <v>172</v>
      </c>
      <c r="C53" s="1" t="s">
        <v>1146</v>
      </c>
      <c r="D53" s="5">
        <v>36</v>
      </c>
      <c r="E53" s="1" t="s">
        <v>1146</v>
      </c>
      <c r="F53" s="5" t="s">
        <v>173</v>
      </c>
      <c r="G53" s="1" t="s">
        <v>1146</v>
      </c>
      <c r="H53" s="5" t="s">
        <v>174</v>
      </c>
      <c r="I53" s="1" t="s">
        <v>1146</v>
      </c>
      <c r="J53" s="5" t="s">
        <v>31</v>
      </c>
      <c r="K53" s="1" t="s">
        <v>1146</v>
      </c>
      <c r="L53" s="5">
        <v>0.5</v>
      </c>
      <c r="M53" s="1" t="s">
        <v>1146</v>
      </c>
      <c r="N53" s="5" t="s">
        <v>14</v>
      </c>
      <c r="O53" s="1" t="s">
        <v>1146</v>
      </c>
      <c r="P53" s="5" t="s">
        <v>26</v>
      </c>
      <c r="Q53" s="1" t="s">
        <v>1146</v>
      </c>
      <c r="R53">
        <v>5</v>
      </c>
      <c r="S53" s="1" t="s">
        <v>1146</v>
      </c>
      <c r="T53">
        <v>1</v>
      </c>
      <c r="U53" s="2" t="s">
        <v>1147</v>
      </c>
      <c r="V53" t="str">
        <f t="shared" si="0"/>
        <v>["Beans, Castor, Whole, Shelled","36","36C1/215W","C15","1A-1B-1C","0.5","X","C1/2","5","1"],</v>
      </c>
    </row>
    <row r="54" spans="1:22" ht="17.5" x14ac:dyDescent="0.35">
      <c r="A54" t="s">
        <v>1148</v>
      </c>
      <c r="B54" s="4" t="s">
        <v>175</v>
      </c>
      <c r="C54" s="1" t="s">
        <v>1146</v>
      </c>
      <c r="D54" s="5">
        <v>48</v>
      </c>
      <c r="E54" s="1" t="s">
        <v>1146</v>
      </c>
      <c r="F54" s="5" t="s">
        <v>176</v>
      </c>
      <c r="G54" s="1" t="s">
        <v>1146</v>
      </c>
      <c r="H54" s="5" t="s">
        <v>174</v>
      </c>
      <c r="I54" s="1" t="s">
        <v>1146</v>
      </c>
      <c r="J54" s="5" t="s">
        <v>31</v>
      </c>
      <c r="K54" s="1" t="s">
        <v>1146</v>
      </c>
      <c r="L54" s="5">
        <v>0.5</v>
      </c>
      <c r="M54" s="1" t="s">
        <v>1146</v>
      </c>
      <c r="N54" s="7">
        <v>0</v>
      </c>
      <c r="O54" s="1" t="s">
        <v>1146</v>
      </c>
      <c r="P54" s="5" t="s">
        <v>26</v>
      </c>
      <c r="Q54" s="1" t="s">
        <v>1146</v>
      </c>
      <c r="R54">
        <v>5</v>
      </c>
      <c r="S54" s="1" t="s">
        <v>1146</v>
      </c>
      <c r="T54">
        <v>1</v>
      </c>
      <c r="U54" s="2" t="s">
        <v>1147</v>
      </c>
      <c r="V54" t="str">
        <f t="shared" si="0"/>
        <v>["Beans, Navy, Dry","48","48C1/215","C15","1A-1B-1C","0.5","0","C1/2","5","1"],</v>
      </c>
    </row>
    <row r="55" spans="1:22" ht="17.5" x14ac:dyDescent="0.35">
      <c r="A55" t="s">
        <v>1148</v>
      </c>
      <c r="B55" s="4" t="s">
        <v>177</v>
      </c>
      <c r="C55" s="1" t="s">
        <v>1146</v>
      </c>
      <c r="D55" s="5">
        <v>60</v>
      </c>
      <c r="E55" s="1" t="s">
        <v>1146</v>
      </c>
      <c r="F55" s="5" t="s">
        <v>178</v>
      </c>
      <c r="G55" s="1" t="s">
        <v>1146</v>
      </c>
      <c r="H55" s="5" t="s">
        <v>174</v>
      </c>
      <c r="I55" s="1" t="s">
        <v>1146</v>
      </c>
      <c r="J55" s="5" t="s">
        <v>31</v>
      </c>
      <c r="K55" s="1" t="s">
        <v>1146</v>
      </c>
      <c r="L55" s="5">
        <v>0.8</v>
      </c>
      <c r="M55" s="1" t="s">
        <v>1146</v>
      </c>
      <c r="N55" s="7">
        <v>0</v>
      </c>
      <c r="O55" s="1" t="s">
        <v>1146</v>
      </c>
      <c r="P55" s="5" t="s">
        <v>26</v>
      </c>
      <c r="Q55" s="1" t="s">
        <v>1146</v>
      </c>
      <c r="R55">
        <v>5</v>
      </c>
      <c r="S55" s="1" t="s">
        <v>1146</v>
      </c>
      <c r="T55">
        <v>1</v>
      </c>
      <c r="U55" s="2" t="s">
        <v>1147</v>
      </c>
      <c r="V55" t="str">
        <f t="shared" si="0"/>
        <v>["Beans, Navy, Steeped","60","60C1/215","C15","1A-1B-1C","0.8","0","C1/2","5","1"],</v>
      </c>
    </row>
    <row r="56" spans="1:22" ht="17.5" x14ac:dyDescent="0.35">
      <c r="A56" t="s">
        <v>1148</v>
      </c>
      <c r="B56" s="4" t="s">
        <v>179</v>
      </c>
      <c r="C56" s="1" t="s">
        <v>1146</v>
      </c>
      <c r="D56" s="5" t="s">
        <v>44</v>
      </c>
      <c r="E56" s="1" t="s">
        <v>1146</v>
      </c>
      <c r="F56" s="5" t="s">
        <v>180</v>
      </c>
      <c r="G56" s="1" t="s">
        <v>1146</v>
      </c>
      <c r="H56" s="5" t="s">
        <v>103</v>
      </c>
      <c r="I56" s="1" t="s">
        <v>1146</v>
      </c>
      <c r="J56" s="5" t="s">
        <v>20</v>
      </c>
      <c r="K56" s="1" t="s">
        <v>1146</v>
      </c>
      <c r="L56" s="5">
        <v>0.7</v>
      </c>
      <c r="M56" s="1" t="s">
        <v>1146</v>
      </c>
      <c r="N56" s="5" t="s">
        <v>14</v>
      </c>
      <c r="O56" s="1" t="s">
        <v>1146</v>
      </c>
      <c r="P56" s="5" t="s">
        <v>15</v>
      </c>
      <c r="Q56" s="1" t="s">
        <v>1146</v>
      </c>
      <c r="R56">
        <v>5</v>
      </c>
      <c r="S56" s="1" t="s">
        <v>1146</v>
      </c>
      <c r="T56">
        <v>2</v>
      </c>
      <c r="U56" s="2" t="s">
        <v>1147</v>
      </c>
      <c r="V56" t="str">
        <f t="shared" si="0"/>
        <v>["Bentonite, 100 Mesh","50,60","55A10025MXY","A25","2D","0.7","X","A100","5","2"],</v>
      </c>
    </row>
    <row r="57" spans="1:22" ht="17.5" x14ac:dyDescent="0.35">
      <c r="A57" t="s">
        <v>1148</v>
      </c>
      <c r="B57" s="4" t="s">
        <v>181</v>
      </c>
      <c r="C57" s="1" t="s">
        <v>1146</v>
      </c>
      <c r="D57" s="5" t="s">
        <v>182</v>
      </c>
      <c r="E57" s="1" t="s">
        <v>1146</v>
      </c>
      <c r="F57" s="5" t="s">
        <v>183</v>
      </c>
      <c r="G57" s="1" t="s">
        <v>1146</v>
      </c>
      <c r="H57" s="5" t="s">
        <v>184</v>
      </c>
      <c r="I57" s="1" t="s">
        <v>1146</v>
      </c>
      <c r="J57" s="5" t="s">
        <v>13</v>
      </c>
      <c r="K57" s="1" t="s">
        <v>1146</v>
      </c>
      <c r="L57" s="5">
        <v>1.2</v>
      </c>
      <c r="M57" s="1" t="s">
        <v>1146</v>
      </c>
      <c r="N57" s="7">
        <v>0</v>
      </c>
      <c r="O57" s="1" t="s">
        <v>1146</v>
      </c>
      <c r="P57" s="5" t="s">
        <v>60</v>
      </c>
      <c r="Q57" s="1" t="s">
        <v>1146</v>
      </c>
      <c r="R57">
        <v>5</v>
      </c>
      <c r="S57" s="1" t="s">
        <v>1146</v>
      </c>
      <c r="T57">
        <v>4</v>
      </c>
      <c r="U57" s="2" t="s">
        <v>1147</v>
      </c>
      <c r="V57" t="str">
        <f t="shared" si="0"/>
        <v>["Bentonite, Crude","34,40","37D345X","D45","2B","1.2","0","D3","5","4"],</v>
      </c>
    </row>
    <row r="58" spans="1:22" ht="17.5" x14ac:dyDescent="0.35">
      <c r="A58" t="s">
        <v>1148</v>
      </c>
      <c r="B58" s="4" t="s">
        <v>185</v>
      </c>
      <c r="C58" s="1" t="s">
        <v>1146</v>
      </c>
      <c r="D58" s="5">
        <v>56</v>
      </c>
      <c r="E58" s="1" t="s">
        <v>1146</v>
      </c>
      <c r="F58" s="5" t="s">
        <v>186</v>
      </c>
      <c r="G58" s="1" t="s">
        <v>1146</v>
      </c>
      <c r="H58" s="5" t="s">
        <v>87</v>
      </c>
      <c r="I58" s="1" t="s">
        <v>1146</v>
      </c>
      <c r="J58" s="5" t="s">
        <v>31</v>
      </c>
      <c r="K58" s="1" t="s">
        <v>1146</v>
      </c>
      <c r="L58" s="5">
        <v>0.6</v>
      </c>
      <c r="M58" s="1" t="s">
        <v>1146</v>
      </c>
      <c r="N58" s="7">
        <v>0</v>
      </c>
      <c r="O58" s="1" t="s">
        <v>1146</v>
      </c>
      <c r="P58" s="5" t="s">
        <v>15</v>
      </c>
      <c r="Q58" s="1" t="s">
        <v>1146</v>
      </c>
      <c r="R58">
        <v>5</v>
      </c>
      <c r="S58" s="1" t="s">
        <v>1146</v>
      </c>
      <c r="T58">
        <v>4</v>
      </c>
      <c r="U58" s="2" t="s">
        <v>1147</v>
      </c>
      <c r="V58" t="str">
        <f t="shared" si="0"/>
        <v>["Benzene Hexachloride","56","56A10045R","A45","1A-1B-1C","0.6","0","A100","5","4"],</v>
      </c>
    </row>
    <row r="59" spans="1:22" ht="15.5" x14ac:dyDescent="0.35">
      <c r="A59" t="s">
        <v>1148</v>
      </c>
      <c r="B59" s="4" t="s">
        <v>187</v>
      </c>
      <c r="C59" s="1" t="s">
        <v>1146</v>
      </c>
      <c r="D59" s="7">
        <v>0</v>
      </c>
      <c r="E59" s="1" t="s">
        <v>1146</v>
      </c>
      <c r="F59" s="7">
        <v>0</v>
      </c>
      <c r="G59" s="1" t="s">
        <v>1146</v>
      </c>
      <c r="H59" s="7">
        <v>0</v>
      </c>
      <c r="I59" s="1" t="s">
        <v>1146</v>
      </c>
      <c r="J59" s="5" t="s">
        <v>1149</v>
      </c>
      <c r="K59" s="1" t="s">
        <v>1146</v>
      </c>
      <c r="L59" s="5" t="s">
        <v>1149</v>
      </c>
      <c r="M59" s="1" t="s">
        <v>1146</v>
      </c>
      <c r="N59" s="7">
        <v>0</v>
      </c>
      <c r="O59" s="1" t="s">
        <v>1146</v>
      </c>
      <c r="P59">
        <v>0</v>
      </c>
      <c r="Q59" s="1" t="s">
        <v>1146</v>
      </c>
      <c r="R59">
        <v>0</v>
      </c>
      <c r="S59" s="1" t="s">
        <v>1146</v>
      </c>
      <c r="T59">
        <v>0</v>
      </c>
      <c r="U59" s="2" t="s">
        <v>1147</v>
      </c>
      <c r="V59" t="str">
        <f t="shared" si="0"/>
        <v>["Bicarbonate of Soda (See Baking Soda)","0","0","0","Nil","Nil","0","0","0","0"],</v>
      </c>
    </row>
    <row r="60" spans="1:22" ht="17.5" x14ac:dyDescent="0.35">
      <c r="A60" t="s">
        <v>1148</v>
      </c>
      <c r="B60" s="4" t="s">
        <v>188</v>
      </c>
      <c r="C60" s="1" t="s">
        <v>1146</v>
      </c>
      <c r="D60" s="5" t="s">
        <v>114</v>
      </c>
      <c r="E60" s="1" t="s">
        <v>1146</v>
      </c>
      <c r="F60" s="5" t="s">
        <v>189</v>
      </c>
      <c r="G60" s="1" t="s">
        <v>1146</v>
      </c>
      <c r="H60" s="5" t="s">
        <v>184</v>
      </c>
      <c r="I60" s="1" t="s">
        <v>1146</v>
      </c>
      <c r="J60" s="5" t="s">
        <v>20</v>
      </c>
      <c r="K60" s="1" t="s">
        <v>1146</v>
      </c>
      <c r="L60" s="5">
        <v>2</v>
      </c>
      <c r="M60" s="1" t="s">
        <v>1146</v>
      </c>
      <c r="N60" s="5" t="s">
        <v>14</v>
      </c>
      <c r="O60" s="1" t="s">
        <v>1146</v>
      </c>
      <c r="P60" s="5" t="s">
        <v>60</v>
      </c>
      <c r="Q60" s="1" t="s">
        <v>1146</v>
      </c>
      <c r="R60">
        <v>5</v>
      </c>
      <c r="S60" s="1" t="s">
        <v>1146</v>
      </c>
      <c r="T60">
        <v>4</v>
      </c>
      <c r="U60" s="2" t="s">
        <v>1147</v>
      </c>
      <c r="V60" t="str">
        <f t="shared" si="0"/>
        <v>["Blood, Dried","35,45","40D345U","D45","2D","2","X","D3","5","4"],</v>
      </c>
    </row>
    <row r="61" spans="1:22" ht="17.5" x14ac:dyDescent="0.35">
      <c r="A61" t="s">
        <v>1148</v>
      </c>
      <c r="B61" s="4" t="s">
        <v>190</v>
      </c>
      <c r="C61" s="1" t="s">
        <v>1146</v>
      </c>
      <c r="D61" s="5">
        <v>30</v>
      </c>
      <c r="E61" s="1" t="s">
        <v>1146</v>
      </c>
      <c r="F61" s="5" t="s">
        <v>191</v>
      </c>
      <c r="G61" s="1" t="s">
        <v>1146</v>
      </c>
      <c r="H61" s="5" t="s">
        <v>12</v>
      </c>
      <c r="I61" s="1" t="s">
        <v>1146</v>
      </c>
      <c r="J61" s="5" t="s">
        <v>192</v>
      </c>
      <c r="K61" s="1" t="s">
        <v>1146</v>
      </c>
      <c r="L61" s="5">
        <v>1</v>
      </c>
      <c r="M61" s="1" t="s">
        <v>1146</v>
      </c>
      <c r="N61" s="5" t="s">
        <v>14</v>
      </c>
      <c r="O61" s="1" t="s">
        <v>1146</v>
      </c>
      <c r="P61" s="5" t="s">
        <v>15</v>
      </c>
      <c r="Q61" s="1" t="s">
        <v>1146</v>
      </c>
      <c r="R61">
        <v>5</v>
      </c>
      <c r="S61" s="1" t="s">
        <v>1146</v>
      </c>
      <c r="T61">
        <v>3</v>
      </c>
      <c r="U61" s="2" t="s">
        <v>1147</v>
      </c>
      <c r="V61" t="str">
        <f t="shared" si="0"/>
        <v>["Blood, Dried, Ground","30","30A10035U","A35","1A-1B","1","X","A100","5","3"],</v>
      </c>
    </row>
    <row r="62" spans="1:22" ht="15.5" x14ac:dyDescent="0.35">
      <c r="A62" t="s">
        <v>1148</v>
      </c>
      <c r="B62" s="4" t="s">
        <v>193</v>
      </c>
      <c r="C62" s="1" t="s">
        <v>1146</v>
      </c>
      <c r="D62" s="7">
        <v>0</v>
      </c>
      <c r="E62" s="1" t="s">
        <v>1146</v>
      </c>
      <c r="F62" s="7">
        <v>0</v>
      </c>
      <c r="G62" s="1" t="s">
        <v>1146</v>
      </c>
      <c r="H62" s="7">
        <v>0</v>
      </c>
      <c r="I62" s="1" t="s">
        <v>1146</v>
      </c>
      <c r="J62" s="7">
        <v>0</v>
      </c>
      <c r="K62" s="1" t="s">
        <v>1146</v>
      </c>
      <c r="L62" s="7">
        <v>0</v>
      </c>
      <c r="M62" s="1" t="s">
        <v>1146</v>
      </c>
      <c r="N62" s="7">
        <v>0</v>
      </c>
      <c r="O62" s="1" t="s">
        <v>1146</v>
      </c>
      <c r="P62">
        <v>0</v>
      </c>
      <c r="Q62" s="1" t="s">
        <v>1146</v>
      </c>
      <c r="R62">
        <v>0</v>
      </c>
      <c r="S62" s="1" t="s">
        <v>1146</v>
      </c>
      <c r="T62">
        <v>0</v>
      </c>
      <c r="U62" s="2" t="s">
        <v>1147</v>
      </c>
      <c r="V62" t="str">
        <f t="shared" si="0"/>
        <v>["Bone, Ash (See Tricalcium Phosphate)","0","0","0","0","0","0","0","0","0"],</v>
      </c>
    </row>
    <row r="63" spans="1:22" ht="17.5" x14ac:dyDescent="0.35">
      <c r="A63" t="s">
        <v>1148</v>
      </c>
      <c r="B63" s="4" t="s">
        <v>194</v>
      </c>
      <c r="C63" s="1" t="s">
        <v>1146</v>
      </c>
      <c r="D63" s="5" t="s">
        <v>195</v>
      </c>
      <c r="E63" s="1" t="s">
        <v>1146</v>
      </c>
      <c r="F63" s="5" t="s">
        <v>196</v>
      </c>
      <c r="G63" s="1" t="s">
        <v>1146</v>
      </c>
      <c r="H63" s="5" t="s">
        <v>103</v>
      </c>
      <c r="I63" s="1" t="s">
        <v>1146</v>
      </c>
      <c r="J63" s="5" t="s">
        <v>192</v>
      </c>
      <c r="K63" s="1" t="s">
        <v>1146</v>
      </c>
      <c r="L63" s="5">
        <v>1.5</v>
      </c>
      <c r="M63" s="1" t="s">
        <v>1146</v>
      </c>
      <c r="N63" s="5" t="s">
        <v>14</v>
      </c>
      <c r="O63" s="1" t="s">
        <v>1146</v>
      </c>
      <c r="P63" s="5" t="s">
        <v>15</v>
      </c>
      <c r="Q63" s="1" t="s">
        <v>1146</v>
      </c>
      <c r="R63">
        <v>5</v>
      </c>
      <c r="S63" s="1" t="s">
        <v>1146</v>
      </c>
      <c r="T63">
        <v>2</v>
      </c>
      <c r="U63" s="2" t="s">
        <v>1147</v>
      </c>
      <c r="V63" t="str">
        <f t="shared" si="0"/>
        <v>["Boneblack","20,25","23A10025Y","A25","1A-1B","1.5","X","A100","5","2"],</v>
      </c>
    </row>
    <row r="64" spans="1:22" ht="17.5" x14ac:dyDescent="0.35">
      <c r="A64" t="s">
        <v>1148</v>
      </c>
      <c r="B64" s="4" t="s">
        <v>197</v>
      </c>
      <c r="C64" s="1" t="s">
        <v>1146</v>
      </c>
      <c r="D64" s="5" t="s">
        <v>198</v>
      </c>
      <c r="E64" s="1" t="s">
        <v>1146</v>
      </c>
      <c r="F64" s="5" t="s">
        <v>199</v>
      </c>
      <c r="G64" s="1" t="s">
        <v>1146</v>
      </c>
      <c r="H64" s="5" t="s">
        <v>42</v>
      </c>
      <c r="I64" s="1" t="s">
        <v>1146</v>
      </c>
      <c r="J64" s="5" t="s">
        <v>192</v>
      </c>
      <c r="K64" s="1" t="s">
        <v>1146</v>
      </c>
      <c r="L64" s="5">
        <v>1.6</v>
      </c>
      <c r="M64" s="1" t="s">
        <v>1146</v>
      </c>
      <c r="N64" s="5" t="s">
        <v>14</v>
      </c>
      <c r="O64" s="1" t="s">
        <v>1146</v>
      </c>
      <c r="P64" s="5" t="s">
        <v>32</v>
      </c>
      <c r="Q64" s="1" t="s">
        <v>1146</v>
      </c>
      <c r="R64">
        <v>5</v>
      </c>
      <c r="S64" s="1" t="s">
        <v>1146</v>
      </c>
      <c r="T64">
        <v>3</v>
      </c>
      <c r="U64" s="2" t="s">
        <v>1147</v>
      </c>
      <c r="V64" t="str">
        <f t="shared" si="0"/>
        <v>["Bonechar","27,40","34B635","B35","1A-1B","1.6","X","B6","5","3"],</v>
      </c>
    </row>
    <row r="65" spans="1:22" ht="17.5" x14ac:dyDescent="0.35">
      <c r="A65" t="s">
        <v>1148</v>
      </c>
      <c r="B65" s="4" t="s">
        <v>200</v>
      </c>
      <c r="C65" s="1" t="s">
        <v>1146</v>
      </c>
      <c r="D65" s="5" t="s">
        <v>44</v>
      </c>
      <c r="E65" s="1" t="s">
        <v>1146</v>
      </c>
      <c r="F65" s="5" t="s">
        <v>201</v>
      </c>
      <c r="G65" s="1" t="s">
        <v>1146</v>
      </c>
      <c r="H65" s="5" t="s">
        <v>42</v>
      </c>
      <c r="I65" s="1" t="s">
        <v>1146</v>
      </c>
      <c r="J65" s="5" t="s">
        <v>20</v>
      </c>
      <c r="K65" s="1" t="s">
        <v>1146</v>
      </c>
      <c r="L65" s="5">
        <v>1.7</v>
      </c>
      <c r="M65" s="1" t="s">
        <v>1146</v>
      </c>
      <c r="N65" s="5" t="s">
        <v>14</v>
      </c>
      <c r="O65" s="1" t="s">
        <v>1146</v>
      </c>
      <c r="P65" s="5" t="s">
        <v>32</v>
      </c>
      <c r="Q65" s="1" t="s">
        <v>1146</v>
      </c>
      <c r="R65">
        <v>5</v>
      </c>
      <c r="S65" s="1" t="s">
        <v>1146</v>
      </c>
      <c r="T65">
        <v>3</v>
      </c>
      <c r="U65" s="2" t="s">
        <v>1147</v>
      </c>
      <c r="V65" t="str">
        <f t="shared" si="0"/>
        <v>["Bonemeal","50,60","55B635","B35","2D","1.7","X","B6","5","3"],</v>
      </c>
    </row>
    <row r="66" spans="1:22" ht="17.5" x14ac:dyDescent="0.35">
      <c r="A66" t="s">
        <v>1148</v>
      </c>
      <c r="B66" s="4" t="s">
        <v>202</v>
      </c>
      <c r="C66" s="1" t="s">
        <v>1146</v>
      </c>
      <c r="D66" s="5" t="s">
        <v>203</v>
      </c>
      <c r="E66" s="1" t="s">
        <v>1146</v>
      </c>
      <c r="F66" s="5" t="s">
        <v>204</v>
      </c>
      <c r="G66" s="1" t="s">
        <v>1146</v>
      </c>
      <c r="H66" s="5" t="s">
        <v>184</v>
      </c>
      <c r="I66" s="1" t="s">
        <v>1146</v>
      </c>
      <c r="J66" s="5" t="s">
        <v>20</v>
      </c>
      <c r="K66" s="1" t="s">
        <v>1146</v>
      </c>
      <c r="L66" s="5">
        <v>2</v>
      </c>
      <c r="M66" s="1" t="s">
        <v>1146</v>
      </c>
      <c r="N66" s="5" t="s">
        <v>14</v>
      </c>
      <c r="O66" s="1" t="s">
        <v>1146</v>
      </c>
      <c r="P66" s="5" t="s">
        <v>60</v>
      </c>
      <c r="Q66" s="1" t="s">
        <v>1146</v>
      </c>
      <c r="R66">
        <v>5</v>
      </c>
      <c r="S66" s="1" t="s">
        <v>1146</v>
      </c>
      <c r="T66">
        <v>4</v>
      </c>
      <c r="U66" s="2" t="s">
        <v>1147</v>
      </c>
      <c r="V66" t="str">
        <f t="shared" ref="V66:V129" si="1">A66&amp;B66&amp;C66&amp;D66&amp;E66&amp;F66&amp;G66&amp;H66&amp;I66&amp;J66&amp;K66&amp;L66&amp;M66&amp;N66&amp;O66&amp;P66&amp;Q66&amp;R66&amp;S66&amp;T66&amp;U66</f>
        <v>["Bones, Crushed","35,50","43D345","D45","2D","2","X","D3","5","4"],</v>
      </c>
    </row>
    <row r="67" spans="1:22" ht="17.5" x14ac:dyDescent="0.35">
      <c r="A67" t="s">
        <v>1148</v>
      </c>
      <c r="B67" s="4" t="s">
        <v>205</v>
      </c>
      <c r="C67" s="1" t="s">
        <v>1146</v>
      </c>
      <c r="D67" s="5">
        <v>50</v>
      </c>
      <c r="E67" s="1" t="s">
        <v>1146</v>
      </c>
      <c r="F67" s="5" t="s">
        <v>206</v>
      </c>
      <c r="G67" s="1" t="s">
        <v>1146</v>
      </c>
      <c r="H67" s="5" t="s">
        <v>42</v>
      </c>
      <c r="I67" s="1" t="s">
        <v>1146</v>
      </c>
      <c r="J67" s="5" t="s">
        <v>20</v>
      </c>
      <c r="K67" s="1" t="s">
        <v>1146</v>
      </c>
      <c r="L67" s="5">
        <v>1.7</v>
      </c>
      <c r="M67" s="1" t="s">
        <v>1146</v>
      </c>
      <c r="N67" s="5" t="s">
        <v>14</v>
      </c>
      <c r="O67" s="1" t="s">
        <v>1146</v>
      </c>
      <c r="P67" s="5" t="s">
        <v>32</v>
      </c>
      <c r="Q67" s="1" t="s">
        <v>1146</v>
      </c>
      <c r="R67">
        <v>5</v>
      </c>
      <c r="S67" s="1" t="s">
        <v>1146</v>
      </c>
      <c r="T67">
        <v>3</v>
      </c>
      <c r="U67" s="2" t="s">
        <v>1147</v>
      </c>
      <c r="V67" t="str">
        <f t="shared" si="1"/>
        <v>["Bones, Ground","50","50B635","B35","2D","1.7","X","B6","5","3"],</v>
      </c>
    </row>
    <row r="68" spans="1:22" ht="17.5" x14ac:dyDescent="0.35">
      <c r="A68" t="s">
        <v>1148</v>
      </c>
      <c r="B68" s="4" t="s">
        <v>207</v>
      </c>
      <c r="C68" s="1" t="s">
        <v>1146</v>
      </c>
      <c r="D68" s="5" t="s">
        <v>203</v>
      </c>
      <c r="E68" s="1" t="s">
        <v>1146</v>
      </c>
      <c r="F68" s="5" t="s">
        <v>208</v>
      </c>
      <c r="G68" s="1" t="s">
        <v>1146</v>
      </c>
      <c r="H68" s="5" t="s">
        <v>66</v>
      </c>
      <c r="I68" s="1" t="s">
        <v>1146</v>
      </c>
      <c r="J68" s="5" t="s">
        <v>20</v>
      </c>
      <c r="K68" s="1" t="s">
        <v>1146</v>
      </c>
      <c r="L68" s="5">
        <v>3</v>
      </c>
      <c r="M68" s="1" t="s">
        <v>1146</v>
      </c>
      <c r="N68" s="7">
        <v>0</v>
      </c>
      <c r="O68" s="1" t="s">
        <v>1146</v>
      </c>
      <c r="P68" s="5" t="s">
        <v>67</v>
      </c>
      <c r="Q68" s="1" t="s">
        <v>1146</v>
      </c>
      <c r="R68">
        <v>5</v>
      </c>
      <c r="S68" s="1" t="s">
        <v>1146</v>
      </c>
      <c r="T68">
        <v>4</v>
      </c>
      <c r="U68" s="2" t="s">
        <v>1147</v>
      </c>
      <c r="V68" t="str">
        <f t="shared" si="1"/>
        <v>["Bones, Whole*","35,50","43E45V","E45","2D","3","0","E","5","4"],</v>
      </c>
    </row>
    <row r="69" spans="1:22" ht="17.5" x14ac:dyDescent="0.35">
      <c r="A69" t="s">
        <v>1148</v>
      </c>
      <c r="B69" s="4" t="s">
        <v>209</v>
      </c>
      <c r="C69" s="1" t="s">
        <v>1146</v>
      </c>
      <c r="D69" s="5">
        <v>60</v>
      </c>
      <c r="E69" s="1" t="s">
        <v>1146</v>
      </c>
      <c r="F69" s="5" t="s">
        <v>210</v>
      </c>
      <c r="G69" s="1" t="s">
        <v>1146</v>
      </c>
      <c r="H69" s="5" t="s">
        <v>12</v>
      </c>
      <c r="I69" s="1" t="s">
        <v>1146</v>
      </c>
      <c r="J69" s="5" t="s">
        <v>31</v>
      </c>
      <c r="K69" s="1" t="s">
        <v>1146</v>
      </c>
      <c r="L69" s="5">
        <v>0.6</v>
      </c>
      <c r="M69" s="1" t="s">
        <v>1146</v>
      </c>
      <c r="N69" s="7">
        <v>0</v>
      </c>
      <c r="O69" s="1" t="s">
        <v>1146</v>
      </c>
      <c r="P69" s="5" t="s">
        <v>15</v>
      </c>
      <c r="Q69" s="1" t="s">
        <v>1146</v>
      </c>
      <c r="R69">
        <v>5</v>
      </c>
      <c r="S69" s="1" t="s">
        <v>1146</v>
      </c>
      <c r="T69">
        <v>3</v>
      </c>
      <c r="U69" s="2" t="s">
        <v>1147</v>
      </c>
      <c r="V69" t="str">
        <f t="shared" si="1"/>
        <v>["Borate of Lime","60","60A10035","A35","1A-1B-1C","0.6","0","A100","5","3"],</v>
      </c>
    </row>
    <row r="70" spans="1:22" ht="17.5" x14ac:dyDescent="0.35">
      <c r="A70" t="s">
        <v>1148</v>
      </c>
      <c r="B70" s="4" t="s">
        <v>211</v>
      </c>
      <c r="C70" s="1" t="s">
        <v>1146</v>
      </c>
      <c r="D70" s="5" t="s">
        <v>212</v>
      </c>
      <c r="E70" s="1" t="s">
        <v>1146</v>
      </c>
      <c r="F70" s="5" t="s">
        <v>213</v>
      </c>
      <c r="G70" s="1" t="s">
        <v>1146</v>
      </c>
      <c r="H70" s="5" t="s">
        <v>214</v>
      </c>
      <c r="I70" s="1" t="s">
        <v>1146</v>
      </c>
      <c r="J70" s="5" t="s">
        <v>20</v>
      </c>
      <c r="K70" s="1" t="s">
        <v>1146</v>
      </c>
      <c r="L70" s="5">
        <v>1.8</v>
      </c>
      <c r="M70" s="1" t="s">
        <v>1146</v>
      </c>
      <c r="N70" s="7">
        <v>0</v>
      </c>
      <c r="O70" s="1" t="s">
        <v>1146</v>
      </c>
      <c r="P70" s="5" t="s">
        <v>60</v>
      </c>
      <c r="Q70" s="1" t="s">
        <v>1146</v>
      </c>
      <c r="R70">
        <v>5</v>
      </c>
      <c r="S70" s="1" t="s">
        <v>1146</v>
      </c>
      <c r="T70">
        <v>3</v>
      </c>
      <c r="U70" s="2" t="s">
        <v>1147</v>
      </c>
      <c r="V70" t="str">
        <f t="shared" si="1"/>
        <v>["Borax, 1 1/2” - 2” lumps","55,60","58D335","D35","2D","1.8","0","D3","5","3"],</v>
      </c>
    </row>
    <row r="71" spans="1:22" ht="17.5" x14ac:dyDescent="0.35">
      <c r="A71" t="s">
        <v>1148</v>
      </c>
      <c r="B71" s="4" t="s">
        <v>215</v>
      </c>
      <c r="C71" s="1" t="s">
        <v>1146</v>
      </c>
      <c r="D71" s="5" t="s">
        <v>216</v>
      </c>
      <c r="E71" s="1" t="s">
        <v>1146</v>
      </c>
      <c r="F71" s="5" t="s">
        <v>217</v>
      </c>
      <c r="G71" s="1" t="s">
        <v>1146</v>
      </c>
      <c r="H71" s="5" t="s">
        <v>214</v>
      </c>
      <c r="I71" s="1" t="s">
        <v>1146</v>
      </c>
      <c r="J71" s="5" t="s">
        <v>20</v>
      </c>
      <c r="K71" s="1" t="s">
        <v>1146</v>
      </c>
      <c r="L71" s="5">
        <v>2</v>
      </c>
      <c r="M71" s="1" t="s">
        <v>1146</v>
      </c>
      <c r="N71" s="7">
        <v>0</v>
      </c>
      <c r="O71" s="1" t="s">
        <v>1146</v>
      </c>
      <c r="P71" s="5" t="s">
        <v>60</v>
      </c>
      <c r="Q71" s="1" t="s">
        <v>1146</v>
      </c>
      <c r="R71">
        <v>5</v>
      </c>
      <c r="S71" s="1" t="s">
        <v>1146</v>
      </c>
      <c r="T71">
        <v>3</v>
      </c>
      <c r="U71" s="2" t="s">
        <v>1147</v>
      </c>
      <c r="V71" t="str">
        <f t="shared" si="1"/>
        <v>["Borax, 2” - 3” lumps","60,70","65D335","D35","2D","2","0","D3","5","3"],</v>
      </c>
    </row>
    <row r="72" spans="1:22" ht="17.5" x14ac:dyDescent="0.35">
      <c r="A72" t="s">
        <v>1148</v>
      </c>
      <c r="B72" s="4" t="s">
        <v>218</v>
      </c>
      <c r="C72" s="1" t="s">
        <v>1146</v>
      </c>
      <c r="D72" s="5" t="s">
        <v>219</v>
      </c>
      <c r="E72" s="1" t="s">
        <v>1146</v>
      </c>
      <c r="F72" s="5" t="s">
        <v>220</v>
      </c>
      <c r="G72" s="1" t="s">
        <v>1146</v>
      </c>
      <c r="H72" s="5" t="s">
        <v>46</v>
      </c>
      <c r="I72" s="1" t="s">
        <v>1146</v>
      </c>
      <c r="J72" s="5" t="s">
        <v>52</v>
      </c>
      <c r="K72" s="1" t="s">
        <v>1146</v>
      </c>
      <c r="L72" s="5">
        <v>0.7</v>
      </c>
      <c r="M72" s="1" t="s">
        <v>1146</v>
      </c>
      <c r="N72" s="5" t="s">
        <v>14</v>
      </c>
      <c r="O72" s="1" t="s">
        <v>1146</v>
      </c>
      <c r="P72" s="5" t="s">
        <v>32</v>
      </c>
      <c r="Q72" s="1" t="s">
        <v>1146</v>
      </c>
      <c r="R72">
        <v>5</v>
      </c>
      <c r="S72" s="1" t="s">
        <v>1146</v>
      </c>
      <c r="T72">
        <v>2</v>
      </c>
      <c r="U72" s="2" t="s">
        <v>1147</v>
      </c>
      <c r="V72" t="str">
        <f t="shared" si="1"/>
        <v>["Borax, Fines","45,55","50B625T","B25","3D","0.7","X","B6","5","2"],</v>
      </c>
    </row>
    <row r="73" spans="1:22" ht="17.5" x14ac:dyDescent="0.35">
      <c r="A73" t="s">
        <v>1148</v>
      </c>
      <c r="B73" s="4" t="s">
        <v>221</v>
      </c>
      <c r="C73" s="1" t="s">
        <v>1146</v>
      </c>
      <c r="D73" s="5" t="s">
        <v>212</v>
      </c>
      <c r="E73" s="1" t="s">
        <v>1146</v>
      </c>
      <c r="F73" s="5" t="s">
        <v>222</v>
      </c>
      <c r="G73" s="1" t="s">
        <v>1146</v>
      </c>
      <c r="H73" s="5" t="s">
        <v>36</v>
      </c>
      <c r="I73" s="1" t="s">
        <v>1146</v>
      </c>
      <c r="J73" s="5" t="s">
        <v>20</v>
      </c>
      <c r="K73" s="1" t="s">
        <v>1146</v>
      </c>
      <c r="L73" s="5">
        <v>1.5</v>
      </c>
      <c r="M73" s="1" t="s">
        <v>1146</v>
      </c>
      <c r="N73" s="7">
        <v>0</v>
      </c>
      <c r="O73" s="1" t="s">
        <v>1146</v>
      </c>
      <c r="P73" s="5" t="s">
        <v>26</v>
      </c>
      <c r="Q73" s="1" t="s">
        <v>1146</v>
      </c>
      <c r="R73">
        <v>5</v>
      </c>
      <c r="S73" s="1" t="s">
        <v>1146</v>
      </c>
      <c r="T73">
        <v>3</v>
      </c>
      <c r="U73" s="2" t="s">
        <v>1147</v>
      </c>
      <c r="V73" t="str">
        <f t="shared" si="1"/>
        <v>["Borax, Screenings - 1/2”","55,60","58C1/235","C35","2D","1.5","0","C1/2","5","3"],</v>
      </c>
    </row>
    <row r="74" spans="1:22" ht="17.5" x14ac:dyDescent="0.35">
      <c r="A74" t="s">
        <v>1148</v>
      </c>
      <c r="B74" s="4" t="s">
        <v>223</v>
      </c>
      <c r="C74" s="1" t="s">
        <v>1146</v>
      </c>
      <c r="D74" s="5">
        <v>55</v>
      </c>
      <c r="E74" s="1" t="s">
        <v>1146</v>
      </c>
      <c r="F74" s="5" t="s">
        <v>224</v>
      </c>
      <c r="G74" s="1" t="s">
        <v>1146</v>
      </c>
      <c r="H74" s="5">
        <v>0</v>
      </c>
      <c r="I74" s="1" t="s">
        <v>1146</v>
      </c>
      <c r="J74" s="5" t="s">
        <v>52</v>
      </c>
      <c r="K74" s="1" t="s">
        <v>1146</v>
      </c>
      <c r="L74" s="5">
        <v>0.8</v>
      </c>
      <c r="M74" s="1" t="s">
        <v>1146</v>
      </c>
      <c r="N74" s="5" t="s">
        <v>14</v>
      </c>
      <c r="O74" s="1" t="s">
        <v>1146</v>
      </c>
      <c r="P74" s="5" t="s">
        <v>32</v>
      </c>
      <c r="Q74" s="1" t="s">
        <v>1146</v>
      </c>
      <c r="R74">
        <v>5</v>
      </c>
      <c r="S74" s="1" t="s">
        <v>1146</v>
      </c>
      <c r="T74">
        <v>2</v>
      </c>
      <c r="U74" s="2" t="s">
        <v>1147</v>
      </c>
      <c r="V74" t="str">
        <f t="shared" si="1"/>
        <v>["Boric Acid, Fine","55","55B625T","0","3D","0.8","X","B6","5","2"],</v>
      </c>
    </row>
    <row r="75" spans="1:22" ht="15.5" x14ac:dyDescent="0.35">
      <c r="A75" t="s">
        <v>1148</v>
      </c>
      <c r="B75" s="4" t="s">
        <v>225</v>
      </c>
      <c r="C75" s="1" t="s">
        <v>1146</v>
      </c>
      <c r="D75" s="7">
        <v>0</v>
      </c>
      <c r="E75" s="1" t="s">
        <v>1146</v>
      </c>
      <c r="F75" s="7">
        <v>0</v>
      </c>
      <c r="G75" s="1" t="s">
        <v>1146</v>
      </c>
      <c r="H75" s="7">
        <v>0</v>
      </c>
      <c r="I75" s="1" t="s">
        <v>1146</v>
      </c>
      <c r="J75" s="7">
        <v>0</v>
      </c>
      <c r="K75" s="1" t="s">
        <v>1146</v>
      </c>
      <c r="L75" s="7">
        <v>0</v>
      </c>
      <c r="M75" s="1" t="s">
        <v>1146</v>
      </c>
      <c r="N75" s="7">
        <v>0</v>
      </c>
      <c r="O75" s="1" t="s">
        <v>1146</v>
      </c>
      <c r="P75">
        <v>0</v>
      </c>
      <c r="Q75" s="1" t="s">
        <v>1146</v>
      </c>
      <c r="R75">
        <v>0</v>
      </c>
      <c r="S75" s="1" t="s">
        <v>1146</v>
      </c>
      <c r="T75">
        <v>0</v>
      </c>
      <c r="U75" s="2" t="s">
        <v>1147</v>
      </c>
      <c r="V75" t="str">
        <f t="shared" si="1"/>
        <v>["Braunite (See Manganese Oxide)","0","0","0","0","0","0","0","0","0"],</v>
      </c>
    </row>
    <row r="76" spans="1:22" ht="17.5" x14ac:dyDescent="0.35">
      <c r="A76" t="s">
        <v>1148</v>
      </c>
      <c r="B76" s="4" t="s">
        <v>226</v>
      </c>
      <c r="C76" s="1" t="s">
        <v>1146</v>
      </c>
      <c r="D76" s="5" t="s">
        <v>195</v>
      </c>
      <c r="E76" s="1" t="s">
        <v>1146</v>
      </c>
      <c r="F76" s="5" t="s">
        <v>227</v>
      </c>
      <c r="G76" s="1" t="s">
        <v>1146</v>
      </c>
      <c r="H76" s="5" t="s">
        <v>228</v>
      </c>
      <c r="I76" s="1" t="s">
        <v>1146</v>
      </c>
      <c r="J76" s="5" t="s">
        <v>31</v>
      </c>
      <c r="K76" s="1" t="s">
        <v>1146</v>
      </c>
      <c r="L76" s="5">
        <v>0.6</v>
      </c>
      <c r="M76" s="1" t="s">
        <v>1146</v>
      </c>
      <c r="N76" s="7">
        <v>0</v>
      </c>
      <c r="O76" s="1" t="s">
        <v>1146</v>
      </c>
      <c r="P76" s="5" t="s">
        <v>32</v>
      </c>
      <c r="Q76" s="1" t="s">
        <v>1146</v>
      </c>
      <c r="R76">
        <v>5</v>
      </c>
      <c r="S76" s="1" t="s">
        <v>1146</v>
      </c>
      <c r="T76">
        <v>3</v>
      </c>
      <c r="U76" s="2" t="s">
        <v>1147</v>
      </c>
      <c r="V76" t="str">
        <f t="shared" si="1"/>
        <v>["Bread, Crumbs","20,25","23B635PQ","B5","1A-1B-1C","0.6","0","B6","5","3"],</v>
      </c>
    </row>
    <row r="77" spans="1:22" ht="17.5" x14ac:dyDescent="0.35">
      <c r="A77" t="s">
        <v>1148</v>
      </c>
      <c r="B77" s="4" t="s">
        <v>229</v>
      </c>
      <c r="C77" s="1" t="s">
        <v>1146</v>
      </c>
      <c r="D77" s="5" t="s">
        <v>230</v>
      </c>
      <c r="E77" s="1" t="s">
        <v>1146</v>
      </c>
      <c r="F77" s="5" t="s">
        <v>231</v>
      </c>
      <c r="G77" s="1" t="s">
        <v>1146</v>
      </c>
      <c r="H77" s="5" t="s">
        <v>96</v>
      </c>
      <c r="I77" s="1" t="s">
        <v>1146</v>
      </c>
      <c r="J77" s="5" t="s">
        <v>31</v>
      </c>
      <c r="K77" s="1" t="s">
        <v>1146</v>
      </c>
      <c r="L77" s="5">
        <v>0.5</v>
      </c>
      <c r="M77" s="1" t="s">
        <v>1146</v>
      </c>
      <c r="N77" s="5" t="s">
        <v>14</v>
      </c>
      <c r="O77" s="1" t="s">
        <v>1146</v>
      </c>
      <c r="P77" s="5" t="s">
        <v>26</v>
      </c>
      <c r="Q77" s="1" t="s">
        <v>1146</v>
      </c>
      <c r="R77">
        <v>5</v>
      </c>
      <c r="S77" s="1" t="s">
        <v>1146</v>
      </c>
      <c r="T77">
        <v>4</v>
      </c>
      <c r="U77" s="2" t="s">
        <v>1147</v>
      </c>
      <c r="V77" t="str">
        <f t="shared" si="1"/>
        <v>["Brewer’s Grain, Spent, Dry","14,30","22C1/245","C45","1A-1B-1C","0.5","X","C1/2","5","4"],</v>
      </c>
    </row>
    <row r="78" spans="1:22" ht="17.5" x14ac:dyDescent="0.35">
      <c r="A78" t="s">
        <v>1148</v>
      </c>
      <c r="B78" s="4" t="s">
        <v>232</v>
      </c>
      <c r="C78" s="1" t="s">
        <v>1146</v>
      </c>
      <c r="D78" s="5" t="s">
        <v>212</v>
      </c>
      <c r="E78" s="1" t="s">
        <v>1146</v>
      </c>
      <c r="F78" s="5" t="s">
        <v>233</v>
      </c>
      <c r="G78" s="1" t="s">
        <v>1146</v>
      </c>
      <c r="H78" s="5" t="s">
        <v>96</v>
      </c>
      <c r="I78" s="1" t="s">
        <v>1146</v>
      </c>
      <c r="J78" s="5" t="s">
        <v>47</v>
      </c>
      <c r="K78" s="1" t="s">
        <v>1146</v>
      </c>
      <c r="L78" s="5">
        <v>0.8</v>
      </c>
      <c r="M78" s="1" t="s">
        <v>1146</v>
      </c>
      <c r="N78" s="7">
        <v>0</v>
      </c>
      <c r="O78" s="1" t="s">
        <v>1146</v>
      </c>
      <c r="P78" s="5" t="s">
        <v>26</v>
      </c>
      <c r="Q78" s="1" t="s">
        <v>1146</v>
      </c>
      <c r="R78">
        <v>5</v>
      </c>
      <c r="S78" s="1" t="s">
        <v>1146</v>
      </c>
      <c r="T78">
        <v>4</v>
      </c>
      <c r="U78" s="2" t="s">
        <v>1147</v>
      </c>
      <c r="V78" t="str">
        <f t="shared" si="1"/>
        <v>["Brewer’s Grain, Spent, Wet","55,60","58C1/245T","C45","2A-2B","0.8","0","C1/2","5","4"],</v>
      </c>
    </row>
    <row r="79" spans="1:22" ht="15.5" x14ac:dyDescent="0.35">
      <c r="A79" t="s">
        <v>1148</v>
      </c>
      <c r="B79" s="4" t="s">
        <v>234</v>
      </c>
      <c r="C79" s="1" t="s">
        <v>1146</v>
      </c>
      <c r="D79" s="5" t="s">
        <v>99</v>
      </c>
      <c r="E79" s="1" t="s">
        <v>1146</v>
      </c>
      <c r="F79" s="5" t="s">
        <v>235</v>
      </c>
      <c r="G79" s="1" t="s">
        <v>1146</v>
      </c>
      <c r="H79" s="5" t="s">
        <v>236</v>
      </c>
      <c r="I79" s="1" t="s">
        <v>1146</v>
      </c>
      <c r="J79" s="5" t="s">
        <v>52</v>
      </c>
      <c r="K79" s="1" t="s">
        <v>1146</v>
      </c>
      <c r="L79" s="5">
        <v>2.2000000000000002</v>
      </c>
      <c r="M79" s="1" t="s">
        <v>1146</v>
      </c>
      <c r="N79" s="7">
        <v>0</v>
      </c>
      <c r="O79" s="1" t="s">
        <v>1146</v>
      </c>
      <c r="P79" s="5" t="s">
        <v>32</v>
      </c>
      <c r="Q79" s="1" t="s">
        <v>1146</v>
      </c>
      <c r="R79">
        <v>7</v>
      </c>
      <c r="S79" s="1" t="s">
        <v>1146</v>
      </c>
      <c r="T79">
        <v>3</v>
      </c>
      <c r="U79" s="2" t="s">
        <v>1147</v>
      </c>
      <c r="V79" t="str">
        <f t="shared" si="1"/>
        <v>["Brick, Ground - 1/8”","100,120","110B637","B37","3D","2.2","0","B6","7","3"],</v>
      </c>
    </row>
    <row r="80" spans="1:22" ht="17.5" x14ac:dyDescent="0.35">
      <c r="A80" t="s">
        <v>1148</v>
      </c>
      <c r="B80" s="4" t="s">
        <v>237</v>
      </c>
      <c r="C80" s="1" t="s">
        <v>1146</v>
      </c>
      <c r="D80" s="5" t="s">
        <v>238</v>
      </c>
      <c r="E80" s="1" t="s">
        <v>1146</v>
      </c>
      <c r="F80" s="5" t="s">
        <v>239</v>
      </c>
      <c r="G80" s="1" t="s">
        <v>1146</v>
      </c>
      <c r="H80" s="5" t="s">
        <v>19</v>
      </c>
      <c r="I80" s="1" t="s">
        <v>1146</v>
      </c>
      <c r="J80" s="5" t="s">
        <v>20</v>
      </c>
      <c r="K80" s="1" t="s">
        <v>1146</v>
      </c>
      <c r="L80" s="5">
        <v>2</v>
      </c>
      <c r="M80" s="1" t="s">
        <v>1146</v>
      </c>
      <c r="N80" s="7">
        <v>0</v>
      </c>
      <c r="O80" s="1" t="s">
        <v>1146</v>
      </c>
      <c r="P80" s="5" t="s">
        <v>32</v>
      </c>
      <c r="Q80" s="1" t="s">
        <v>1146</v>
      </c>
      <c r="R80">
        <v>5</v>
      </c>
      <c r="S80" s="1" t="s">
        <v>1146</v>
      </c>
      <c r="T80">
        <v>4</v>
      </c>
      <c r="U80" s="2" t="s">
        <v>1147</v>
      </c>
      <c r="V80" t="str">
        <f t="shared" si="1"/>
        <v>["Bronze, Chips","30,50","40B645","B45","2D","2","0","B6","5","4"],</v>
      </c>
    </row>
    <row r="81" spans="1:22" ht="17.5" x14ac:dyDescent="0.35">
      <c r="A81" t="s">
        <v>1148</v>
      </c>
      <c r="B81" s="4" t="s">
        <v>240</v>
      </c>
      <c r="C81" s="1" t="s">
        <v>1146</v>
      </c>
      <c r="D81" s="5" t="s">
        <v>241</v>
      </c>
      <c r="E81" s="1" t="s">
        <v>1146</v>
      </c>
      <c r="F81" s="5" t="s">
        <v>242</v>
      </c>
      <c r="G81" s="1" t="s">
        <v>1146</v>
      </c>
      <c r="H81" s="5" t="s">
        <v>46</v>
      </c>
      <c r="I81" s="1" t="s">
        <v>1146</v>
      </c>
      <c r="J81" s="5" t="s">
        <v>31</v>
      </c>
      <c r="K81" s="1" t="s">
        <v>1146</v>
      </c>
      <c r="L81" s="5">
        <v>0.4</v>
      </c>
      <c r="M81" s="1" t="s">
        <v>1146</v>
      </c>
      <c r="N81" s="5" t="s">
        <v>14</v>
      </c>
      <c r="O81" s="1" t="s">
        <v>1146</v>
      </c>
      <c r="P81" s="5" t="s">
        <v>32</v>
      </c>
      <c r="Q81" s="1" t="s">
        <v>1146</v>
      </c>
      <c r="R81">
        <v>5</v>
      </c>
      <c r="S81" s="1" t="s">
        <v>1146</v>
      </c>
      <c r="T81">
        <v>2</v>
      </c>
      <c r="U81" s="2" t="s">
        <v>1147</v>
      </c>
      <c r="V81" t="str">
        <f t="shared" si="1"/>
        <v>["Buckwheat","37,42","40B625N","B25","1A-1B-1C","0.4","X","B6","5","2"],</v>
      </c>
    </row>
    <row r="82" spans="1:22" ht="17.5" x14ac:dyDescent="0.35">
      <c r="A82" t="s">
        <v>1148</v>
      </c>
      <c r="B82" s="4" t="s">
        <v>243</v>
      </c>
      <c r="C82" s="1" t="s">
        <v>1146</v>
      </c>
      <c r="D82" s="5" t="s">
        <v>166</v>
      </c>
      <c r="E82" s="1" t="s">
        <v>1146</v>
      </c>
      <c r="F82" s="5" t="s">
        <v>244</v>
      </c>
      <c r="G82" s="1" t="s">
        <v>1146</v>
      </c>
      <c r="H82" s="5" t="s">
        <v>12</v>
      </c>
      <c r="I82" s="1" t="s">
        <v>1146</v>
      </c>
      <c r="J82" s="5" t="s">
        <v>31</v>
      </c>
      <c r="K82" s="1" t="s">
        <v>1146</v>
      </c>
      <c r="L82" s="5">
        <v>0.7</v>
      </c>
      <c r="M82" s="1" t="s">
        <v>1146</v>
      </c>
      <c r="N82" s="7">
        <v>0</v>
      </c>
      <c r="O82" s="1" t="s">
        <v>1146</v>
      </c>
      <c r="P82" s="5" t="s">
        <v>15</v>
      </c>
      <c r="Q82" s="1" t="s">
        <v>1146</v>
      </c>
      <c r="R82">
        <v>5</v>
      </c>
      <c r="S82" s="1" t="s">
        <v>1146</v>
      </c>
      <c r="T82">
        <v>3</v>
      </c>
      <c r="U82" s="2" t="s">
        <v>1147</v>
      </c>
      <c r="V82" t="str">
        <f t="shared" si="1"/>
        <v>["Calcine, Flour","75,85","80A10035","A35","1A-1B-1C","0.7","0","A100","5","3"],</v>
      </c>
    </row>
    <row r="83" spans="1:22" ht="17.5" x14ac:dyDescent="0.35">
      <c r="A83" t="s">
        <v>1148</v>
      </c>
      <c r="B83" s="4" t="s">
        <v>245</v>
      </c>
      <c r="C83" s="1" t="s">
        <v>1146</v>
      </c>
      <c r="D83" s="5" t="s">
        <v>246</v>
      </c>
      <c r="E83" s="1" t="s">
        <v>1146</v>
      </c>
      <c r="F83" s="5" t="s">
        <v>247</v>
      </c>
      <c r="G83" s="1" t="s">
        <v>1146</v>
      </c>
      <c r="H83" s="5" t="s">
        <v>248</v>
      </c>
      <c r="I83" s="1" t="s">
        <v>1146</v>
      </c>
      <c r="J83" s="5" t="s">
        <v>20</v>
      </c>
      <c r="K83" s="1" t="s">
        <v>1146</v>
      </c>
      <c r="L83" s="5">
        <v>2</v>
      </c>
      <c r="M83" s="1" t="s">
        <v>1146</v>
      </c>
      <c r="N83" s="7">
        <v>0</v>
      </c>
      <c r="O83" s="1" t="s">
        <v>1146</v>
      </c>
      <c r="P83" s="5" t="s">
        <v>60</v>
      </c>
      <c r="Q83" s="1" t="s">
        <v>1146</v>
      </c>
      <c r="R83">
        <v>5</v>
      </c>
      <c r="S83" s="1" t="s">
        <v>1146</v>
      </c>
      <c r="T83">
        <v>2</v>
      </c>
      <c r="U83" s="2" t="s">
        <v>1147</v>
      </c>
      <c r="V83" t="str">
        <f t="shared" si="1"/>
        <v>["Calcium Carbide","70,90","80D325N","D25","2D","2","0","D3","5","2"],</v>
      </c>
    </row>
    <row r="84" spans="1:22" ht="15.5" x14ac:dyDescent="0.35">
      <c r="A84" t="s">
        <v>1148</v>
      </c>
      <c r="B84" s="4" t="s">
        <v>249</v>
      </c>
      <c r="C84" s="1" t="s">
        <v>1146</v>
      </c>
      <c r="D84" s="7">
        <v>0</v>
      </c>
      <c r="E84" s="1" t="s">
        <v>1146</v>
      </c>
      <c r="F84" s="7">
        <v>0</v>
      </c>
      <c r="G84" s="1" t="s">
        <v>1146</v>
      </c>
      <c r="H84" s="7">
        <v>0</v>
      </c>
      <c r="I84" s="1" t="s">
        <v>1146</v>
      </c>
      <c r="J84" s="5" t="s">
        <v>1149</v>
      </c>
      <c r="K84" s="1" t="s">
        <v>1146</v>
      </c>
      <c r="L84" s="5" t="s">
        <v>1149</v>
      </c>
      <c r="M84" s="1" t="s">
        <v>1146</v>
      </c>
      <c r="N84" s="7">
        <v>0</v>
      </c>
      <c r="O84" s="1" t="s">
        <v>1146</v>
      </c>
      <c r="P84">
        <v>0</v>
      </c>
      <c r="Q84" s="1" t="s">
        <v>1146</v>
      </c>
      <c r="R84">
        <v>0</v>
      </c>
      <c r="S84" s="1" t="s">
        <v>1146</v>
      </c>
      <c r="T84">
        <v>0</v>
      </c>
      <c r="U84" s="2" t="s">
        <v>1147</v>
      </c>
      <c r="V84" t="str">
        <f t="shared" si="1"/>
        <v>["Calcium Carbonate (See Limestone)","0","0","0","Nil","Nil","0","0","0","0"],</v>
      </c>
    </row>
    <row r="85" spans="1:22" ht="15.5" x14ac:dyDescent="0.35">
      <c r="A85" t="s">
        <v>1148</v>
      </c>
      <c r="B85" s="4" t="s">
        <v>250</v>
      </c>
      <c r="C85" s="1" t="s">
        <v>1146</v>
      </c>
      <c r="D85" s="7">
        <v>0</v>
      </c>
      <c r="E85" s="1" t="s">
        <v>1146</v>
      </c>
      <c r="F85" s="7">
        <v>0</v>
      </c>
      <c r="G85" s="1" t="s">
        <v>1146</v>
      </c>
      <c r="H85" s="7">
        <v>0</v>
      </c>
      <c r="I85" s="1" t="s">
        <v>1146</v>
      </c>
      <c r="J85" s="5" t="s">
        <v>1149</v>
      </c>
      <c r="K85" s="1" t="s">
        <v>1146</v>
      </c>
      <c r="L85" s="5" t="s">
        <v>1149</v>
      </c>
      <c r="M85" s="1" t="s">
        <v>1146</v>
      </c>
      <c r="N85" s="7">
        <v>0</v>
      </c>
      <c r="O85" s="1" t="s">
        <v>1146</v>
      </c>
      <c r="P85">
        <v>0</v>
      </c>
      <c r="Q85" s="1" t="s">
        <v>1146</v>
      </c>
      <c r="R85">
        <v>0</v>
      </c>
      <c r="S85" s="1" t="s">
        <v>1146</v>
      </c>
      <c r="T85">
        <v>0</v>
      </c>
      <c r="U85" s="2" t="s">
        <v>1147</v>
      </c>
      <c r="V85" t="str">
        <f t="shared" si="1"/>
        <v>["Calcium Floride (See Fluorspar)","0","0","0","Nil","Nil","0","0","0","0"],</v>
      </c>
    </row>
    <row r="86" spans="1:22" ht="15.5" x14ac:dyDescent="0.35">
      <c r="A86" t="s">
        <v>1148</v>
      </c>
      <c r="B86" s="4" t="s">
        <v>251</v>
      </c>
      <c r="C86" s="1" t="s">
        <v>1146</v>
      </c>
      <c r="D86" s="7">
        <v>0</v>
      </c>
      <c r="E86" s="1" t="s">
        <v>1146</v>
      </c>
      <c r="F86" s="7">
        <v>0</v>
      </c>
      <c r="G86" s="1" t="s">
        <v>1146</v>
      </c>
      <c r="H86" s="7">
        <v>0</v>
      </c>
      <c r="I86" s="1" t="s">
        <v>1146</v>
      </c>
      <c r="J86" s="5" t="s">
        <v>1149</v>
      </c>
      <c r="K86" s="1" t="s">
        <v>1146</v>
      </c>
      <c r="L86" s="5" t="s">
        <v>1149</v>
      </c>
      <c r="M86" s="1" t="s">
        <v>1146</v>
      </c>
      <c r="N86" s="7">
        <v>0</v>
      </c>
      <c r="O86" s="1" t="s">
        <v>1146</v>
      </c>
      <c r="P86">
        <v>0</v>
      </c>
      <c r="Q86" s="1" t="s">
        <v>1146</v>
      </c>
      <c r="R86">
        <v>0</v>
      </c>
      <c r="S86" s="1" t="s">
        <v>1146</v>
      </c>
      <c r="T86">
        <v>0</v>
      </c>
      <c r="U86" s="2" t="s">
        <v>1147</v>
      </c>
      <c r="V86" t="str">
        <f t="shared" si="1"/>
        <v>["Calcium Hydrate (See Lime, Hydrated)","0","0","0","Nil","Nil","0","0","0","0"],</v>
      </c>
    </row>
    <row r="87" spans="1:22" ht="15.5" x14ac:dyDescent="0.35">
      <c r="A87" t="s">
        <v>1148</v>
      </c>
      <c r="B87" s="4" t="s">
        <v>252</v>
      </c>
      <c r="C87" s="1" t="s">
        <v>1146</v>
      </c>
      <c r="D87" s="7">
        <v>0</v>
      </c>
      <c r="E87" s="1" t="s">
        <v>1146</v>
      </c>
      <c r="F87" s="7">
        <v>0</v>
      </c>
      <c r="G87" s="1" t="s">
        <v>1146</v>
      </c>
      <c r="H87" s="7">
        <v>0</v>
      </c>
      <c r="I87" s="1" t="s">
        <v>1146</v>
      </c>
      <c r="J87" s="5" t="s">
        <v>1149</v>
      </c>
      <c r="K87" s="1" t="s">
        <v>1146</v>
      </c>
      <c r="L87" s="5" t="s">
        <v>1149</v>
      </c>
      <c r="M87" s="1" t="s">
        <v>1146</v>
      </c>
      <c r="N87" s="7">
        <v>0</v>
      </c>
      <c r="O87" s="1" t="s">
        <v>1146</v>
      </c>
      <c r="P87">
        <v>0</v>
      </c>
      <c r="Q87" s="1" t="s">
        <v>1146</v>
      </c>
      <c r="R87">
        <v>0</v>
      </c>
      <c r="S87" s="1" t="s">
        <v>1146</v>
      </c>
      <c r="T87">
        <v>0</v>
      </c>
      <c r="U87" s="2" t="s">
        <v>1147</v>
      </c>
      <c r="V87" t="str">
        <f t="shared" si="1"/>
        <v>["Calcium Hydroxide (See Lime, Hydrated)","0","0","0","Nil","Nil","0","0","0","0"],</v>
      </c>
    </row>
    <row r="88" spans="1:22" ht="17.5" x14ac:dyDescent="0.35">
      <c r="A88" t="s">
        <v>1148</v>
      </c>
      <c r="B88" s="4" t="s">
        <v>253</v>
      </c>
      <c r="C88" s="1" t="s">
        <v>1146</v>
      </c>
      <c r="D88" s="5" t="s">
        <v>254</v>
      </c>
      <c r="E88" s="1" t="s">
        <v>1146</v>
      </c>
      <c r="F88" s="5" t="s">
        <v>255</v>
      </c>
      <c r="G88" s="1" t="s">
        <v>1146</v>
      </c>
      <c r="H88" s="5" t="s">
        <v>184</v>
      </c>
      <c r="I88" s="1" t="s">
        <v>1146</v>
      </c>
      <c r="J88" s="5" t="s">
        <v>47</v>
      </c>
      <c r="K88" s="1" t="s">
        <v>1146</v>
      </c>
      <c r="L88" s="5">
        <v>0.6</v>
      </c>
      <c r="M88" s="1" t="s">
        <v>1146</v>
      </c>
      <c r="N88" s="7">
        <v>0</v>
      </c>
      <c r="O88" s="1" t="s">
        <v>1146</v>
      </c>
      <c r="P88" s="5" t="s">
        <v>60</v>
      </c>
      <c r="Q88" s="1" t="s">
        <v>1146</v>
      </c>
      <c r="R88">
        <v>5</v>
      </c>
      <c r="S88" s="1" t="s">
        <v>1146</v>
      </c>
      <c r="T88">
        <v>4</v>
      </c>
      <c r="U88" s="2" t="s">
        <v>1147</v>
      </c>
      <c r="V88" t="str">
        <f t="shared" si="1"/>
        <v>["Calcium Lactate","26,29","28D345QTR","D45","2A-2B","0.6","0","D3","5","4"],</v>
      </c>
    </row>
    <row r="89" spans="1:22" ht="15.5" x14ac:dyDescent="0.35">
      <c r="A89" t="s">
        <v>1148</v>
      </c>
      <c r="B89" s="4" t="s">
        <v>256</v>
      </c>
      <c r="C89" s="1" t="s">
        <v>1146</v>
      </c>
      <c r="D89" s="7">
        <v>0</v>
      </c>
      <c r="E89" s="1" t="s">
        <v>1146</v>
      </c>
      <c r="F89" s="7">
        <v>0</v>
      </c>
      <c r="G89" s="1" t="s">
        <v>1146</v>
      </c>
      <c r="H89" s="7">
        <v>0</v>
      </c>
      <c r="I89" s="1" t="s">
        <v>1146</v>
      </c>
      <c r="J89" s="5" t="s">
        <v>1149</v>
      </c>
      <c r="K89" s="1" t="s">
        <v>1146</v>
      </c>
      <c r="L89" s="5" t="s">
        <v>1149</v>
      </c>
      <c r="M89" s="1" t="s">
        <v>1146</v>
      </c>
      <c r="N89" s="7">
        <v>0</v>
      </c>
      <c r="O89" s="1" t="s">
        <v>1146</v>
      </c>
      <c r="P89">
        <v>0</v>
      </c>
      <c r="Q89" s="1" t="s">
        <v>1146</v>
      </c>
      <c r="R89">
        <v>0</v>
      </c>
      <c r="S89" s="1" t="s">
        <v>1146</v>
      </c>
      <c r="T89">
        <v>0</v>
      </c>
      <c r="U89" s="2" t="s">
        <v>1147</v>
      </c>
      <c r="V89" t="str">
        <f t="shared" si="1"/>
        <v>["Calcium Oxide (See Lime, Unslaked)","0","0","0","Nil","Nil","0","0","0","0"],</v>
      </c>
    </row>
    <row r="90" spans="1:22" ht="17.5" x14ac:dyDescent="0.35">
      <c r="A90" t="s">
        <v>1148</v>
      </c>
      <c r="B90" s="4" t="s">
        <v>257</v>
      </c>
      <c r="C90" s="1" t="s">
        <v>1146</v>
      </c>
      <c r="D90" s="5" t="s">
        <v>258</v>
      </c>
      <c r="E90" s="1" t="s">
        <v>1146</v>
      </c>
      <c r="F90" s="5" t="s">
        <v>259</v>
      </c>
      <c r="G90" s="1" t="s">
        <v>1146</v>
      </c>
      <c r="H90" s="5" t="s">
        <v>87</v>
      </c>
      <c r="I90" s="1" t="s">
        <v>1146</v>
      </c>
      <c r="J90" s="5" t="s">
        <v>31</v>
      </c>
      <c r="K90" s="1" t="s">
        <v>1146</v>
      </c>
      <c r="L90" s="5">
        <v>1.6</v>
      </c>
      <c r="M90" s="1" t="s">
        <v>1146</v>
      </c>
      <c r="N90" s="7">
        <v>0</v>
      </c>
      <c r="O90" s="1" t="s">
        <v>1146</v>
      </c>
      <c r="P90" s="5" t="s">
        <v>15</v>
      </c>
      <c r="Q90" s="1" t="s">
        <v>1146</v>
      </c>
      <c r="R90">
        <v>5</v>
      </c>
      <c r="S90" s="1" t="s">
        <v>1146</v>
      </c>
      <c r="T90">
        <v>4</v>
      </c>
      <c r="U90" s="2" t="s">
        <v>1147</v>
      </c>
      <c r="V90" t="str">
        <f t="shared" si="1"/>
        <v>["Calcium Phosphate","40,50","45A10045","A45","1A-1B-1C","1.6","0","A100","5","4"],</v>
      </c>
    </row>
    <row r="91" spans="1:22" ht="15.5" x14ac:dyDescent="0.35">
      <c r="A91" t="s">
        <v>1148</v>
      </c>
      <c r="B91" s="4" t="s">
        <v>260</v>
      </c>
      <c r="C91" s="1" t="s">
        <v>1146</v>
      </c>
      <c r="D91" s="7">
        <v>0</v>
      </c>
      <c r="E91" s="1" t="s">
        <v>1146</v>
      </c>
      <c r="F91" s="7">
        <v>0</v>
      </c>
      <c r="G91" s="1" t="s">
        <v>1146</v>
      </c>
      <c r="H91" s="7">
        <v>0</v>
      </c>
      <c r="I91" s="1" t="s">
        <v>1146</v>
      </c>
      <c r="J91" s="5" t="s">
        <v>1149</v>
      </c>
      <c r="K91" s="1" t="s">
        <v>1146</v>
      </c>
      <c r="L91" s="5" t="s">
        <v>1149</v>
      </c>
      <c r="M91" s="1" t="s">
        <v>1146</v>
      </c>
      <c r="N91" s="7">
        <v>0</v>
      </c>
      <c r="O91" s="1" t="s">
        <v>1146</v>
      </c>
      <c r="P91">
        <v>0</v>
      </c>
      <c r="Q91" s="1" t="s">
        <v>1146</v>
      </c>
      <c r="R91">
        <v>0</v>
      </c>
      <c r="S91" s="1" t="s">
        <v>1146</v>
      </c>
      <c r="T91">
        <v>0</v>
      </c>
      <c r="U91" s="2" t="s">
        <v>1147</v>
      </c>
      <c r="V91" t="str">
        <f t="shared" si="1"/>
        <v>["Calcium Sulfate (See Gypsum)","0","0","0","Nil","Nil","0","0","0","0"],</v>
      </c>
    </row>
    <row r="92" spans="1:22" ht="17.5" x14ac:dyDescent="0.35">
      <c r="A92" t="s">
        <v>1148</v>
      </c>
      <c r="B92" s="4" t="s">
        <v>261</v>
      </c>
      <c r="C92" s="1" t="s">
        <v>1146</v>
      </c>
      <c r="D92" s="5" t="s">
        <v>262</v>
      </c>
      <c r="E92" s="1" t="s">
        <v>1146</v>
      </c>
      <c r="F92" s="5" t="s">
        <v>263</v>
      </c>
      <c r="G92" s="1" t="s">
        <v>1146</v>
      </c>
      <c r="H92" s="5" t="s">
        <v>46</v>
      </c>
      <c r="I92" s="1" t="s">
        <v>1146</v>
      </c>
      <c r="J92" s="5" t="s">
        <v>1149</v>
      </c>
      <c r="K92" s="1" t="s">
        <v>1146</v>
      </c>
      <c r="L92" s="5" t="s">
        <v>1149</v>
      </c>
      <c r="M92" s="1" t="s">
        <v>1146</v>
      </c>
      <c r="N92" s="7">
        <v>0</v>
      </c>
      <c r="O92" s="1" t="s">
        <v>1146</v>
      </c>
      <c r="P92" s="5" t="s">
        <v>32</v>
      </c>
      <c r="Q92" s="1" t="s">
        <v>1146</v>
      </c>
      <c r="R92">
        <v>5</v>
      </c>
      <c r="S92" s="1" t="s">
        <v>1146</v>
      </c>
      <c r="T92">
        <v>2</v>
      </c>
      <c r="U92" s="2" t="s">
        <v>1147</v>
      </c>
      <c r="V92" t="str">
        <f t="shared" si="1"/>
        <v>["Carbon, Activated, Dry, Fine*","8,20","14B625Y","B25","Nil","Nil","0","B6","5","2"],</v>
      </c>
    </row>
    <row r="93" spans="1:22" ht="17.5" x14ac:dyDescent="0.35">
      <c r="A93" t="s">
        <v>1148</v>
      </c>
      <c r="B93" s="4" t="s">
        <v>264</v>
      </c>
      <c r="C93" s="1" t="s">
        <v>1146</v>
      </c>
      <c r="D93" s="5" t="s">
        <v>195</v>
      </c>
      <c r="E93" s="1" t="s">
        <v>1146</v>
      </c>
      <c r="F93" s="5" t="s">
        <v>265</v>
      </c>
      <c r="G93" s="1" t="s">
        <v>1146</v>
      </c>
      <c r="H93" s="5" t="s">
        <v>30</v>
      </c>
      <c r="I93" s="1" t="s">
        <v>1146</v>
      </c>
      <c r="J93" s="5" t="s">
        <v>1149</v>
      </c>
      <c r="K93" s="1" t="s">
        <v>1146</v>
      </c>
      <c r="L93" s="5" t="s">
        <v>1149</v>
      </c>
      <c r="M93" s="1" t="s">
        <v>1146</v>
      </c>
      <c r="N93" s="7">
        <v>0</v>
      </c>
      <c r="O93" s="1" t="s">
        <v>1146</v>
      </c>
      <c r="P93" s="5" t="s">
        <v>32</v>
      </c>
      <c r="Q93" s="1" t="s">
        <v>1146</v>
      </c>
      <c r="R93">
        <v>5</v>
      </c>
      <c r="S93" s="1" t="s">
        <v>1146</v>
      </c>
      <c r="T93">
        <v>1</v>
      </c>
      <c r="U93" s="2" t="s">
        <v>1147</v>
      </c>
      <c r="V93" t="str">
        <f t="shared" si="1"/>
        <v>["Carbon, Black, Pelleted*","20,25","23B615Q","B15","Nil","Nil","0","B6","5","1"],</v>
      </c>
    </row>
    <row r="94" spans="1:22" ht="17.5" x14ac:dyDescent="0.35">
      <c r="A94" t="s">
        <v>1148</v>
      </c>
      <c r="B94" s="4" t="s">
        <v>266</v>
      </c>
      <c r="C94" s="1" t="s">
        <v>1146</v>
      </c>
      <c r="D94" s="5" t="s">
        <v>267</v>
      </c>
      <c r="E94" s="1" t="s">
        <v>1146</v>
      </c>
      <c r="F94" s="5" t="s">
        <v>268</v>
      </c>
      <c r="G94" s="1" t="s">
        <v>1146</v>
      </c>
      <c r="H94" s="5" t="s">
        <v>12</v>
      </c>
      <c r="I94" s="1" t="s">
        <v>1146</v>
      </c>
      <c r="J94" s="5" t="s">
        <v>1149</v>
      </c>
      <c r="K94" s="1" t="s">
        <v>1146</v>
      </c>
      <c r="L94" s="5" t="s">
        <v>1149</v>
      </c>
      <c r="M94" s="1" t="s">
        <v>1146</v>
      </c>
      <c r="N94" s="5" t="s">
        <v>14</v>
      </c>
      <c r="O94" s="1" t="s">
        <v>1146</v>
      </c>
      <c r="P94" s="5" t="s">
        <v>15</v>
      </c>
      <c r="Q94" s="1" t="s">
        <v>1146</v>
      </c>
      <c r="R94">
        <v>5</v>
      </c>
      <c r="S94" s="1" t="s">
        <v>1146</v>
      </c>
      <c r="T94">
        <v>3</v>
      </c>
      <c r="U94" s="2" t="s">
        <v>1147</v>
      </c>
      <c r="V94" t="str">
        <f t="shared" si="1"/>
        <v>["Carbon, Black, Powder*","4,7","6A10035Y","A35","Nil","Nil","X","A100","5","3"],</v>
      </c>
    </row>
    <row r="95" spans="1:22" ht="17.5" x14ac:dyDescent="0.35">
      <c r="A95" t="s">
        <v>1148</v>
      </c>
      <c r="B95" s="4" t="s">
        <v>269</v>
      </c>
      <c r="C95" s="1" t="s">
        <v>1146</v>
      </c>
      <c r="D95" s="5">
        <v>100</v>
      </c>
      <c r="E95" s="1" t="s">
        <v>1146</v>
      </c>
      <c r="F95" s="5" t="s">
        <v>270</v>
      </c>
      <c r="G95" s="1" t="s">
        <v>1146</v>
      </c>
      <c r="H95" s="5" t="s">
        <v>271</v>
      </c>
      <c r="I95" s="1" t="s">
        <v>1146</v>
      </c>
      <c r="J95" s="5" t="s">
        <v>52</v>
      </c>
      <c r="K95" s="1" t="s">
        <v>1146</v>
      </c>
      <c r="L95" s="5">
        <v>3</v>
      </c>
      <c r="M95" s="1" t="s">
        <v>1146</v>
      </c>
      <c r="N95" s="7">
        <v>0</v>
      </c>
      <c r="O95" s="1" t="s">
        <v>1146</v>
      </c>
      <c r="P95" s="5" t="s">
        <v>60</v>
      </c>
      <c r="Q95" s="1" t="s">
        <v>1146</v>
      </c>
      <c r="R95">
        <v>7</v>
      </c>
      <c r="S95" s="1" t="s">
        <v>1146</v>
      </c>
      <c r="T95">
        <v>2</v>
      </c>
      <c r="U95" s="2" t="s">
        <v>1147</v>
      </c>
      <c r="V95" t="str">
        <f t="shared" si="1"/>
        <v>["Carborundum","100","100D327","D27","3D","3","0","D3","7","2"],</v>
      </c>
    </row>
    <row r="96" spans="1:22" ht="17.5" x14ac:dyDescent="0.35">
      <c r="A96" t="s">
        <v>1148</v>
      </c>
      <c r="B96" s="4" t="s">
        <v>272</v>
      </c>
      <c r="C96" s="1" t="s">
        <v>1146</v>
      </c>
      <c r="D96" s="5">
        <v>36</v>
      </c>
      <c r="E96" s="1" t="s">
        <v>1146</v>
      </c>
      <c r="F96" s="5" t="s">
        <v>273</v>
      </c>
      <c r="G96" s="1" t="s">
        <v>1146</v>
      </c>
      <c r="H96" s="5" t="s">
        <v>42</v>
      </c>
      <c r="I96" s="1" t="s">
        <v>1146</v>
      </c>
      <c r="J96" s="5" t="s">
        <v>20</v>
      </c>
      <c r="K96" s="1" t="s">
        <v>1146</v>
      </c>
      <c r="L96" s="5">
        <v>1.6</v>
      </c>
      <c r="M96" s="1" t="s">
        <v>1146</v>
      </c>
      <c r="N96" s="7">
        <v>0</v>
      </c>
      <c r="O96" s="1" t="s">
        <v>1146</v>
      </c>
      <c r="P96" s="5" t="s">
        <v>32</v>
      </c>
      <c r="Q96" s="1" t="s">
        <v>1146</v>
      </c>
      <c r="R96">
        <v>5</v>
      </c>
      <c r="S96" s="1" t="s">
        <v>1146</v>
      </c>
      <c r="T96">
        <v>3</v>
      </c>
      <c r="U96" s="2" t="s">
        <v>1147</v>
      </c>
      <c r="V96" t="str">
        <f t="shared" si="1"/>
        <v>["Casein","36","36B635","B35","2D","1.6","0","B6","5","3"],</v>
      </c>
    </row>
    <row r="97" spans="1:22" ht="17.5" x14ac:dyDescent="0.35">
      <c r="A97" t="s">
        <v>1148</v>
      </c>
      <c r="B97" s="4" t="s">
        <v>274</v>
      </c>
      <c r="C97" s="1" t="s">
        <v>1146</v>
      </c>
      <c r="D97" s="5" t="s">
        <v>275</v>
      </c>
      <c r="E97" s="1" t="s">
        <v>1146</v>
      </c>
      <c r="F97" s="5" t="s">
        <v>276</v>
      </c>
      <c r="G97" s="1" t="s">
        <v>1146</v>
      </c>
      <c r="H97" s="5" t="s">
        <v>96</v>
      </c>
      <c r="I97" s="1" t="s">
        <v>1146</v>
      </c>
      <c r="J97" s="5" t="s">
        <v>20</v>
      </c>
      <c r="K97" s="1" t="s">
        <v>1146</v>
      </c>
      <c r="L97" s="5">
        <v>0.7</v>
      </c>
      <c r="M97" s="1" t="s">
        <v>1146</v>
      </c>
      <c r="N97" s="7">
        <v>0</v>
      </c>
      <c r="O97" s="1" t="s">
        <v>1146</v>
      </c>
      <c r="P97" s="5" t="s">
        <v>26</v>
      </c>
      <c r="Q97" s="1" t="s">
        <v>1146</v>
      </c>
      <c r="R97">
        <v>5</v>
      </c>
      <c r="S97" s="1" t="s">
        <v>1146</v>
      </c>
      <c r="T97">
        <v>4</v>
      </c>
      <c r="U97" s="2" t="s">
        <v>1147</v>
      </c>
      <c r="V97" t="str">
        <f t="shared" si="1"/>
        <v>["Cashew, Nuts","32,37","35C1/245","C45","2D","0.7","0","C1/2","5","4"],</v>
      </c>
    </row>
    <row r="98" spans="1:22" ht="17.5" x14ac:dyDescent="0.35">
      <c r="A98" t="s">
        <v>1148</v>
      </c>
      <c r="B98" s="4" t="s">
        <v>277</v>
      </c>
      <c r="C98" s="1" t="s">
        <v>1146</v>
      </c>
      <c r="D98" s="5" t="s">
        <v>278</v>
      </c>
      <c r="E98" s="1" t="s">
        <v>1146</v>
      </c>
      <c r="F98" s="5" t="s">
        <v>279</v>
      </c>
      <c r="G98" s="1" t="s">
        <v>1146</v>
      </c>
      <c r="H98" s="5" t="s">
        <v>96</v>
      </c>
      <c r="I98" s="1" t="s">
        <v>1146</v>
      </c>
      <c r="J98" s="5" t="s">
        <v>20</v>
      </c>
      <c r="K98" s="1" t="s">
        <v>1146</v>
      </c>
      <c r="L98" s="5">
        <v>4</v>
      </c>
      <c r="M98" s="1" t="s">
        <v>1146</v>
      </c>
      <c r="N98" s="7">
        <v>0</v>
      </c>
      <c r="O98" s="1" t="s">
        <v>1146</v>
      </c>
      <c r="P98" s="5" t="s">
        <v>26</v>
      </c>
      <c r="Q98" s="1" t="s">
        <v>1146</v>
      </c>
      <c r="R98">
        <v>5</v>
      </c>
      <c r="S98" s="1" t="s">
        <v>1146</v>
      </c>
      <c r="T98">
        <v>4</v>
      </c>
      <c r="U98" s="2" t="s">
        <v>1147</v>
      </c>
      <c r="V98" t="str">
        <f t="shared" si="1"/>
        <v>["Cast Iron, Chips","130,200","165C1/245","C45","2D","4","0","C1/2","5","4"],</v>
      </c>
    </row>
    <row r="99" spans="1:22" ht="17.5" x14ac:dyDescent="0.35">
      <c r="A99" t="s">
        <v>1148</v>
      </c>
      <c r="B99" s="4" t="s">
        <v>280</v>
      </c>
      <c r="C99" s="1" t="s">
        <v>1146</v>
      </c>
      <c r="D99" s="5">
        <v>88</v>
      </c>
      <c r="E99" s="1" t="s">
        <v>1146</v>
      </c>
      <c r="F99" s="5" t="s">
        <v>281</v>
      </c>
      <c r="G99" s="1" t="s">
        <v>1146</v>
      </c>
      <c r="H99" s="5" t="s">
        <v>42</v>
      </c>
      <c r="I99" s="1" t="s">
        <v>1146</v>
      </c>
      <c r="J99" s="5" t="s">
        <v>52</v>
      </c>
      <c r="K99" s="1" t="s">
        <v>1146</v>
      </c>
      <c r="L99" s="5">
        <v>1.8</v>
      </c>
      <c r="M99" s="1" t="s">
        <v>1146</v>
      </c>
      <c r="N99" s="7">
        <v>0</v>
      </c>
      <c r="O99" s="1" t="s">
        <v>1146</v>
      </c>
      <c r="P99" s="5" t="s">
        <v>32</v>
      </c>
      <c r="Q99" s="1" t="s">
        <v>1146</v>
      </c>
      <c r="R99">
        <v>5</v>
      </c>
      <c r="S99" s="1" t="s">
        <v>1146</v>
      </c>
      <c r="T99">
        <v>3</v>
      </c>
      <c r="U99" s="2" t="s">
        <v>1147</v>
      </c>
      <c r="V99" t="str">
        <f t="shared" si="1"/>
        <v>["Caustic Soda","88","88B635RSU","B35","3D","1.8","0","B6","5","3"],</v>
      </c>
    </row>
    <row r="100" spans="1:22" ht="17.5" x14ac:dyDescent="0.35">
      <c r="A100" t="s">
        <v>1148</v>
      </c>
      <c r="B100" s="4" t="s">
        <v>282</v>
      </c>
      <c r="C100" s="1" t="s">
        <v>1146</v>
      </c>
      <c r="D100" s="5">
        <v>47</v>
      </c>
      <c r="E100" s="1" t="s">
        <v>1146</v>
      </c>
      <c r="F100" s="5" t="s">
        <v>283</v>
      </c>
      <c r="G100" s="1" t="s">
        <v>1146</v>
      </c>
      <c r="H100" s="5" t="s">
        <v>96</v>
      </c>
      <c r="I100" s="1" t="s">
        <v>1146</v>
      </c>
      <c r="J100" s="5" t="s">
        <v>80</v>
      </c>
      <c r="K100" s="1" t="s">
        <v>1146</v>
      </c>
      <c r="L100" s="5">
        <v>1.5</v>
      </c>
      <c r="M100" s="1" t="s">
        <v>1146</v>
      </c>
      <c r="N100" s="7">
        <v>0</v>
      </c>
      <c r="O100" s="1" t="s">
        <v>1146</v>
      </c>
      <c r="P100" s="5" t="s">
        <v>26</v>
      </c>
      <c r="Q100" s="1" t="s">
        <v>1146</v>
      </c>
      <c r="R100">
        <v>5</v>
      </c>
      <c r="S100" s="1" t="s">
        <v>1146</v>
      </c>
      <c r="T100">
        <v>4</v>
      </c>
      <c r="U100" s="2" t="s">
        <v>1147</v>
      </c>
      <c r="V100" t="str">
        <f t="shared" si="1"/>
        <v>["Caustic Soda, Flakes","47","47C1/245RSUX","C45","3A-3B","1.5","0","C1/2","5","4"],</v>
      </c>
    </row>
    <row r="101" spans="1:22" ht="15.5" x14ac:dyDescent="0.35">
      <c r="A101" t="s">
        <v>1148</v>
      </c>
      <c r="B101" s="4" t="s">
        <v>284</v>
      </c>
      <c r="C101" s="1" t="s">
        <v>1146</v>
      </c>
      <c r="D101" s="7">
        <v>0</v>
      </c>
      <c r="E101" s="1" t="s">
        <v>1146</v>
      </c>
      <c r="F101" s="7">
        <v>0</v>
      </c>
      <c r="G101" s="1" t="s">
        <v>1146</v>
      </c>
      <c r="H101" s="7">
        <v>0</v>
      </c>
      <c r="I101" s="1" t="s">
        <v>1146</v>
      </c>
      <c r="J101" s="5" t="s">
        <v>1149</v>
      </c>
      <c r="K101" s="1" t="s">
        <v>1146</v>
      </c>
      <c r="L101" s="5" t="s">
        <v>1149</v>
      </c>
      <c r="M101" s="1" t="s">
        <v>1146</v>
      </c>
      <c r="N101" s="7">
        <v>0</v>
      </c>
      <c r="O101" s="1" t="s">
        <v>1146</v>
      </c>
      <c r="P101">
        <v>0</v>
      </c>
      <c r="Q101" s="1" t="s">
        <v>1146</v>
      </c>
      <c r="R101">
        <v>0</v>
      </c>
      <c r="S101" s="1" t="s">
        <v>1146</v>
      </c>
      <c r="T101">
        <v>0</v>
      </c>
      <c r="U101" s="2" t="s">
        <v>1147</v>
      </c>
      <c r="V101" t="str">
        <f t="shared" si="1"/>
        <v>["Celite (See Diatomaceous Earth)","0","0","0","Nil","Nil","0","0","0","0"],</v>
      </c>
    </row>
    <row r="102" spans="1:22" ht="17.5" x14ac:dyDescent="0.35">
      <c r="A102" t="s">
        <v>1148</v>
      </c>
      <c r="B102" s="4" t="s">
        <v>285</v>
      </c>
      <c r="C102" s="1" t="s">
        <v>1146</v>
      </c>
      <c r="D102" s="5" t="s">
        <v>286</v>
      </c>
      <c r="E102" s="1" t="s">
        <v>1146</v>
      </c>
      <c r="F102" s="5" t="s">
        <v>287</v>
      </c>
      <c r="G102" s="1" t="s">
        <v>1146</v>
      </c>
      <c r="H102" s="5" t="s">
        <v>288</v>
      </c>
      <c r="I102" s="1" t="s">
        <v>1146</v>
      </c>
      <c r="J102" s="5" t="s">
        <v>20</v>
      </c>
      <c r="K102" s="1" t="s">
        <v>1146</v>
      </c>
      <c r="L102" s="5">
        <v>1.4</v>
      </c>
      <c r="M102" s="1" t="s">
        <v>1146</v>
      </c>
      <c r="N102" s="5" t="s">
        <v>14</v>
      </c>
      <c r="O102" s="1" t="s">
        <v>1146</v>
      </c>
      <c r="P102" s="5" t="s">
        <v>15</v>
      </c>
      <c r="Q102" s="1" t="s">
        <v>1146</v>
      </c>
      <c r="R102">
        <v>6</v>
      </c>
      <c r="S102" s="1" t="s">
        <v>1146</v>
      </c>
      <c r="T102">
        <v>1</v>
      </c>
      <c r="U102" s="2" t="s">
        <v>1147</v>
      </c>
      <c r="V102" t="str">
        <f t="shared" si="1"/>
        <v>["Cement, Aerated (Portland)","60,75","68A10016M","A16","2D","1.4","X","A100","6","1"],</v>
      </c>
    </row>
    <row r="103" spans="1:22" ht="17.5" x14ac:dyDescent="0.35">
      <c r="A103" t="s">
        <v>1148</v>
      </c>
      <c r="B103" s="4" t="s">
        <v>289</v>
      </c>
      <c r="C103" s="1" t="s">
        <v>1146</v>
      </c>
      <c r="D103" s="5" t="s">
        <v>290</v>
      </c>
      <c r="E103" s="1" t="s">
        <v>1146</v>
      </c>
      <c r="F103" s="5" t="s">
        <v>291</v>
      </c>
      <c r="G103" s="1" t="s">
        <v>1146</v>
      </c>
      <c r="H103" s="5" t="s">
        <v>144</v>
      </c>
      <c r="I103" s="1" t="s">
        <v>1146</v>
      </c>
      <c r="J103" s="5" t="s">
        <v>52</v>
      </c>
      <c r="K103" s="1" t="s">
        <v>1146</v>
      </c>
      <c r="L103" s="5">
        <v>1.8</v>
      </c>
      <c r="M103" s="1" t="s">
        <v>1146</v>
      </c>
      <c r="N103" s="7">
        <v>0</v>
      </c>
      <c r="O103" s="1" t="s">
        <v>1146</v>
      </c>
      <c r="P103" s="5" t="s">
        <v>60</v>
      </c>
      <c r="Q103" s="1" t="s">
        <v>1146</v>
      </c>
      <c r="R103">
        <v>6</v>
      </c>
      <c r="S103" s="1" t="s">
        <v>1146</v>
      </c>
      <c r="T103">
        <v>3</v>
      </c>
      <c r="U103" s="2" t="s">
        <v>1147</v>
      </c>
      <c r="V103" t="str">
        <f t="shared" si="1"/>
        <v>["Cement, Clinker","75,95","85D336","D36","3D","1.8","0","D3","6","3"],</v>
      </c>
    </row>
    <row r="104" spans="1:22" ht="17.5" x14ac:dyDescent="0.35">
      <c r="A104" t="s">
        <v>1148</v>
      </c>
      <c r="B104" s="4" t="s">
        <v>292</v>
      </c>
      <c r="C104" s="1" t="s">
        <v>1146</v>
      </c>
      <c r="D104" s="5">
        <v>133</v>
      </c>
      <c r="E104" s="1" t="s">
        <v>1146</v>
      </c>
      <c r="F104" s="5" t="s">
        <v>293</v>
      </c>
      <c r="G104" s="1" t="s">
        <v>1146</v>
      </c>
      <c r="H104" s="5" t="s">
        <v>42</v>
      </c>
      <c r="I104" s="1" t="s">
        <v>1146</v>
      </c>
      <c r="J104" s="5" t="s">
        <v>52</v>
      </c>
      <c r="K104" s="1" t="s">
        <v>1146</v>
      </c>
      <c r="L104" s="5">
        <v>3</v>
      </c>
      <c r="M104" s="1" t="s">
        <v>1146</v>
      </c>
      <c r="N104" s="7">
        <v>0</v>
      </c>
      <c r="O104" s="1" t="s">
        <v>1146</v>
      </c>
      <c r="P104" s="5" t="s">
        <v>32</v>
      </c>
      <c r="Q104" s="1" t="s">
        <v>1146</v>
      </c>
      <c r="R104">
        <v>5</v>
      </c>
      <c r="S104" s="1" t="s">
        <v>1146</v>
      </c>
      <c r="T104">
        <v>3</v>
      </c>
      <c r="U104" s="2" t="s">
        <v>1147</v>
      </c>
      <c r="V104" t="str">
        <f t="shared" si="1"/>
        <v>["Cement, Mortar","133","133B635Q","B35","3D","3","0","B6","5","3"],</v>
      </c>
    </row>
    <row r="105" spans="1:22" ht="17.5" x14ac:dyDescent="0.35">
      <c r="A105" t="s">
        <v>1148</v>
      </c>
      <c r="B105" s="4" t="s">
        <v>294</v>
      </c>
      <c r="C105" s="1" t="s">
        <v>1146</v>
      </c>
      <c r="D105" s="5">
        <v>94</v>
      </c>
      <c r="E105" s="1" t="s">
        <v>1146</v>
      </c>
      <c r="F105" s="5" t="s">
        <v>295</v>
      </c>
      <c r="G105" s="1" t="s">
        <v>1146</v>
      </c>
      <c r="H105" s="5" t="s">
        <v>296</v>
      </c>
      <c r="I105" s="1" t="s">
        <v>1146</v>
      </c>
      <c r="J105" s="5" t="s">
        <v>20</v>
      </c>
      <c r="K105" s="1" t="s">
        <v>1146</v>
      </c>
      <c r="L105" s="5">
        <v>1.4</v>
      </c>
      <c r="M105" s="1" t="s">
        <v>1146</v>
      </c>
      <c r="N105" s="5" t="s">
        <v>14</v>
      </c>
      <c r="O105" s="1" t="s">
        <v>1146</v>
      </c>
      <c r="P105" s="5" t="s">
        <v>15</v>
      </c>
      <c r="Q105" s="1" t="s">
        <v>1146</v>
      </c>
      <c r="R105">
        <v>6</v>
      </c>
      <c r="S105" s="1" t="s">
        <v>1146</v>
      </c>
      <c r="T105">
        <v>2</v>
      </c>
      <c r="U105" s="2" t="s">
        <v>1147</v>
      </c>
      <c r="V105" t="str">
        <f t="shared" si="1"/>
        <v>["Cement, Portland","94","94A10026M","A26","2D","1.4","X","A100","6","2"],</v>
      </c>
    </row>
    <row r="106" spans="1:22" ht="15.5" x14ac:dyDescent="0.35">
      <c r="A106" t="s">
        <v>1148</v>
      </c>
      <c r="B106" s="4" t="s">
        <v>297</v>
      </c>
      <c r="C106" s="1" t="s">
        <v>1146</v>
      </c>
      <c r="D106" s="7">
        <v>0</v>
      </c>
      <c r="E106" s="1" t="s">
        <v>1146</v>
      </c>
      <c r="F106" s="7">
        <v>0</v>
      </c>
      <c r="G106" s="1" t="s">
        <v>1146</v>
      </c>
      <c r="H106" s="7">
        <v>0</v>
      </c>
      <c r="I106" s="1" t="s">
        <v>1146</v>
      </c>
      <c r="J106" s="5" t="s">
        <v>1149</v>
      </c>
      <c r="K106" s="1" t="s">
        <v>1146</v>
      </c>
      <c r="L106" s="5" t="s">
        <v>1149</v>
      </c>
      <c r="M106" s="1" t="s">
        <v>1146</v>
      </c>
      <c r="N106" s="7">
        <v>0</v>
      </c>
      <c r="O106" s="1" t="s">
        <v>1146</v>
      </c>
      <c r="P106">
        <v>0</v>
      </c>
      <c r="Q106" s="1" t="s">
        <v>1146</v>
      </c>
      <c r="R106">
        <v>0</v>
      </c>
      <c r="S106" s="1" t="s">
        <v>1146</v>
      </c>
      <c r="T106">
        <v>0</v>
      </c>
      <c r="U106" s="2" t="s">
        <v>1147</v>
      </c>
      <c r="V106" t="str">
        <f t="shared" si="1"/>
        <v>["Cerussite (See Lead Carbonate)","0","0","0","Nil","Nil","0","0","0","0"],</v>
      </c>
    </row>
    <row r="107" spans="1:22" ht="17.5" x14ac:dyDescent="0.35">
      <c r="A107" t="s">
        <v>1148</v>
      </c>
      <c r="B107" s="4" t="s">
        <v>298</v>
      </c>
      <c r="C107" s="1" t="s">
        <v>1146</v>
      </c>
      <c r="D107" s="5" t="s">
        <v>290</v>
      </c>
      <c r="E107" s="1" t="s">
        <v>1146</v>
      </c>
      <c r="F107" s="5" t="s">
        <v>299</v>
      </c>
      <c r="G107" s="1" t="s">
        <v>1146</v>
      </c>
      <c r="H107" s="5" t="s">
        <v>248</v>
      </c>
      <c r="I107" s="1" t="s">
        <v>1146</v>
      </c>
      <c r="J107" s="5" t="s">
        <v>20</v>
      </c>
      <c r="K107" s="1" t="s">
        <v>1146</v>
      </c>
      <c r="L107" s="5">
        <v>1.9</v>
      </c>
      <c r="M107" s="1" t="s">
        <v>1146</v>
      </c>
      <c r="N107" s="7">
        <v>0</v>
      </c>
      <c r="O107" s="1" t="s">
        <v>1146</v>
      </c>
      <c r="P107" s="5" t="s">
        <v>60</v>
      </c>
      <c r="Q107" s="1" t="s">
        <v>1146</v>
      </c>
      <c r="R107">
        <v>5</v>
      </c>
      <c r="S107" s="1" t="s">
        <v>1146</v>
      </c>
      <c r="T107">
        <v>2</v>
      </c>
      <c r="U107" s="2" t="s">
        <v>1147</v>
      </c>
      <c r="V107" t="str">
        <f t="shared" si="1"/>
        <v>["Chalk, Crushed","75,95","85D325","D25","2D","1.9","0","D3","5","2"],</v>
      </c>
    </row>
    <row r="108" spans="1:22" ht="17.5" x14ac:dyDescent="0.35">
      <c r="A108" t="s">
        <v>1148</v>
      </c>
      <c r="B108" s="4" t="s">
        <v>300</v>
      </c>
      <c r="C108" s="1" t="s">
        <v>1146</v>
      </c>
      <c r="D108" s="5" t="s">
        <v>301</v>
      </c>
      <c r="E108" s="1" t="s">
        <v>1146</v>
      </c>
      <c r="F108" s="5" t="s">
        <v>302</v>
      </c>
      <c r="G108" s="1" t="s">
        <v>1146</v>
      </c>
      <c r="H108" s="5" t="s">
        <v>103</v>
      </c>
      <c r="I108" s="1" t="s">
        <v>1146</v>
      </c>
      <c r="J108" s="5" t="s">
        <v>20</v>
      </c>
      <c r="K108" s="1" t="s">
        <v>1146</v>
      </c>
      <c r="L108" s="5">
        <v>1.4</v>
      </c>
      <c r="M108" s="1" t="s">
        <v>1146</v>
      </c>
      <c r="N108" s="5" t="s">
        <v>14</v>
      </c>
      <c r="O108" s="1" t="s">
        <v>1146</v>
      </c>
      <c r="P108" s="5" t="s">
        <v>15</v>
      </c>
      <c r="Q108" s="1" t="s">
        <v>1146</v>
      </c>
      <c r="R108">
        <v>5</v>
      </c>
      <c r="S108" s="1" t="s">
        <v>1146</v>
      </c>
      <c r="T108">
        <v>2</v>
      </c>
      <c r="U108" s="2" t="s">
        <v>1147</v>
      </c>
      <c r="V108" t="str">
        <f t="shared" si="1"/>
        <v>["Chalk, Pulverized","67,75","71A10025MXY","A25","2D","1.4","X","A100","5","2"],</v>
      </c>
    </row>
    <row r="109" spans="1:22" ht="17.5" x14ac:dyDescent="0.35">
      <c r="A109" t="s">
        <v>1148</v>
      </c>
      <c r="B109" s="4" t="s">
        <v>303</v>
      </c>
      <c r="C109" s="1" t="s">
        <v>1146</v>
      </c>
      <c r="D109" s="5" t="s">
        <v>304</v>
      </c>
      <c r="E109" s="1" t="s">
        <v>1146</v>
      </c>
      <c r="F109" s="5" t="s">
        <v>305</v>
      </c>
      <c r="G109" s="1" t="s">
        <v>1146</v>
      </c>
      <c r="H109" s="5" t="s">
        <v>87</v>
      </c>
      <c r="I109" s="1" t="s">
        <v>1146</v>
      </c>
      <c r="J109" s="5" t="s">
        <v>20</v>
      </c>
      <c r="K109" s="1" t="s">
        <v>1146</v>
      </c>
      <c r="L109" s="5">
        <v>1.2</v>
      </c>
      <c r="M109" s="1" t="s">
        <v>1146</v>
      </c>
      <c r="N109" s="7">
        <v>0</v>
      </c>
      <c r="O109" s="1" t="s">
        <v>1146</v>
      </c>
      <c r="P109" s="5" t="s">
        <v>15</v>
      </c>
      <c r="Q109" s="1" t="s">
        <v>1146</v>
      </c>
      <c r="R109">
        <v>5</v>
      </c>
      <c r="S109" s="1" t="s">
        <v>1146</v>
      </c>
      <c r="T109">
        <v>4</v>
      </c>
      <c r="U109" s="2" t="s">
        <v>1147</v>
      </c>
      <c r="V109" t="str">
        <f t="shared" si="1"/>
        <v>["Charcoal, Ground","18,28","23A10045N","A45","2D","1.2","0","A100","5","4"],</v>
      </c>
    </row>
    <row r="110" spans="1:22" ht="17.5" x14ac:dyDescent="0.35">
      <c r="A110" t="s">
        <v>1148</v>
      </c>
      <c r="B110" s="4" t="s">
        <v>306</v>
      </c>
      <c r="C110" s="1" t="s">
        <v>1146</v>
      </c>
      <c r="D110" s="5" t="s">
        <v>304</v>
      </c>
      <c r="E110" s="1" t="s">
        <v>1146</v>
      </c>
      <c r="F110" s="5" t="s">
        <v>307</v>
      </c>
      <c r="G110" s="1" t="s">
        <v>1146</v>
      </c>
      <c r="H110" s="5" t="s">
        <v>184</v>
      </c>
      <c r="I110" s="1" t="s">
        <v>1146</v>
      </c>
      <c r="J110" s="5" t="s">
        <v>20</v>
      </c>
      <c r="K110" s="1" t="s">
        <v>1146</v>
      </c>
      <c r="L110" s="5">
        <v>1.4</v>
      </c>
      <c r="M110" s="1" t="s">
        <v>1146</v>
      </c>
      <c r="N110" s="7">
        <v>0</v>
      </c>
      <c r="O110" s="1" t="s">
        <v>1146</v>
      </c>
      <c r="P110" s="5" t="s">
        <v>60</v>
      </c>
      <c r="Q110" s="1" t="s">
        <v>1146</v>
      </c>
      <c r="R110">
        <v>5</v>
      </c>
      <c r="S110" s="1" t="s">
        <v>1146</v>
      </c>
      <c r="T110">
        <v>4</v>
      </c>
      <c r="U110" s="2" t="s">
        <v>1147</v>
      </c>
      <c r="V110" t="str">
        <f t="shared" si="1"/>
        <v>["Charcoal, Lumps","18,28","23D345QN","D45","2D","1.4","0","D3","5","4"],</v>
      </c>
    </row>
    <row r="111" spans="1:22" ht="17.5" x14ac:dyDescent="0.35">
      <c r="A111" t="s">
        <v>1148</v>
      </c>
      <c r="B111" s="4" t="s">
        <v>308</v>
      </c>
      <c r="C111" s="1" t="s">
        <v>1146</v>
      </c>
      <c r="D111" s="5" t="s">
        <v>309</v>
      </c>
      <c r="E111" s="1" t="s">
        <v>1146</v>
      </c>
      <c r="F111" s="5" t="s">
        <v>310</v>
      </c>
      <c r="G111" s="1" t="s">
        <v>1146</v>
      </c>
      <c r="H111" s="5" t="s">
        <v>248</v>
      </c>
      <c r="I111" s="1" t="s">
        <v>1146</v>
      </c>
      <c r="J111" s="5" t="s">
        <v>13</v>
      </c>
      <c r="K111" s="1" t="s">
        <v>1146</v>
      </c>
      <c r="L111" s="5">
        <v>1.5</v>
      </c>
      <c r="M111" s="1" t="s">
        <v>1146</v>
      </c>
      <c r="N111" s="7">
        <v>0</v>
      </c>
      <c r="O111" s="1" t="s">
        <v>1146</v>
      </c>
      <c r="P111" s="5" t="s">
        <v>60</v>
      </c>
      <c r="Q111" s="1" t="s">
        <v>1146</v>
      </c>
      <c r="R111">
        <v>5</v>
      </c>
      <c r="S111" s="1" t="s">
        <v>1146</v>
      </c>
      <c r="T111">
        <v>2</v>
      </c>
      <c r="U111" s="2" t="s">
        <v>1147</v>
      </c>
      <c r="V111" t="str">
        <f t="shared" si="1"/>
        <v>["Chocolate, Cake, Pressed","40,45","43D325","D25","2B","1.5","0","D3","5","2"],</v>
      </c>
    </row>
    <row r="112" spans="1:22" ht="17.5" x14ac:dyDescent="0.35">
      <c r="A112" t="s">
        <v>1148</v>
      </c>
      <c r="B112" s="4" t="s">
        <v>311</v>
      </c>
      <c r="C112" s="1" t="s">
        <v>1146</v>
      </c>
      <c r="D112" s="5" t="s">
        <v>312</v>
      </c>
      <c r="E112" s="1" t="s">
        <v>1146</v>
      </c>
      <c r="F112" s="5" t="s">
        <v>313</v>
      </c>
      <c r="G112" s="1" t="s">
        <v>1146</v>
      </c>
      <c r="H112" s="5" t="s">
        <v>144</v>
      </c>
      <c r="I112" s="1" t="s">
        <v>1146</v>
      </c>
      <c r="J112" s="5" t="s">
        <v>52</v>
      </c>
      <c r="K112" s="1" t="s">
        <v>1146</v>
      </c>
      <c r="L112" s="5">
        <v>2.5</v>
      </c>
      <c r="M112" s="1" t="s">
        <v>1146</v>
      </c>
      <c r="N112" s="7">
        <v>0</v>
      </c>
      <c r="O112" s="1" t="s">
        <v>1146</v>
      </c>
      <c r="P112" s="5" t="s">
        <v>60</v>
      </c>
      <c r="Q112" s="1" t="s">
        <v>1146</v>
      </c>
      <c r="R112">
        <v>6</v>
      </c>
      <c r="S112" s="1" t="s">
        <v>1146</v>
      </c>
      <c r="T112">
        <v>3</v>
      </c>
      <c r="U112" s="2" t="s">
        <v>1147</v>
      </c>
      <c r="V112" t="str">
        <f t="shared" si="1"/>
        <v>["Chrome Ore","125,140","133D336","D36","3D","2.5","0","D3","6","3"],</v>
      </c>
    </row>
    <row r="113" spans="1:22" ht="17.5" x14ac:dyDescent="0.35">
      <c r="A113" t="s">
        <v>1148</v>
      </c>
      <c r="B113" s="4" t="s">
        <v>314</v>
      </c>
      <c r="C113" s="1" t="s">
        <v>1146</v>
      </c>
      <c r="D113" s="5">
        <v>57</v>
      </c>
      <c r="E113" s="1" t="s">
        <v>1146</v>
      </c>
      <c r="F113" s="5" t="s">
        <v>315</v>
      </c>
      <c r="G113" s="1" t="s">
        <v>1146</v>
      </c>
      <c r="H113" s="5" t="s">
        <v>144</v>
      </c>
      <c r="I113" s="1" t="s">
        <v>1146</v>
      </c>
      <c r="J113" s="5" t="s">
        <v>52</v>
      </c>
      <c r="K113" s="1" t="s">
        <v>1146</v>
      </c>
      <c r="L113" s="5">
        <v>1.9</v>
      </c>
      <c r="M113" s="1" t="s">
        <v>1146</v>
      </c>
      <c r="N113" s="7">
        <v>0</v>
      </c>
      <c r="O113" s="1" t="s">
        <v>1146</v>
      </c>
      <c r="P113" s="5" t="s">
        <v>60</v>
      </c>
      <c r="Q113" s="1" t="s">
        <v>1146</v>
      </c>
      <c r="R113">
        <v>6</v>
      </c>
      <c r="S113" s="1" t="s">
        <v>1146</v>
      </c>
      <c r="T113">
        <v>3</v>
      </c>
      <c r="U113" s="2" t="s">
        <v>1147</v>
      </c>
      <c r="V113" t="str">
        <f t="shared" si="1"/>
        <v>["Cinders, Blast Furnace","57","57D336T","D36","3D","1.9","0","D3","6","3"],</v>
      </c>
    </row>
    <row r="114" spans="1:22" ht="17.5" x14ac:dyDescent="0.35">
      <c r="A114" t="s">
        <v>1148</v>
      </c>
      <c r="B114" s="4" t="s">
        <v>316</v>
      </c>
      <c r="C114" s="1" t="s">
        <v>1146</v>
      </c>
      <c r="D114" s="5">
        <v>40</v>
      </c>
      <c r="E114" s="1" t="s">
        <v>1146</v>
      </c>
      <c r="F114" s="5" t="s">
        <v>317</v>
      </c>
      <c r="G114" s="1" t="s">
        <v>1146</v>
      </c>
      <c r="H114" s="5" t="s">
        <v>144</v>
      </c>
      <c r="I114" s="1" t="s">
        <v>1146</v>
      </c>
      <c r="J114" s="5" t="s">
        <v>52</v>
      </c>
      <c r="K114" s="1" t="s">
        <v>1146</v>
      </c>
      <c r="L114" s="5">
        <v>1.8</v>
      </c>
      <c r="M114" s="1" t="s">
        <v>1146</v>
      </c>
      <c r="N114" s="7">
        <v>0</v>
      </c>
      <c r="O114" s="1" t="s">
        <v>1146</v>
      </c>
      <c r="P114" s="5" t="s">
        <v>60</v>
      </c>
      <c r="Q114" s="1" t="s">
        <v>1146</v>
      </c>
      <c r="R114">
        <v>6</v>
      </c>
      <c r="S114" s="1" t="s">
        <v>1146</v>
      </c>
      <c r="T114">
        <v>3</v>
      </c>
      <c r="U114" s="2" t="s">
        <v>1147</v>
      </c>
      <c r="V114" t="str">
        <f t="shared" si="1"/>
        <v>["Cinders, Coal","40","40D336T","D36","3D","1.8","0","D3","6","3"],</v>
      </c>
    </row>
    <row r="115" spans="1:22" ht="31" x14ac:dyDescent="0.35">
      <c r="A115" t="s">
        <v>1148</v>
      </c>
      <c r="B115" s="8" t="s">
        <v>318</v>
      </c>
      <c r="C115" s="1" t="s">
        <v>1146</v>
      </c>
      <c r="D115" s="7">
        <v>0</v>
      </c>
      <c r="E115" s="1" t="s">
        <v>1146</v>
      </c>
      <c r="F115" s="7">
        <v>0</v>
      </c>
      <c r="G115" s="1" t="s">
        <v>1146</v>
      </c>
      <c r="H115" s="7">
        <v>0</v>
      </c>
      <c r="I115" s="1" t="s">
        <v>1146</v>
      </c>
      <c r="J115" s="5" t="s">
        <v>1149</v>
      </c>
      <c r="K115" s="1" t="s">
        <v>1146</v>
      </c>
      <c r="L115" s="5" t="s">
        <v>1149</v>
      </c>
      <c r="M115" s="1" t="s">
        <v>1146</v>
      </c>
      <c r="N115" s="7">
        <v>0</v>
      </c>
      <c r="O115" s="1" t="s">
        <v>1146</v>
      </c>
      <c r="P115">
        <v>0</v>
      </c>
      <c r="Q115" s="1" t="s">
        <v>1146</v>
      </c>
      <c r="R115">
        <v>0</v>
      </c>
      <c r="S115" s="1" t="s">
        <v>1146</v>
      </c>
      <c r="T115">
        <v>0</v>
      </c>
      <c r="U115" s="2" t="s">
        <v>1147</v>
      </c>
      <c r="V115" t="str">
        <f t="shared" si="1"/>
        <v>["Clay(See Bentonite, Diatomaceous Earth, Fuller’s Earth, Kaolin&amp; Marl)","0","0","0","Nil","Nil","0","0","0","0"],</v>
      </c>
    </row>
    <row r="116" spans="1:22" ht="17.5" x14ac:dyDescent="0.35">
      <c r="A116" t="s">
        <v>1148</v>
      </c>
      <c r="B116" s="4" t="s">
        <v>319</v>
      </c>
      <c r="C116" s="1" t="s">
        <v>1146</v>
      </c>
      <c r="D116" s="5" t="s">
        <v>99</v>
      </c>
      <c r="E116" s="1" t="s">
        <v>1146</v>
      </c>
      <c r="F116" s="5" t="s">
        <v>320</v>
      </c>
      <c r="G116" s="1" t="s">
        <v>1146</v>
      </c>
      <c r="H116" s="5" t="s">
        <v>321</v>
      </c>
      <c r="I116" s="1" t="s">
        <v>1146</v>
      </c>
      <c r="J116" s="5" t="s">
        <v>52</v>
      </c>
      <c r="K116" s="1" t="s">
        <v>1146</v>
      </c>
      <c r="L116" s="5">
        <v>2</v>
      </c>
      <c r="M116" s="1" t="s">
        <v>1146</v>
      </c>
      <c r="N116" s="7">
        <v>0</v>
      </c>
      <c r="O116" s="1" t="s">
        <v>1146</v>
      </c>
      <c r="P116" s="5" t="s">
        <v>26</v>
      </c>
      <c r="Q116" s="1" t="s">
        <v>1146</v>
      </c>
      <c r="R116">
        <v>6</v>
      </c>
      <c r="S116" s="1" t="s">
        <v>1146</v>
      </c>
      <c r="T116">
        <v>3</v>
      </c>
      <c r="U116" s="2" t="s">
        <v>1147</v>
      </c>
      <c r="V116" t="str">
        <f t="shared" si="1"/>
        <v>["Clay, Brick, Dry, Fine","100,120","110C1/236","C36","3D","2","0","C1/2","6","3"],</v>
      </c>
    </row>
    <row r="117" spans="1:22" ht="17.5" x14ac:dyDescent="0.35">
      <c r="A117" t="s">
        <v>1148</v>
      </c>
      <c r="B117" s="4" t="s">
        <v>322</v>
      </c>
      <c r="C117" s="1" t="s">
        <v>1146</v>
      </c>
      <c r="D117" s="5" t="s">
        <v>323</v>
      </c>
      <c r="E117" s="1" t="s">
        <v>1146</v>
      </c>
      <c r="F117" s="5" t="s">
        <v>324</v>
      </c>
      <c r="G117" s="1" t="s">
        <v>1146</v>
      </c>
      <c r="H117" s="5" t="s">
        <v>112</v>
      </c>
      <c r="I117" s="1" t="s">
        <v>1146</v>
      </c>
      <c r="J117" s="5" t="s">
        <v>52</v>
      </c>
      <c r="K117" s="1" t="s">
        <v>1146</v>
      </c>
      <c r="L117" s="5">
        <v>2.4</v>
      </c>
      <c r="M117" s="1" t="s">
        <v>1146</v>
      </c>
      <c r="N117" s="7">
        <v>0</v>
      </c>
      <c r="O117" s="1" t="s">
        <v>1146</v>
      </c>
      <c r="P117" s="5" t="s">
        <v>32</v>
      </c>
      <c r="Q117" s="1" t="s">
        <v>1146</v>
      </c>
      <c r="R117">
        <v>6</v>
      </c>
      <c r="S117" s="1" t="s">
        <v>1146</v>
      </c>
      <c r="T117">
        <v>3</v>
      </c>
      <c r="U117" s="2" t="s">
        <v>1147</v>
      </c>
      <c r="V117" t="str">
        <f t="shared" si="1"/>
        <v>["Clay, Calcined","80,100","90B636","B36","3D","2.4","0","B6","6","3"],</v>
      </c>
    </row>
    <row r="118" spans="1:22" ht="17.5" x14ac:dyDescent="0.35">
      <c r="A118" t="s">
        <v>1148</v>
      </c>
      <c r="B118" s="4" t="s">
        <v>325</v>
      </c>
      <c r="C118" s="1" t="s">
        <v>1146</v>
      </c>
      <c r="D118" s="5" t="s">
        <v>326</v>
      </c>
      <c r="E118" s="1" t="s">
        <v>1146</v>
      </c>
      <c r="F118" s="5" t="s">
        <v>327</v>
      </c>
      <c r="G118" s="1" t="s">
        <v>1146</v>
      </c>
      <c r="H118" s="5" t="s">
        <v>12</v>
      </c>
      <c r="I118" s="1" t="s">
        <v>1146</v>
      </c>
      <c r="J118" s="5" t="s">
        <v>31</v>
      </c>
      <c r="K118" s="1" t="s">
        <v>1146</v>
      </c>
      <c r="L118" s="5">
        <v>1.5</v>
      </c>
      <c r="M118" s="1" t="s">
        <v>1146</v>
      </c>
      <c r="N118" s="5" t="s">
        <v>14</v>
      </c>
      <c r="O118" s="1" t="s">
        <v>1146</v>
      </c>
      <c r="P118" s="5" t="s">
        <v>15</v>
      </c>
      <c r="Q118" s="1" t="s">
        <v>1146</v>
      </c>
      <c r="R118">
        <v>5</v>
      </c>
      <c r="S118" s="1" t="s">
        <v>1146</v>
      </c>
      <c r="T118">
        <v>3</v>
      </c>
      <c r="U118" s="2" t="s">
        <v>1147</v>
      </c>
      <c r="V118" t="str">
        <f t="shared" si="1"/>
        <v>["Clay, Ceramic, Dry, Fine","60,80","70A10035P","A35","1A-1B-1C","1.5","X","A100","5","3"],</v>
      </c>
    </row>
    <row r="119" spans="1:22" ht="17.5" x14ac:dyDescent="0.35">
      <c r="A119" t="s">
        <v>1148</v>
      </c>
      <c r="B119" s="4" t="s">
        <v>328</v>
      </c>
      <c r="C119" s="1" t="s">
        <v>1146</v>
      </c>
      <c r="D119" s="5" t="s">
        <v>286</v>
      </c>
      <c r="E119" s="1" t="s">
        <v>1146</v>
      </c>
      <c r="F119" s="5" t="s">
        <v>329</v>
      </c>
      <c r="G119" s="1" t="s">
        <v>1146</v>
      </c>
      <c r="H119" s="5" t="s">
        <v>214</v>
      </c>
      <c r="I119" s="1" t="s">
        <v>1146</v>
      </c>
      <c r="J119" s="5" t="s">
        <v>20</v>
      </c>
      <c r="K119" s="1" t="s">
        <v>1146</v>
      </c>
      <c r="L119" s="5">
        <v>1.8</v>
      </c>
      <c r="M119" s="1" t="s">
        <v>1146</v>
      </c>
      <c r="N119" s="7">
        <v>0</v>
      </c>
      <c r="O119" s="1" t="s">
        <v>1146</v>
      </c>
      <c r="P119" s="5" t="s">
        <v>60</v>
      </c>
      <c r="Q119" s="1" t="s">
        <v>1146</v>
      </c>
      <c r="R119">
        <v>5</v>
      </c>
      <c r="S119" s="1" t="s">
        <v>1146</v>
      </c>
      <c r="T119">
        <v>3</v>
      </c>
      <c r="U119" s="2" t="s">
        <v>1147</v>
      </c>
      <c r="V119" t="str">
        <f t="shared" si="1"/>
        <v>["Clay, Dry, Lumpy","60,75","68D335","D35","2D","1.8","0","D3","5","3"],</v>
      </c>
    </row>
    <row r="120" spans="1:22" ht="15.5" x14ac:dyDescent="0.35">
      <c r="A120" t="s">
        <v>1148</v>
      </c>
      <c r="B120" s="4" t="s">
        <v>330</v>
      </c>
      <c r="C120" s="1" t="s">
        <v>1146</v>
      </c>
      <c r="D120" s="7">
        <v>0</v>
      </c>
      <c r="E120" s="1" t="s">
        <v>1146</v>
      </c>
      <c r="F120" s="7">
        <v>0</v>
      </c>
      <c r="G120" s="1" t="s">
        <v>1146</v>
      </c>
      <c r="H120" s="7">
        <v>0</v>
      </c>
      <c r="I120" s="1" t="s">
        <v>1146</v>
      </c>
      <c r="J120" s="5" t="s">
        <v>1149</v>
      </c>
      <c r="K120" s="1" t="s">
        <v>1146</v>
      </c>
      <c r="L120" s="5" t="s">
        <v>1149</v>
      </c>
      <c r="M120" s="1" t="s">
        <v>1146</v>
      </c>
      <c r="N120" s="7">
        <v>0</v>
      </c>
      <c r="O120" s="1" t="s">
        <v>1146</v>
      </c>
      <c r="P120">
        <v>0</v>
      </c>
      <c r="Q120" s="1" t="s">
        <v>1146</v>
      </c>
      <c r="R120">
        <v>0</v>
      </c>
      <c r="S120" s="1" t="s">
        <v>1146</v>
      </c>
      <c r="T120">
        <v>0</v>
      </c>
      <c r="U120" s="2" t="s">
        <v>1147</v>
      </c>
      <c r="V120" t="str">
        <f t="shared" si="1"/>
        <v>["Clinker, Cement (See Cement, Clinker)","0","0","0","Nil","Nil","0","0","0","0"],</v>
      </c>
    </row>
    <row r="121" spans="1:22" ht="17.5" x14ac:dyDescent="0.35">
      <c r="A121" t="s">
        <v>1148</v>
      </c>
      <c r="B121" s="4" t="s">
        <v>331</v>
      </c>
      <c r="C121" s="1" t="s">
        <v>1146</v>
      </c>
      <c r="D121" s="5" t="s">
        <v>332</v>
      </c>
      <c r="E121" s="1" t="s">
        <v>1146</v>
      </c>
      <c r="F121" s="5" t="s">
        <v>333</v>
      </c>
      <c r="G121" s="1" t="s">
        <v>1146</v>
      </c>
      <c r="H121" s="5" t="s">
        <v>46</v>
      </c>
      <c r="I121" s="1" t="s">
        <v>1146</v>
      </c>
      <c r="J121" s="5" t="s">
        <v>31</v>
      </c>
      <c r="K121" s="1" t="s">
        <v>1146</v>
      </c>
      <c r="L121" s="5">
        <v>0.4</v>
      </c>
      <c r="M121" s="1" t="s">
        <v>1146</v>
      </c>
      <c r="N121" s="5" t="s">
        <v>14</v>
      </c>
      <c r="O121" s="1" t="s">
        <v>1146</v>
      </c>
      <c r="P121" s="5" t="s">
        <v>32</v>
      </c>
      <c r="Q121" s="1" t="s">
        <v>1146</v>
      </c>
      <c r="R121">
        <v>5</v>
      </c>
      <c r="S121" s="1" t="s">
        <v>1146</v>
      </c>
      <c r="T121">
        <v>2</v>
      </c>
      <c r="U121" s="2" t="s">
        <v>1147</v>
      </c>
      <c r="V121" t="str">
        <f t="shared" si="1"/>
        <v>["Clover, Seeds","45,48","47B625N","B25","1A-1B-1C","0.4","X","B6","5","2"],</v>
      </c>
    </row>
    <row r="122" spans="1:22" ht="17.5" x14ac:dyDescent="0.35">
      <c r="A122" t="s">
        <v>1148</v>
      </c>
      <c r="B122" s="4" t="s">
        <v>334</v>
      </c>
      <c r="C122" s="1" t="s">
        <v>1146</v>
      </c>
      <c r="D122" s="5" t="s">
        <v>335</v>
      </c>
      <c r="E122" s="1" t="s">
        <v>1146</v>
      </c>
      <c r="F122" s="5" t="s">
        <v>336</v>
      </c>
      <c r="G122" s="1" t="s">
        <v>1146</v>
      </c>
      <c r="H122" s="5" t="s">
        <v>42</v>
      </c>
      <c r="I122" s="1" t="s">
        <v>1146</v>
      </c>
      <c r="J122" s="5" t="s">
        <v>47</v>
      </c>
      <c r="K122" s="1" t="s">
        <v>1146</v>
      </c>
      <c r="L122" s="5">
        <v>1</v>
      </c>
      <c r="M122" s="1" t="s">
        <v>1146</v>
      </c>
      <c r="N122" s="7">
        <v>0</v>
      </c>
      <c r="O122" s="1" t="s">
        <v>1146</v>
      </c>
      <c r="P122" s="5" t="s">
        <v>32</v>
      </c>
      <c r="Q122" s="1" t="s">
        <v>1146</v>
      </c>
      <c r="R122">
        <v>5</v>
      </c>
      <c r="S122" s="1" t="s">
        <v>1146</v>
      </c>
      <c r="T122">
        <v>3</v>
      </c>
      <c r="U122" s="2" t="s">
        <v>1147</v>
      </c>
      <c r="V122" t="str">
        <f t="shared" si="1"/>
        <v>["Coal, Anthracite, Culm and River","55,61","60B635TY","B35","2A-2B","1","0","B6","5","3"],</v>
      </c>
    </row>
    <row r="123" spans="1:22" ht="17.5" x14ac:dyDescent="0.35">
      <c r="A123" t="s">
        <v>1148</v>
      </c>
      <c r="B123" s="4" t="s">
        <v>337</v>
      </c>
      <c r="C123" s="1" t="s">
        <v>1146</v>
      </c>
      <c r="D123" s="5" t="s">
        <v>338</v>
      </c>
      <c r="E123" s="1" t="s">
        <v>1146</v>
      </c>
      <c r="F123" s="5" t="s">
        <v>339</v>
      </c>
      <c r="G123" s="1" t="s">
        <v>1146</v>
      </c>
      <c r="H123" s="5" t="s">
        <v>25</v>
      </c>
      <c r="I123" s="1" t="s">
        <v>1146</v>
      </c>
      <c r="J123" s="5" t="s">
        <v>47</v>
      </c>
      <c r="K123" s="1" t="s">
        <v>1146</v>
      </c>
      <c r="L123" s="5">
        <v>1</v>
      </c>
      <c r="M123" s="1" t="s">
        <v>1146</v>
      </c>
      <c r="N123" s="7">
        <v>0</v>
      </c>
      <c r="O123" s="1" t="s">
        <v>1146</v>
      </c>
      <c r="P123" s="5" t="s">
        <v>26</v>
      </c>
      <c r="Q123" s="1" t="s">
        <v>1146</v>
      </c>
      <c r="R123">
        <v>5</v>
      </c>
      <c r="S123" s="1" t="s">
        <v>1146</v>
      </c>
      <c r="T123">
        <v>2</v>
      </c>
      <c r="U123" s="2" t="s">
        <v>1147</v>
      </c>
      <c r="V123" t="str">
        <f t="shared" si="1"/>
        <v>["Coal, Anthracite, Sized - 1/2”","49,61","55C1/225","C25","2A-2B","1","0","C1/2","5","2"],</v>
      </c>
    </row>
    <row r="124" spans="1:22" ht="17.5" x14ac:dyDescent="0.35">
      <c r="A124" t="s">
        <v>1148</v>
      </c>
      <c r="B124" s="4" t="s">
        <v>340</v>
      </c>
      <c r="C124" s="1" t="s">
        <v>1146</v>
      </c>
      <c r="D124" s="5" t="s">
        <v>341</v>
      </c>
      <c r="E124" s="1" t="s">
        <v>1146</v>
      </c>
      <c r="F124" s="5" t="s">
        <v>342</v>
      </c>
      <c r="G124" s="1" t="s">
        <v>1146</v>
      </c>
      <c r="H124" s="5" t="s">
        <v>214</v>
      </c>
      <c r="I124" s="1" t="s">
        <v>1146</v>
      </c>
      <c r="J124" s="5" t="s">
        <v>192</v>
      </c>
      <c r="K124" s="1" t="s">
        <v>1146</v>
      </c>
      <c r="L124" s="5">
        <v>0.9</v>
      </c>
      <c r="M124" s="1" t="s">
        <v>1146</v>
      </c>
      <c r="N124" s="7">
        <v>0</v>
      </c>
      <c r="O124" s="1" t="s">
        <v>1146</v>
      </c>
      <c r="P124" s="5" t="s">
        <v>60</v>
      </c>
      <c r="Q124" s="1" t="s">
        <v>1146</v>
      </c>
      <c r="R124">
        <v>5</v>
      </c>
      <c r="S124" s="1" t="s">
        <v>1146</v>
      </c>
      <c r="T124">
        <v>3</v>
      </c>
      <c r="U124" s="2" t="s">
        <v>1147</v>
      </c>
      <c r="V124" t="str">
        <f t="shared" si="1"/>
        <v>["Coal, Bituminous, Mined","40,60","50D335LNXY","D35","1A-1B","0.9","0","D3","5","3"],</v>
      </c>
    </row>
    <row r="125" spans="1:22" ht="17.5" x14ac:dyDescent="0.35">
      <c r="A125" t="s">
        <v>1148</v>
      </c>
      <c r="B125" s="4" t="s">
        <v>343</v>
      </c>
      <c r="C125" s="1" t="s">
        <v>1146</v>
      </c>
      <c r="D125" s="5" t="s">
        <v>219</v>
      </c>
      <c r="E125" s="1" t="s">
        <v>1146</v>
      </c>
      <c r="F125" s="5" t="s">
        <v>344</v>
      </c>
      <c r="G125" s="1" t="s">
        <v>1146</v>
      </c>
      <c r="H125" s="5" t="s">
        <v>214</v>
      </c>
      <c r="I125" s="1" t="s">
        <v>1146</v>
      </c>
      <c r="J125" s="5" t="s">
        <v>192</v>
      </c>
      <c r="K125" s="1" t="s">
        <v>1146</v>
      </c>
      <c r="L125" s="5">
        <v>1</v>
      </c>
      <c r="M125" s="1" t="s">
        <v>1146</v>
      </c>
      <c r="N125" s="7">
        <v>0</v>
      </c>
      <c r="O125" s="1" t="s">
        <v>1146</v>
      </c>
      <c r="P125" s="5" t="s">
        <v>60</v>
      </c>
      <c r="Q125" s="1" t="s">
        <v>1146</v>
      </c>
      <c r="R125">
        <v>5</v>
      </c>
      <c r="S125" s="1" t="s">
        <v>1146</v>
      </c>
      <c r="T125">
        <v>3</v>
      </c>
      <c r="U125" s="2" t="s">
        <v>1147</v>
      </c>
      <c r="V125" t="str">
        <f t="shared" si="1"/>
        <v>["Coal, Bituminous, Mined, Sized","45,55","48D335QVN","D35","1A-1B","1","0","D3","5","3"],</v>
      </c>
    </row>
    <row r="126" spans="1:22" ht="17.5" x14ac:dyDescent="0.35">
      <c r="A126" t="s">
        <v>1148</v>
      </c>
      <c r="B126" s="4" t="s">
        <v>345</v>
      </c>
      <c r="C126" s="1" t="s">
        <v>1146</v>
      </c>
      <c r="D126" s="5" t="s">
        <v>346</v>
      </c>
      <c r="E126" s="1" t="s">
        <v>1146</v>
      </c>
      <c r="F126" s="5" t="s">
        <v>347</v>
      </c>
      <c r="G126" s="1" t="s">
        <v>1146</v>
      </c>
      <c r="H126" s="5" t="s">
        <v>96</v>
      </c>
      <c r="I126" s="1" t="s">
        <v>1146</v>
      </c>
      <c r="J126" s="5" t="s">
        <v>47</v>
      </c>
      <c r="K126" s="1" t="s">
        <v>1146</v>
      </c>
      <c r="L126" s="5">
        <v>0.9</v>
      </c>
      <c r="M126" s="1" t="s">
        <v>1146</v>
      </c>
      <c r="N126" s="7">
        <v>0</v>
      </c>
      <c r="O126" s="1" t="s">
        <v>1146</v>
      </c>
      <c r="P126" s="5" t="s">
        <v>26</v>
      </c>
      <c r="Q126" s="1" t="s">
        <v>1146</v>
      </c>
      <c r="R126">
        <v>5</v>
      </c>
      <c r="S126" s="1" t="s">
        <v>1146</v>
      </c>
      <c r="T126">
        <v>4</v>
      </c>
      <c r="U126" s="2" t="s">
        <v>1147</v>
      </c>
      <c r="V126" t="str">
        <f t="shared" si="1"/>
        <v>["Coal, Bituminous, Mined, Slack","43,50","47C1/245TN","C45","2A-2B","0.9","0","C1/2","5","4"],</v>
      </c>
    </row>
    <row r="127" spans="1:22" ht="17.5" x14ac:dyDescent="0.35">
      <c r="A127" t="s">
        <v>1148</v>
      </c>
      <c r="B127" s="4" t="s">
        <v>348</v>
      </c>
      <c r="C127" s="1" t="s">
        <v>1146</v>
      </c>
      <c r="D127" s="5" t="s">
        <v>349</v>
      </c>
      <c r="E127" s="1" t="s">
        <v>1146</v>
      </c>
      <c r="F127" s="5" t="s">
        <v>350</v>
      </c>
      <c r="G127" s="1" t="s">
        <v>1146</v>
      </c>
      <c r="H127" s="5" t="s">
        <v>214</v>
      </c>
      <c r="I127" s="1" t="s">
        <v>1146</v>
      </c>
      <c r="J127" s="5" t="s">
        <v>20</v>
      </c>
      <c r="K127" s="1" t="s">
        <v>1146</v>
      </c>
      <c r="L127" s="5">
        <v>1</v>
      </c>
      <c r="M127" s="1" t="s">
        <v>1146</v>
      </c>
      <c r="N127" s="7">
        <v>0</v>
      </c>
      <c r="O127" s="1" t="s">
        <v>1146</v>
      </c>
      <c r="P127" s="5" t="s">
        <v>60</v>
      </c>
      <c r="Q127" s="1" t="s">
        <v>1146</v>
      </c>
      <c r="R127">
        <v>5</v>
      </c>
      <c r="S127" s="1" t="s">
        <v>1146</v>
      </c>
      <c r="T127">
        <v>3</v>
      </c>
      <c r="U127" s="2" t="s">
        <v>1147</v>
      </c>
      <c r="V127" t="str">
        <f t="shared" si="1"/>
        <v>["Coal, Lignite","37,45","41D335TN","D35","2D","1","0","D3","5","3"],</v>
      </c>
    </row>
    <row r="128" spans="1:22" ht="17.5" x14ac:dyDescent="0.35">
      <c r="A128" t="s">
        <v>1148</v>
      </c>
      <c r="B128" s="4" t="s">
        <v>351</v>
      </c>
      <c r="C128" s="1" t="s">
        <v>1146</v>
      </c>
      <c r="D128" s="5" t="s">
        <v>133</v>
      </c>
      <c r="E128" s="1" t="s">
        <v>1146</v>
      </c>
      <c r="F128" s="5" t="s">
        <v>352</v>
      </c>
      <c r="G128" s="1" t="s">
        <v>1146</v>
      </c>
      <c r="H128" s="5" t="s">
        <v>25</v>
      </c>
      <c r="I128" s="1" t="s">
        <v>1146</v>
      </c>
      <c r="J128" s="5" t="s">
        <v>192</v>
      </c>
      <c r="K128" s="1" t="s">
        <v>1146</v>
      </c>
      <c r="L128" s="5">
        <v>0.5</v>
      </c>
      <c r="M128" s="1" t="s">
        <v>1146</v>
      </c>
      <c r="N128" s="7">
        <v>0</v>
      </c>
      <c r="O128" s="1" t="s">
        <v>1146</v>
      </c>
      <c r="P128" s="5" t="s">
        <v>26</v>
      </c>
      <c r="Q128" s="1" t="s">
        <v>1146</v>
      </c>
      <c r="R128">
        <v>5</v>
      </c>
      <c r="S128" s="1" t="s">
        <v>1146</v>
      </c>
      <c r="T128">
        <v>2</v>
      </c>
      <c r="U128" s="2" t="s">
        <v>1147</v>
      </c>
      <c r="V128" t="str">
        <f t="shared" si="1"/>
        <v>["Cocoa, Beans","30,45","38C1/225Q","C25","1A-1B","0.5","0","C1/2","5","2"],</v>
      </c>
    </row>
    <row r="129" spans="1:22" ht="17.5" x14ac:dyDescent="0.35">
      <c r="A129" t="s">
        <v>1148</v>
      </c>
      <c r="B129" s="4" t="s">
        <v>353</v>
      </c>
      <c r="C129" s="1" t="s">
        <v>1146</v>
      </c>
      <c r="D129" s="5">
        <v>35</v>
      </c>
      <c r="E129" s="1" t="s">
        <v>1146</v>
      </c>
      <c r="F129" s="5" t="s">
        <v>354</v>
      </c>
      <c r="G129" s="1" t="s">
        <v>1146</v>
      </c>
      <c r="H129" s="5" t="s">
        <v>25</v>
      </c>
      <c r="I129" s="1" t="s">
        <v>1146</v>
      </c>
      <c r="J129" s="5" t="s">
        <v>20</v>
      </c>
      <c r="K129" s="1" t="s">
        <v>1146</v>
      </c>
      <c r="L129" s="5">
        <v>0.5</v>
      </c>
      <c r="M129" s="1" t="s">
        <v>1146</v>
      </c>
      <c r="N129" s="7">
        <v>0</v>
      </c>
      <c r="O129" s="1" t="s">
        <v>1146</v>
      </c>
      <c r="P129" s="5" t="s">
        <v>26</v>
      </c>
      <c r="Q129" s="1" t="s">
        <v>1146</v>
      </c>
      <c r="R129">
        <v>5</v>
      </c>
      <c r="S129" s="1" t="s">
        <v>1146</v>
      </c>
      <c r="T129">
        <v>2</v>
      </c>
      <c r="U129" s="2" t="s">
        <v>1147</v>
      </c>
      <c r="V129" t="str">
        <f t="shared" si="1"/>
        <v>["Cocoa, Nibs","35","35C1/225","C25","2D","0.5","0","C1/2","5","2"],</v>
      </c>
    </row>
    <row r="130" spans="1:22" ht="17.5" x14ac:dyDescent="0.35">
      <c r="A130" t="s">
        <v>1148</v>
      </c>
      <c r="B130" s="4" t="s">
        <v>355</v>
      </c>
      <c r="C130" s="1" t="s">
        <v>1146</v>
      </c>
      <c r="D130" s="5" t="s">
        <v>356</v>
      </c>
      <c r="E130" s="1" t="s">
        <v>1146</v>
      </c>
      <c r="F130" s="5" t="s">
        <v>357</v>
      </c>
      <c r="G130" s="1" t="s">
        <v>1146</v>
      </c>
      <c r="H130" s="5" t="s">
        <v>87</v>
      </c>
      <c r="I130" s="1" t="s">
        <v>1146</v>
      </c>
      <c r="J130" s="5" t="s">
        <v>138</v>
      </c>
      <c r="K130" s="1" t="s">
        <v>1146</v>
      </c>
      <c r="L130" s="5">
        <v>0.9</v>
      </c>
      <c r="M130" s="1" t="s">
        <v>1146</v>
      </c>
      <c r="N130" s="7">
        <v>0</v>
      </c>
      <c r="O130" s="1" t="s">
        <v>1146</v>
      </c>
      <c r="P130" s="5" t="s">
        <v>15</v>
      </c>
      <c r="Q130" s="1" t="s">
        <v>1146</v>
      </c>
      <c r="R130">
        <v>5</v>
      </c>
      <c r="S130" s="1" t="s">
        <v>1146</v>
      </c>
      <c r="T130">
        <v>4</v>
      </c>
      <c r="U130" s="2" t="s">
        <v>1147</v>
      </c>
      <c r="V130" t="str">
        <f t="shared" ref="V130:V193" si="2">A130&amp;B130&amp;C130&amp;D130&amp;E130&amp;F130&amp;G130&amp;H130&amp;I130&amp;J130&amp;K130&amp;L130&amp;M130&amp;N130&amp;O130&amp;P130&amp;Q130&amp;R130&amp;S130&amp;T130&amp;U130</f>
        <v>["Cocoa, Powdered","30,35","33A10045XY","A45","1B","0.9","0","A100","5","4"],</v>
      </c>
    </row>
    <row r="131" spans="1:22" ht="15.5" x14ac:dyDescent="0.35">
      <c r="A131" t="s">
        <v>1148</v>
      </c>
      <c r="B131" s="4" t="s">
        <v>358</v>
      </c>
      <c r="C131" s="1" t="s">
        <v>1146</v>
      </c>
      <c r="D131" s="5" t="s">
        <v>359</v>
      </c>
      <c r="E131" s="1" t="s">
        <v>1146</v>
      </c>
      <c r="F131" s="5" t="s">
        <v>360</v>
      </c>
      <c r="G131" s="1" t="s">
        <v>1146</v>
      </c>
      <c r="H131" s="5" t="s">
        <v>66</v>
      </c>
      <c r="I131" s="1" t="s">
        <v>1146</v>
      </c>
      <c r="J131" s="5" t="s">
        <v>13</v>
      </c>
      <c r="K131" s="1" t="s">
        <v>1146</v>
      </c>
      <c r="L131" s="5">
        <v>1.5</v>
      </c>
      <c r="M131" s="1" t="s">
        <v>1146</v>
      </c>
      <c r="N131" s="5" t="s">
        <v>14</v>
      </c>
      <c r="O131" s="1" t="s">
        <v>1146</v>
      </c>
      <c r="P131">
        <v>0</v>
      </c>
      <c r="Q131" s="1" t="s">
        <v>1146</v>
      </c>
      <c r="R131">
        <v>5</v>
      </c>
      <c r="S131" s="1" t="s">
        <v>1146</v>
      </c>
      <c r="T131">
        <v>4</v>
      </c>
      <c r="U131" s="2" t="s">
        <v>1147</v>
      </c>
      <c r="V131" t="str">
        <f t="shared" si="2"/>
        <v>["Coconut, Shredded","20,22","21E45","E45","2B","1.5","X","0","5","4"],</v>
      </c>
    </row>
    <row r="132" spans="1:22" ht="17.5" x14ac:dyDescent="0.35">
      <c r="A132" t="s">
        <v>1148</v>
      </c>
      <c r="B132" s="4" t="s">
        <v>361</v>
      </c>
      <c r="C132" s="1" t="s">
        <v>1146</v>
      </c>
      <c r="D132" s="5" t="s">
        <v>362</v>
      </c>
      <c r="E132" s="1" t="s">
        <v>1146</v>
      </c>
      <c r="F132" s="5" t="s">
        <v>363</v>
      </c>
      <c r="G132" s="1" t="s">
        <v>1146</v>
      </c>
      <c r="H132" s="5" t="s">
        <v>25</v>
      </c>
      <c r="I132" s="1" t="s">
        <v>1146</v>
      </c>
      <c r="J132" s="5" t="s">
        <v>192</v>
      </c>
      <c r="K132" s="1" t="s">
        <v>1146</v>
      </c>
      <c r="L132" s="5">
        <v>0.5</v>
      </c>
      <c r="M132" s="1" t="s">
        <v>1146</v>
      </c>
      <c r="N132" s="7">
        <v>0</v>
      </c>
      <c r="O132" s="1" t="s">
        <v>1146</v>
      </c>
      <c r="P132" s="5" t="s">
        <v>26</v>
      </c>
      <c r="Q132" s="1" t="s">
        <v>1146</v>
      </c>
      <c r="R132">
        <v>5</v>
      </c>
      <c r="S132" s="1" t="s">
        <v>1146</v>
      </c>
      <c r="T132">
        <v>2</v>
      </c>
      <c r="U132" s="2" t="s">
        <v>1147</v>
      </c>
      <c r="V132" t="str">
        <f t="shared" si="2"/>
        <v>["Coffee, Beans, Green","25,32","29C1/225PQ","C25","1A-1B","0.5","0","C1/2","5","2"],</v>
      </c>
    </row>
    <row r="133" spans="1:22" ht="17.5" x14ac:dyDescent="0.35">
      <c r="A133" t="s">
        <v>1148</v>
      </c>
      <c r="B133" s="4" t="s">
        <v>364</v>
      </c>
      <c r="C133" s="1" t="s">
        <v>1146</v>
      </c>
      <c r="D133" s="5" t="s">
        <v>365</v>
      </c>
      <c r="E133" s="1" t="s">
        <v>1146</v>
      </c>
      <c r="F133" s="5" t="s">
        <v>366</v>
      </c>
      <c r="G133" s="1" t="s">
        <v>1146</v>
      </c>
      <c r="H133" s="5" t="s">
        <v>25</v>
      </c>
      <c r="I133" s="1" t="s">
        <v>1146</v>
      </c>
      <c r="J133" s="5" t="s">
        <v>138</v>
      </c>
      <c r="K133" s="1" t="s">
        <v>1146</v>
      </c>
      <c r="L133" s="5">
        <v>0.4</v>
      </c>
      <c r="M133" s="1" t="s">
        <v>1146</v>
      </c>
      <c r="N133" s="5" t="s">
        <v>14</v>
      </c>
      <c r="O133" s="1" t="s">
        <v>1146</v>
      </c>
      <c r="P133" s="5" t="s">
        <v>26</v>
      </c>
      <c r="Q133" s="1" t="s">
        <v>1146</v>
      </c>
      <c r="R133">
        <v>5</v>
      </c>
      <c r="S133" s="1" t="s">
        <v>1146</v>
      </c>
      <c r="T133">
        <v>2</v>
      </c>
      <c r="U133" s="2" t="s">
        <v>1147</v>
      </c>
      <c r="V133" t="str">
        <f t="shared" si="2"/>
        <v>["Coffee, Beans, Roasted","20,30","25C1/225PQ","C25","1B","0.4","X","C1/2","5","2"],</v>
      </c>
    </row>
    <row r="134" spans="1:22" ht="17.5" x14ac:dyDescent="0.35">
      <c r="A134" t="s">
        <v>1148</v>
      </c>
      <c r="B134" s="4" t="s">
        <v>367</v>
      </c>
      <c r="C134" s="1" t="s">
        <v>1146</v>
      </c>
      <c r="D134" s="5">
        <v>20</v>
      </c>
      <c r="E134" s="1" t="s">
        <v>1146</v>
      </c>
      <c r="F134" s="5" t="s">
        <v>368</v>
      </c>
      <c r="G134" s="1" t="s">
        <v>1146</v>
      </c>
      <c r="H134" s="5" t="s">
        <v>46</v>
      </c>
      <c r="I134" s="1" t="s">
        <v>1146</v>
      </c>
      <c r="J134" s="5" t="s">
        <v>192</v>
      </c>
      <c r="K134" s="1" t="s">
        <v>1146</v>
      </c>
      <c r="L134" s="5">
        <v>1</v>
      </c>
      <c r="M134" s="1" t="s">
        <v>1146</v>
      </c>
      <c r="N134" s="5" t="s">
        <v>14</v>
      </c>
      <c r="O134" s="1" t="s">
        <v>1146</v>
      </c>
      <c r="P134" s="5" t="s">
        <v>32</v>
      </c>
      <c r="Q134" s="1" t="s">
        <v>1146</v>
      </c>
      <c r="R134">
        <v>5</v>
      </c>
      <c r="S134" s="1" t="s">
        <v>1146</v>
      </c>
      <c r="T134">
        <v>2</v>
      </c>
      <c r="U134" s="2" t="s">
        <v>1147</v>
      </c>
      <c r="V134" t="str">
        <f t="shared" si="2"/>
        <v>["Coffee, Chaff","20","20B625MY","B25","1A-1B","1","X","B6","5","2"],</v>
      </c>
    </row>
    <row r="135" spans="1:22" ht="17.5" x14ac:dyDescent="0.35">
      <c r="A135" t="s">
        <v>1148</v>
      </c>
      <c r="B135" s="4" t="s">
        <v>369</v>
      </c>
      <c r="C135" s="1" t="s">
        <v>1146</v>
      </c>
      <c r="D135" s="5">
        <v>25</v>
      </c>
      <c r="E135" s="1" t="s">
        <v>1146</v>
      </c>
      <c r="F135" s="9" t="s">
        <v>370</v>
      </c>
      <c r="G135" s="1" t="s">
        <v>1146</v>
      </c>
      <c r="H135" s="5" t="s">
        <v>12</v>
      </c>
      <c r="I135" s="1" t="s">
        <v>1146</v>
      </c>
      <c r="J135" s="7">
        <v>0</v>
      </c>
      <c r="K135" s="1" t="s">
        <v>1146</v>
      </c>
      <c r="L135" s="7">
        <v>0</v>
      </c>
      <c r="M135" s="1" t="s">
        <v>1146</v>
      </c>
      <c r="N135" s="7">
        <v>0</v>
      </c>
      <c r="O135" s="1" t="s">
        <v>1146</v>
      </c>
      <c r="P135" s="5" t="s">
        <v>91</v>
      </c>
      <c r="Q135" s="1" t="s">
        <v>1146</v>
      </c>
      <c r="R135">
        <v>5</v>
      </c>
      <c r="S135" s="1" t="s">
        <v>1146</v>
      </c>
      <c r="T135">
        <v>3</v>
      </c>
      <c r="U135" s="2" t="s">
        <v>1147</v>
      </c>
      <c r="V135" t="str">
        <f t="shared" si="2"/>
        <v>["Coffee, Ground, Dry","25","25A4035P","A35","0","0","0","A40","5","3"],</v>
      </c>
    </row>
    <row r="136" spans="1:22" ht="17.5" x14ac:dyDescent="0.35">
      <c r="A136" t="s">
        <v>1148</v>
      </c>
      <c r="B136" s="4" t="s">
        <v>371</v>
      </c>
      <c r="C136" s="1" t="s">
        <v>1146</v>
      </c>
      <c r="D136" s="5" t="s">
        <v>114</v>
      </c>
      <c r="E136" s="1" t="s">
        <v>1146</v>
      </c>
      <c r="F136" s="5" t="s">
        <v>372</v>
      </c>
      <c r="G136" s="1" t="s">
        <v>1146</v>
      </c>
      <c r="H136" s="5" t="s">
        <v>87</v>
      </c>
      <c r="I136" s="1" t="s">
        <v>1146</v>
      </c>
      <c r="J136" s="7">
        <v>0</v>
      </c>
      <c r="K136" s="1" t="s">
        <v>1146</v>
      </c>
      <c r="L136" s="7">
        <v>0</v>
      </c>
      <c r="M136" s="1" t="s">
        <v>1146</v>
      </c>
      <c r="N136" s="7">
        <v>0</v>
      </c>
      <c r="O136" s="1" t="s">
        <v>1146</v>
      </c>
      <c r="P136" s="5" t="s">
        <v>91</v>
      </c>
      <c r="Q136" s="1" t="s">
        <v>1146</v>
      </c>
      <c r="R136">
        <v>5</v>
      </c>
      <c r="S136" s="1" t="s">
        <v>1146</v>
      </c>
      <c r="T136">
        <v>4</v>
      </c>
      <c r="U136" s="2" t="s">
        <v>1147</v>
      </c>
      <c r="V136" t="str">
        <f t="shared" si="2"/>
        <v>["Coffee, Ground, Wet","35,45","40A4045X","A45","0","0","0","A40","5","4"],</v>
      </c>
    </row>
    <row r="137" spans="1:22" ht="17.5" x14ac:dyDescent="0.35">
      <c r="A137" t="s">
        <v>1148</v>
      </c>
      <c r="B137" s="4" t="s">
        <v>373</v>
      </c>
      <c r="C137" s="1" t="s">
        <v>1146</v>
      </c>
      <c r="D137" s="5">
        <v>19</v>
      </c>
      <c r="E137" s="1" t="s">
        <v>1146</v>
      </c>
      <c r="F137" s="5" t="s">
        <v>374</v>
      </c>
      <c r="G137" s="1" t="s">
        <v>1146</v>
      </c>
      <c r="H137" s="5" t="s">
        <v>12</v>
      </c>
      <c r="I137" s="1" t="s">
        <v>1146</v>
      </c>
      <c r="J137" s="7">
        <v>0</v>
      </c>
      <c r="K137" s="1" t="s">
        <v>1146</v>
      </c>
      <c r="L137" s="7">
        <v>0</v>
      </c>
      <c r="M137" s="1" t="s">
        <v>1146</v>
      </c>
      <c r="N137" s="5" t="s">
        <v>14</v>
      </c>
      <c r="O137" s="1" t="s">
        <v>1146</v>
      </c>
      <c r="P137" s="5" t="s">
        <v>91</v>
      </c>
      <c r="Q137" s="1" t="s">
        <v>1146</v>
      </c>
      <c r="R137">
        <v>5</v>
      </c>
      <c r="S137" s="1" t="s">
        <v>1146</v>
      </c>
      <c r="T137">
        <v>3</v>
      </c>
      <c r="U137" s="2" t="s">
        <v>1147</v>
      </c>
      <c r="V137" t="str">
        <f t="shared" si="2"/>
        <v>["Coffee, Soluble","19","19A4035PUY","A35","0","0","X","A40","5","3"],</v>
      </c>
    </row>
    <row r="138" spans="1:22" ht="17.5" x14ac:dyDescent="0.35">
      <c r="A138" t="s">
        <v>1148</v>
      </c>
      <c r="B138" s="4" t="s">
        <v>375</v>
      </c>
      <c r="C138" s="1" t="s">
        <v>1146</v>
      </c>
      <c r="D138" s="5" t="s">
        <v>376</v>
      </c>
      <c r="E138" s="1" t="s">
        <v>1146</v>
      </c>
      <c r="F138" s="5" t="s">
        <v>377</v>
      </c>
      <c r="G138" s="1" t="s">
        <v>1146</v>
      </c>
      <c r="H138" s="5" t="s">
        <v>378</v>
      </c>
      <c r="I138" s="1" t="s">
        <v>1146</v>
      </c>
      <c r="J138" s="5" t="s">
        <v>52</v>
      </c>
      <c r="K138" s="1" t="s">
        <v>1146</v>
      </c>
      <c r="L138" s="5">
        <v>1.2</v>
      </c>
      <c r="M138" s="1" t="s">
        <v>1146</v>
      </c>
      <c r="N138" s="7">
        <v>0</v>
      </c>
      <c r="O138" s="1" t="s">
        <v>1146</v>
      </c>
      <c r="P138" s="5" t="s">
        <v>26</v>
      </c>
      <c r="Q138" s="1" t="s">
        <v>1146</v>
      </c>
      <c r="R138">
        <v>7</v>
      </c>
      <c r="S138" s="1" t="s">
        <v>1146</v>
      </c>
      <c r="T138">
        <v>3</v>
      </c>
      <c r="U138" s="2" t="s">
        <v>1147</v>
      </c>
      <c r="V138" t="str">
        <f t="shared" si="2"/>
        <v>["Coke, Breeze","25,35","30C1/237NY","C37","3D","1.2","0","C1/2","7","3"],</v>
      </c>
    </row>
    <row r="139" spans="1:22" ht="17.5" x14ac:dyDescent="0.35">
      <c r="A139" t="s">
        <v>1148</v>
      </c>
      <c r="B139" s="4" t="s">
        <v>379</v>
      </c>
      <c r="C139" s="1" t="s">
        <v>1146</v>
      </c>
      <c r="D139" s="5" t="s">
        <v>376</v>
      </c>
      <c r="E139" s="1" t="s">
        <v>1146</v>
      </c>
      <c r="F139" s="5" t="s">
        <v>380</v>
      </c>
      <c r="G139" s="1" t="s">
        <v>1146</v>
      </c>
      <c r="H139" s="5" t="s">
        <v>59</v>
      </c>
      <c r="I139" s="1" t="s">
        <v>1146</v>
      </c>
      <c r="J139" s="5" t="s">
        <v>52</v>
      </c>
      <c r="K139" s="1" t="s">
        <v>1146</v>
      </c>
      <c r="L139" s="5">
        <v>1.2</v>
      </c>
      <c r="M139" s="1" t="s">
        <v>1146</v>
      </c>
      <c r="N139" s="7">
        <v>0</v>
      </c>
      <c r="O139" s="1" t="s">
        <v>1146</v>
      </c>
      <c r="P139" s="5" t="s">
        <v>381</v>
      </c>
      <c r="Q139" s="1" t="s">
        <v>1146</v>
      </c>
      <c r="R139">
        <v>7</v>
      </c>
      <c r="S139" s="1" t="s">
        <v>1146</v>
      </c>
      <c r="T139">
        <v>3</v>
      </c>
      <c r="U139" s="2" t="s">
        <v>1147</v>
      </c>
      <c r="V139" t="str">
        <f t="shared" si="2"/>
        <v>["Coke, Loose","25,35","30D737N","D37","3D","1.2","0","D7","7","3"],</v>
      </c>
    </row>
    <row r="140" spans="1:22" ht="17.5" x14ac:dyDescent="0.35">
      <c r="A140" t="s">
        <v>1148</v>
      </c>
      <c r="B140" s="4" t="s">
        <v>382</v>
      </c>
      <c r="C140" s="1" t="s">
        <v>1146</v>
      </c>
      <c r="D140" s="5" t="s">
        <v>114</v>
      </c>
      <c r="E140" s="1" t="s">
        <v>1146</v>
      </c>
      <c r="F140" s="5" t="s">
        <v>383</v>
      </c>
      <c r="G140" s="1" t="s">
        <v>1146</v>
      </c>
      <c r="H140" s="5" t="s">
        <v>59</v>
      </c>
      <c r="I140" s="1" t="s">
        <v>1146</v>
      </c>
      <c r="J140" s="5" t="s">
        <v>52</v>
      </c>
      <c r="K140" s="1" t="s">
        <v>1146</v>
      </c>
      <c r="L140" s="5">
        <v>1.3</v>
      </c>
      <c r="M140" s="1" t="s">
        <v>1146</v>
      </c>
      <c r="N140" s="7">
        <v>0</v>
      </c>
      <c r="O140" s="1" t="s">
        <v>1146</v>
      </c>
      <c r="P140" s="5" t="s">
        <v>381</v>
      </c>
      <c r="Q140" s="1" t="s">
        <v>1146</v>
      </c>
      <c r="R140">
        <v>7</v>
      </c>
      <c r="S140" s="1" t="s">
        <v>1146</v>
      </c>
      <c r="T140">
        <v>3</v>
      </c>
      <c r="U140" s="2" t="s">
        <v>1147</v>
      </c>
      <c r="V140" t="str">
        <f t="shared" si="2"/>
        <v>["Coke, Petrol, Calcined","35,45","40D737NY","D37","3D","1.3","0","D7","7","3"],</v>
      </c>
    </row>
    <row r="141" spans="1:22" ht="17.5" x14ac:dyDescent="0.35">
      <c r="A141" t="s">
        <v>1148</v>
      </c>
      <c r="B141" s="4" t="s">
        <v>384</v>
      </c>
      <c r="C141" s="1" t="s">
        <v>1146</v>
      </c>
      <c r="D141" s="5" t="s">
        <v>238</v>
      </c>
      <c r="E141" s="1" t="s">
        <v>1146</v>
      </c>
      <c r="F141" s="5" t="s">
        <v>385</v>
      </c>
      <c r="G141" s="1" t="s">
        <v>1146</v>
      </c>
      <c r="H141" s="5" t="s">
        <v>184</v>
      </c>
      <c r="I141" s="1" t="s">
        <v>1146</v>
      </c>
      <c r="J141" s="5" t="s">
        <v>80</v>
      </c>
      <c r="K141" s="1" t="s">
        <v>1146</v>
      </c>
      <c r="L141" s="5">
        <v>1</v>
      </c>
      <c r="M141" s="1" t="s">
        <v>1146</v>
      </c>
      <c r="N141" s="7">
        <v>0</v>
      </c>
      <c r="O141" s="1" t="s">
        <v>1146</v>
      </c>
      <c r="P141" s="5" t="s">
        <v>381</v>
      </c>
      <c r="Q141" s="1" t="s">
        <v>1146</v>
      </c>
      <c r="R141">
        <v>5</v>
      </c>
      <c r="S141" s="1" t="s">
        <v>1146</v>
      </c>
      <c r="T141">
        <v>4</v>
      </c>
      <c r="U141" s="2" t="s">
        <v>1147</v>
      </c>
      <c r="V141" t="str">
        <f t="shared" si="2"/>
        <v>["Compost","30,50","40D745TV","D45","3A-3B","1","0","D7","5","4"],</v>
      </c>
    </row>
    <row r="142" spans="1:22" ht="17.5" x14ac:dyDescent="0.35">
      <c r="A142" t="s">
        <v>1148</v>
      </c>
      <c r="B142" s="4" t="s">
        <v>386</v>
      </c>
      <c r="C142" s="1" t="s">
        <v>1146</v>
      </c>
      <c r="D142" s="5" t="s">
        <v>387</v>
      </c>
      <c r="E142" s="1" t="s">
        <v>1146</v>
      </c>
      <c r="F142" s="5" t="s">
        <v>388</v>
      </c>
      <c r="G142" s="1" t="s">
        <v>1146</v>
      </c>
      <c r="H142" s="5" t="s">
        <v>321</v>
      </c>
      <c r="I142" s="1" t="s">
        <v>1146</v>
      </c>
      <c r="J142" s="5" t="s">
        <v>52</v>
      </c>
      <c r="K142" s="1" t="s">
        <v>1146</v>
      </c>
      <c r="L142" s="5">
        <v>3</v>
      </c>
      <c r="M142" s="1" t="s">
        <v>1146</v>
      </c>
      <c r="N142" s="7">
        <v>0</v>
      </c>
      <c r="O142" s="1" t="s">
        <v>1146</v>
      </c>
      <c r="P142" s="5" t="s">
        <v>26</v>
      </c>
      <c r="Q142" s="1" t="s">
        <v>1146</v>
      </c>
      <c r="R142">
        <v>6</v>
      </c>
      <c r="S142" s="1" t="s">
        <v>1146</v>
      </c>
      <c r="T142">
        <v>3</v>
      </c>
      <c r="U142" s="2" t="s">
        <v>1147</v>
      </c>
      <c r="V142" t="str">
        <f t="shared" si="2"/>
        <v>["Concrete, Pre-Mix, Dry","85,120","103C1/236U","C36","3D","3","0","C1/2","6","3"],</v>
      </c>
    </row>
    <row r="143" spans="1:22" ht="17.5" x14ac:dyDescent="0.35">
      <c r="A143" t="s">
        <v>1148</v>
      </c>
      <c r="B143" s="4" t="s">
        <v>389</v>
      </c>
      <c r="C143" s="1" t="s">
        <v>1146</v>
      </c>
      <c r="D143" s="5" t="s">
        <v>290</v>
      </c>
      <c r="E143" s="1" t="s">
        <v>1146</v>
      </c>
      <c r="F143" s="5" t="s">
        <v>390</v>
      </c>
      <c r="G143" s="1" t="s">
        <v>1146</v>
      </c>
      <c r="H143" s="5" t="s">
        <v>36</v>
      </c>
      <c r="I143" s="1" t="s">
        <v>1146</v>
      </c>
      <c r="J143" s="5" t="s">
        <v>131</v>
      </c>
      <c r="K143" s="1" t="s">
        <v>1146</v>
      </c>
      <c r="L143" s="5">
        <v>1</v>
      </c>
      <c r="M143" s="1" t="s">
        <v>1146</v>
      </c>
      <c r="N143" s="7">
        <v>0</v>
      </c>
      <c r="O143" s="1" t="s">
        <v>1146</v>
      </c>
      <c r="P143" s="5" t="s">
        <v>26</v>
      </c>
      <c r="Q143" s="1" t="s">
        <v>1146</v>
      </c>
      <c r="R143">
        <v>5</v>
      </c>
      <c r="S143" s="1" t="s">
        <v>1146</v>
      </c>
      <c r="T143">
        <v>3</v>
      </c>
      <c r="U143" s="2" t="s">
        <v>1147</v>
      </c>
      <c r="V143" t="str">
        <f t="shared" si="2"/>
        <v>["Copper Sulfate (Bluestone)","75,95","85C1/235S","C35","2A-2B-2C","1","0","C1/2","5","3"],</v>
      </c>
    </row>
    <row r="144" spans="1:22" ht="17.5" x14ac:dyDescent="0.35">
      <c r="A144" t="s">
        <v>1148</v>
      </c>
      <c r="B144" s="4" t="s">
        <v>391</v>
      </c>
      <c r="C144" s="1" t="s">
        <v>1146</v>
      </c>
      <c r="D144" s="5" t="s">
        <v>392</v>
      </c>
      <c r="E144" s="1" t="s">
        <v>1146</v>
      </c>
      <c r="F144" s="5" t="s">
        <v>393</v>
      </c>
      <c r="G144" s="1" t="s">
        <v>1146</v>
      </c>
      <c r="H144" s="5" t="s">
        <v>144</v>
      </c>
      <c r="I144" s="1" t="s">
        <v>1146</v>
      </c>
      <c r="J144" s="5" t="s">
        <v>52</v>
      </c>
      <c r="K144" s="1" t="s">
        <v>1146</v>
      </c>
      <c r="L144" s="5">
        <v>4</v>
      </c>
      <c r="M144" s="1" t="s">
        <v>1146</v>
      </c>
      <c r="N144" s="7">
        <v>0</v>
      </c>
      <c r="O144" s="1" t="s">
        <v>1146</v>
      </c>
      <c r="P144" s="5" t="s">
        <v>394</v>
      </c>
      <c r="Q144" s="1" t="s">
        <v>1146</v>
      </c>
      <c r="R144">
        <v>6</v>
      </c>
      <c r="S144" s="1" t="s">
        <v>1146</v>
      </c>
      <c r="T144">
        <v>3</v>
      </c>
      <c r="U144" s="2" t="s">
        <v>1147</v>
      </c>
      <c r="V144" t="str">
        <f t="shared" si="2"/>
        <v>["Copper, Ore","120,150","135DX36","D36","3D","4","0","DX","6","3"],</v>
      </c>
    </row>
    <row r="145" spans="1:22" ht="17.5" x14ac:dyDescent="0.35">
      <c r="A145" t="s">
        <v>1148</v>
      </c>
      <c r="B145" s="4" t="s">
        <v>395</v>
      </c>
      <c r="C145" s="1" t="s">
        <v>1146</v>
      </c>
      <c r="D145" s="5" t="s">
        <v>396</v>
      </c>
      <c r="E145" s="1" t="s">
        <v>1146</v>
      </c>
      <c r="F145" s="5" t="s">
        <v>397</v>
      </c>
      <c r="G145" s="1" t="s">
        <v>1146</v>
      </c>
      <c r="H145" s="5" t="s">
        <v>144</v>
      </c>
      <c r="I145" s="1" t="s">
        <v>1146</v>
      </c>
      <c r="J145" s="5" t="s">
        <v>52</v>
      </c>
      <c r="K145" s="1" t="s">
        <v>1146</v>
      </c>
      <c r="L145" s="5">
        <v>4</v>
      </c>
      <c r="M145" s="1" t="s">
        <v>1146</v>
      </c>
      <c r="N145" s="7">
        <v>0</v>
      </c>
      <c r="O145" s="1" t="s">
        <v>1146</v>
      </c>
      <c r="P145" s="5" t="s">
        <v>60</v>
      </c>
      <c r="Q145" s="1" t="s">
        <v>1146</v>
      </c>
      <c r="R145">
        <v>6</v>
      </c>
      <c r="S145" s="1" t="s">
        <v>1146</v>
      </c>
      <c r="T145">
        <v>3</v>
      </c>
      <c r="U145" s="2" t="s">
        <v>1147</v>
      </c>
      <c r="V145" t="str">
        <f t="shared" si="2"/>
        <v>["Copper, Ore, Crushed","100,150","125D336","D36","3D","4","0","D3","6","3"],</v>
      </c>
    </row>
    <row r="146" spans="1:22" ht="17.5" x14ac:dyDescent="0.35">
      <c r="A146" t="s">
        <v>1148</v>
      </c>
      <c r="B146" s="4" t="s">
        <v>398</v>
      </c>
      <c r="C146" s="1" t="s">
        <v>1146</v>
      </c>
      <c r="D146" s="5" t="s">
        <v>309</v>
      </c>
      <c r="E146" s="1" t="s">
        <v>1146</v>
      </c>
      <c r="F146" s="5" t="s">
        <v>399</v>
      </c>
      <c r="G146" s="1" t="s">
        <v>1146</v>
      </c>
      <c r="H146" s="5" t="s">
        <v>19</v>
      </c>
      <c r="I146" s="1" t="s">
        <v>1146</v>
      </c>
      <c r="J146" s="5" t="s">
        <v>31</v>
      </c>
      <c r="K146" s="1" t="s">
        <v>1146</v>
      </c>
      <c r="L146" s="5">
        <v>0.7</v>
      </c>
      <c r="M146" s="1" t="s">
        <v>1146</v>
      </c>
      <c r="N146" s="5" t="s">
        <v>14</v>
      </c>
      <c r="O146" s="1" t="s">
        <v>1146</v>
      </c>
      <c r="P146" s="5" t="s">
        <v>32</v>
      </c>
      <c r="Q146" s="1" t="s">
        <v>1146</v>
      </c>
      <c r="R146">
        <v>5</v>
      </c>
      <c r="S146" s="1" t="s">
        <v>1146</v>
      </c>
      <c r="T146">
        <v>4</v>
      </c>
      <c r="U146" s="2" t="s">
        <v>1147</v>
      </c>
      <c r="V146" t="str">
        <f t="shared" si="2"/>
        <v>["Copra, Cake, Ground","40,45","43B645HW","B45","1A-1B-1C","0.7","X","B6","5","4"],</v>
      </c>
    </row>
    <row r="147" spans="1:22" ht="17.5" x14ac:dyDescent="0.35">
      <c r="A147" t="s">
        <v>1148</v>
      </c>
      <c r="B147" s="4" t="s">
        <v>400</v>
      </c>
      <c r="C147" s="1" t="s">
        <v>1146</v>
      </c>
      <c r="D147" s="5" t="s">
        <v>401</v>
      </c>
      <c r="E147" s="1" t="s">
        <v>1146</v>
      </c>
      <c r="F147" s="5" t="s">
        <v>402</v>
      </c>
      <c r="G147" s="1" t="s">
        <v>1146</v>
      </c>
      <c r="H147" s="5" t="s">
        <v>214</v>
      </c>
      <c r="I147" s="1" t="s">
        <v>1146</v>
      </c>
      <c r="J147" s="5" t="s">
        <v>131</v>
      </c>
      <c r="K147" s="1" t="s">
        <v>1146</v>
      </c>
      <c r="L147" s="5">
        <v>0.8</v>
      </c>
      <c r="M147" s="1" t="s">
        <v>1146</v>
      </c>
      <c r="N147" s="5" t="s">
        <v>14</v>
      </c>
      <c r="O147" s="1" t="s">
        <v>1146</v>
      </c>
      <c r="P147" s="5" t="s">
        <v>60</v>
      </c>
      <c r="Q147" s="1" t="s">
        <v>1146</v>
      </c>
      <c r="R147">
        <v>5</v>
      </c>
      <c r="S147" s="1" t="s">
        <v>1146</v>
      </c>
      <c r="T147">
        <v>3</v>
      </c>
      <c r="U147" s="2" t="s">
        <v>1147</v>
      </c>
      <c r="V147" t="str">
        <f t="shared" si="2"/>
        <v>["Copra, Cake, Lumpy","25,30","28D335HW","D35","2A-2B-2C","0.8","X","D3","5","3"],</v>
      </c>
    </row>
    <row r="148" spans="1:22" ht="15.5" x14ac:dyDescent="0.35">
      <c r="A148" t="s">
        <v>1148</v>
      </c>
      <c r="B148" s="4" t="s">
        <v>403</v>
      </c>
      <c r="C148" s="1" t="s">
        <v>1146</v>
      </c>
      <c r="D148" s="5">
        <v>22</v>
      </c>
      <c r="E148" s="1" t="s">
        <v>1146</v>
      </c>
      <c r="F148" s="5" t="s">
        <v>404</v>
      </c>
      <c r="G148" s="1" t="s">
        <v>1146</v>
      </c>
      <c r="H148" s="5" t="s">
        <v>405</v>
      </c>
      <c r="I148" s="1" t="s">
        <v>1146</v>
      </c>
      <c r="J148" s="5" t="s">
        <v>131</v>
      </c>
      <c r="K148" s="1" t="s">
        <v>1146</v>
      </c>
      <c r="L148" s="5">
        <v>1</v>
      </c>
      <c r="M148" s="1" t="s">
        <v>1146</v>
      </c>
      <c r="N148" s="5" t="s">
        <v>14</v>
      </c>
      <c r="O148" s="1" t="s">
        <v>1146</v>
      </c>
      <c r="P148" s="5" t="s">
        <v>67</v>
      </c>
      <c r="Q148" s="1" t="s">
        <v>1146</v>
      </c>
      <c r="R148">
        <v>5</v>
      </c>
      <c r="S148" s="1" t="s">
        <v>1146</v>
      </c>
      <c r="T148">
        <v>3</v>
      </c>
      <c r="U148" s="2" t="s">
        <v>1147</v>
      </c>
      <c r="V148" t="str">
        <f t="shared" si="2"/>
        <v>["Copra, Lumpy","22","22E35HW","E35","2A-2B-2C","1","X","E","5","3"],</v>
      </c>
    </row>
    <row r="149" spans="1:22" ht="17.5" x14ac:dyDescent="0.35">
      <c r="A149" t="s">
        <v>1148</v>
      </c>
      <c r="B149" s="4" t="s">
        <v>406</v>
      </c>
      <c r="C149" s="1" t="s">
        <v>1146</v>
      </c>
      <c r="D149" s="5" t="s">
        <v>309</v>
      </c>
      <c r="E149" s="1" t="s">
        <v>1146</v>
      </c>
      <c r="F149" s="5" t="s">
        <v>407</v>
      </c>
      <c r="G149" s="1" t="s">
        <v>1146</v>
      </c>
      <c r="H149" s="5" t="s">
        <v>42</v>
      </c>
      <c r="I149" s="1" t="s">
        <v>1146</v>
      </c>
      <c r="J149" s="5" t="s">
        <v>20</v>
      </c>
      <c r="K149" s="1" t="s">
        <v>1146</v>
      </c>
      <c r="L149" s="5">
        <v>0.7</v>
      </c>
      <c r="M149" s="1" t="s">
        <v>1146</v>
      </c>
      <c r="N149" s="5" t="s">
        <v>14</v>
      </c>
      <c r="O149" s="1" t="s">
        <v>1146</v>
      </c>
      <c r="P149" s="5" t="s">
        <v>32</v>
      </c>
      <c r="Q149" s="1" t="s">
        <v>1146</v>
      </c>
      <c r="R149">
        <v>5</v>
      </c>
      <c r="S149" s="1" t="s">
        <v>1146</v>
      </c>
      <c r="T149">
        <v>3</v>
      </c>
      <c r="U149" s="2" t="s">
        <v>1147</v>
      </c>
      <c r="V149" t="str">
        <f t="shared" si="2"/>
        <v>["Copra, Meal","40,45","42B635HW","B35","2D","0.7","X","B6","5","3"],</v>
      </c>
    </row>
    <row r="150" spans="1:22" ht="17.5" x14ac:dyDescent="0.35">
      <c r="A150" t="s">
        <v>1148</v>
      </c>
      <c r="B150" s="4" t="s">
        <v>408</v>
      </c>
      <c r="C150" s="1" t="s">
        <v>1146</v>
      </c>
      <c r="D150" s="5" t="s">
        <v>409</v>
      </c>
      <c r="E150" s="1" t="s">
        <v>1146</v>
      </c>
      <c r="F150" s="5" t="s">
        <v>410</v>
      </c>
      <c r="G150" s="1" t="s">
        <v>1146</v>
      </c>
      <c r="H150" s="5" t="s">
        <v>36</v>
      </c>
      <c r="I150" s="1" t="s">
        <v>1146</v>
      </c>
      <c r="J150" s="5" t="s">
        <v>31</v>
      </c>
      <c r="K150" s="1" t="s">
        <v>1146</v>
      </c>
      <c r="L150" s="5">
        <v>0.5</v>
      </c>
      <c r="M150" s="1" t="s">
        <v>1146</v>
      </c>
      <c r="N150" s="5" t="s">
        <v>14</v>
      </c>
      <c r="O150" s="1" t="s">
        <v>1146</v>
      </c>
      <c r="P150" s="5" t="s">
        <v>26</v>
      </c>
      <c r="Q150" s="1" t="s">
        <v>1146</v>
      </c>
      <c r="R150">
        <v>5</v>
      </c>
      <c r="S150" s="1" t="s">
        <v>1146</v>
      </c>
      <c r="T150">
        <v>3</v>
      </c>
      <c r="U150" s="2" t="s">
        <v>1147</v>
      </c>
      <c r="V150" t="str">
        <f t="shared" si="2"/>
        <v>["Cork, Granulated","12,15","14C1/235JYN","C35","1A-1B-1C","0.5","X","C1/2","5","3"],</v>
      </c>
    </row>
    <row r="151" spans="1:22" ht="17.5" x14ac:dyDescent="0.35">
      <c r="A151" t="s">
        <v>1148</v>
      </c>
      <c r="B151" s="4" t="s">
        <v>411</v>
      </c>
      <c r="C151" s="1" t="s">
        <v>1146</v>
      </c>
      <c r="D151" s="5" t="s">
        <v>412</v>
      </c>
      <c r="E151" s="1" t="s">
        <v>1146</v>
      </c>
      <c r="F151" s="5" t="s">
        <v>413</v>
      </c>
      <c r="G151" s="1" t="s">
        <v>1146</v>
      </c>
      <c r="H151" s="5" t="s">
        <v>42</v>
      </c>
      <c r="I151" s="1" t="s">
        <v>1146</v>
      </c>
      <c r="J151" s="5" t="s">
        <v>31</v>
      </c>
      <c r="K151" s="1" t="s">
        <v>1146</v>
      </c>
      <c r="L151" s="5">
        <v>0.5</v>
      </c>
      <c r="M151" s="1" t="s">
        <v>1146</v>
      </c>
      <c r="N151" s="5" t="s">
        <v>14</v>
      </c>
      <c r="O151" s="1" t="s">
        <v>1146</v>
      </c>
      <c r="P151" s="5" t="s">
        <v>32</v>
      </c>
      <c r="Q151" s="1" t="s">
        <v>1146</v>
      </c>
      <c r="R151">
        <v>5</v>
      </c>
      <c r="S151" s="1" t="s">
        <v>1146</v>
      </c>
      <c r="T151">
        <v>3</v>
      </c>
      <c r="U151" s="2" t="s">
        <v>1147</v>
      </c>
      <c r="V151" t="str">
        <f t="shared" si="2"/>
        <v>["Cork, Ground, Fine","5,15","10B635JNY","B35","1A-1B-1C","0.5","X","B6","5","3"],</v>
      </c>
    </row>
    <row r="152" spans="1:22" ht="17.5" x14ac:dyDescent="0.35">
      <c r="A152" t="s">
        <v>1148</v>
      </c>
      <c r="B152" s="4" t="s">
        <v>414</v>
      </c>
      <c r="C152" s="1" t="s">
        <v>1146</v>
      </c>
      <c r="D152" s="5" t="s">
        <v>365</v>
      </c>
      <c r="E152" s="1" t="s">
        <v>1146</v>
      </c>
      <c r="F152" s="5" t="s">
        <v>415</v>
      </c>
      <c r="G152" s="1" t="s">
        <v>1146</v>
      </c>
      <c r="H152" s="5" t="s">
        <v>42</v>
      </c>
      <c r="I152" s="1" t="s">
        <v>1146</v>
      </c>
      <c r="J152" s="5" t="s">
        <v>31</v>
      </c>
      <c r="K152" s="1" t="s">
        <v>1146</v>
      </c>
      <c r="L152" s="5">
        <v>0.4</v>
      </c>
      <c r="M152" s="1" t="s">
        <v>1146</v>
      </c>
      <c r="N152" s="7">
        <v>0</v>
      </c>
      <c r="O152" s="1" t="s">
        <v>1146</v>
      </c>
      <c r="P152" s="5" t="s">
        <v>32</v>
      </c>
      <c r="Q152" s="1" t="s">
        <v>1146</v>
      </c>
      <c r="R152">
        <v>5</v>
      </c>
      <c r="S152" s="1" t="s">
        <v>1146</v>
      </c>
      <c r="T152">
        <v>3</v>
      </c>
      <c r="U152" s="2" t="s">
        <v>1147</v>
      </c>
      <c r="V152" t="str">
        <f t="shared" si="2"/>
        <v>["Corn, Cleanings","20,30","25B635PY","B35","1A-1B-1C","0.4","0","B6","5","3"],</v>
      </c>
    </row>
    <row r="153" spans="1:22" ht="17.5" x14ac:dyDescent="0.35">
      <c r="A153" t="s">
        <v>1148</v>
      </c>
      <c r="B153" s="4" t="s">
        <v>416</v>
      </c>
      <c r="C153" s="1" t="s">
        <v>1146</v>
      </c>
      <c r="D153" s="5" t="s">
        <v>258</v>
      </c>
      <c r="E153" s="1" t="s">
        <v>1146</v>
      </c>
      <c r="F153" s="5" t="s">
        <v>417</v>
      </c>
      <c r="G153" s="1" t="s">
        <v>1146</v>
      </c>
      <c r="H153" s="5" t="s">
        <v>46</v>
      </c>
      <c r="I153" s="1" t="s">
        <v>1146</v>
      </c>
      <c r="J153" s="5" t="s">
        <v>31</v>
      </c>
      <c r="K153" s="1" t="s">
        <v>1146</v>
      </c>
      <c r="L153" s="5">
        <v>0.7</v>
      </c>
      <c r="M153" s="1" t="s">
        <v>1146</v>
      </c>
      <c r="N153" s="5" t="s">
        <v>14</v>
      </c>
      <c r="O153" s="1" t="s">
        <v>1146</v>
      </c>
      <c r="P153" s="5" t="s">
        <v>32</v>
      </c>
      <c r="Q153" s="1" t="s">
        <v>1146</v>
      </c>
      <c r="R153">
        <v>5</v>
      </c>
      <c r="S153" s="1" t="s">
        <v>1146</v>
      </c>
      <c r="T153">
        <v>2</v>
      </c>
      <c r="U153" s="2" t="s">
        <v>1147</v>
      </c>
      <c r="V153" t="str">
        <f t="shared" si="2"/>
        <v>["Corn, Cracked","40,50","45B625PN","B25","1A-1B-1C","0.7","X","B6","5","2"],</v>
      </c>
    </row>
    <row r="154" spans="1:22" ht="17.5" x14ac:dyDescent="0.35">
      <c r="A154" t="s">
        <v>1148</v>
      </c>
      <c r="B154" s="4" t="s">
        <v>418</v>
      </c>
      <c r="C154" s="1" t="s">
        <v>1146</v>
      </c>
      <c r="D154" s="5" t="s">
        <v>309</v>
      </c>
      <c r="E154" s="1" t="s">
        <v>1146</v>
      </c>
      <c r="F154" s="5" t="s">
        <v>419</v>
      </c>
      <c r="G154" s="1" t="s">
        <v>1146</v>
      </c>
      <c r="H154" s="5" t="s">
        <v>42</v>
      </c>
      <c r="I154" s="1" t="s">
        <v>1146</v>
      </c>
      <c r="J154" s="5" t="s">
        <v>31</v>
      </c>
      <c r="K154" s="1" t="s">
        <v>1146</v>
      </c>
      <c r="L154" s="5">
        <v>0.5</v>
      </c>
      <c r="M154" s="1" t="s">
        <v>1146</v>
      </c>
      <c r="N154" s="5" t="s">
        <v>14</v>
      </c>
      <c r="O154" s="1" t="s">
        <v>1146</v>
      </c>
      <c r="P154" s="5" t="s">
        <v>32</v>
      </c>
      <c r="Q154" s="1" t="s">
        <v>1146</v>
      </c>
      <c r="R154">
        <v>5</v>
      </c>
      <c r="S154" s="1" t="s">
        <v>1146</v>
      </c>
      <c r="T154">
        <v>3</v>
      </c>
      <c r="U154" s="2" t="s">
        <v>1147</v>
      </c>
      <c r="V154" t="str">
        <f t="shared" si="2"/>
        <v>["Corn, Grits","40,45","43B635PN","B35","1A-1B-1C","0.5","X","B6","5","3"],</v>
      </c>
    </row>
    <row r="155" spans="1:22" ht="17.5" x14ac:dyDescent="0.35">
      <c r="A155" t="s">
        <v>1148</v>
      </c>
      <c r="B155" s="4" t="s">
        <v>420</v>
      </c>
      <c r="C155" s="1" t="s">
        <v>1146</v>
      </c>
      <c r="D155" s="5" t="s">
        <v>341</v>
      </c>
      <c r="E155" s="1" t="s">
        <v>1146</v>
      </c>
      <c r="F155" s="5" t="s">
        <v>421</v>
      </c>
      <c r="G155" s="1" t="s">
        <v>1146</v>
      </c>
      <c r="H155" s="5" t="s">
        <v>422</v>
      </c>
      <c r="I155" s="1" t="s">
        <v>1146</v>
      </c>
      <c r="J155" s="7">
        <v>0</v>
      </c>
      <c r="K155" s="1" t="s">
        <v>1146</v>
      </c>
      <c r="L155" s="5">
        <v>0.8</v>
      </c>
      <c r="M155" s="1" t="s">
        <v>1146</v>
      </c>
      <c r="N155" s="7">
        <v>0</v>
      </c>
      <c r="O155" s="1" t="s">
        <v>1146</v>
      </c>
      <c r="P155" s="5" t="s">
        <v>60</v>
      </c>
      <c r="Q155" s="1" t="s">
        <v>1146</v>
      </c>
      <c r="R155">
        <v>5</v>
      </c>
      <c r="S155" s="1" t="s">
        <v>1146</v>
      </c>
      <c r="T155">
        <v>3</v>
      </c>
      <c r="U155" s="2" t="s">
        <v>1147</v>
      </c>
      <c r="V155" t="str">
        <f t="shared" si="2"/>
        <v>["Corn, Steeped","40,60","50D3","D","0","0.8","0","D3","5","3"],</v>
      </c>
    </row>
    <row r="156" spans="1:22" ht="17.5" x14ac:dyDescent="0.35">
      <c r="A156" t="s">
        <v>1148</v>
      </c>
      <c r="B156" s="4" t="s">
        <v>423</v>
      </c>
      <c r="C156" s="1" t="s">
        <v>1146</v>
      </c>
      <c r="D156" s="5">
        <v>17</v>
      </c>
      <c r="E156" s="1" t="s">
        <v>1146</v>
      </c>
      <c r="F156" s="5" t="s">
        <v>424</v>
      </c>
      <c r="G156" s="1" t="s">
        <v>1146</v>
      </c>
      <c r="H156" s="5" t="s">
        <v>25</v>
      </c>
      <c r="I156" s="1" t="s">
        <v>1146</v>
      </c>
      <c r="J156" s="5" t="s">
        <v>31</v>
      </c>
      <c r="K156" s="1" t="s">
        <v>1146</v>
      </c>
      <c r="L156" s="5">
        <v>0.6</v>
      </c>
      <c r="M156" s="1" t="s">
        <v>1146</v>
      </c>
      <c r="N156" s="7">
        <v>0</v>
      </c>
      <c r="O156" s="1" t="s">
        <v>1146</v>
      </c>
      <c r="P156" s="5" t="s">
        <v>26</v>
      </c>
      <c r="Q156" s="1" t="s">
        <v>1146</v>
      </c>
      <c r="R156">
        <v>5</v>
      </c>
      <c r="S156" s="1" t="s">
        <v>1146</v>
      </c>
      <c r="T156">
        <v>2</v>
      </c>
      <c r="U156" s="2" t="s">
        <v>1147</v>
      </c>
      <c r="V156" t="str">
        <f t="shared" si="2"/>
        <v>["Corn Cobs, Ground","17","17C1/225YN","C25","1A-1B-1C","0.6","0","C1/2","5","2"],</v>
      </c>
    </row>
    <row r="157" spans="1:22" ht="15.5" x14ac:dyDescent="0.35">
      <c r="A157" t="s">
        <v>1148</v>
      </c>
      <c r="B157" s="4" t="s">
        <v>425</v>
      </c>
      <c r="C157" s="1" t="s">
        <v>1146</v>
      </c>
      <c r="D157" s="5" t="s">
        <v>409</v>
      </c>
      <c r="E157" s="1" t="s">
        <v>1146</v>
      </c>
      <c r="F157" s="5" t="s">
        <v>426</v>
      </c>
      <c r="G157" s="1" t="s">
        <v>1146</v>
      </c>
      <c r="H157" s="5" t="s">
        <v>405</v>
      </c>
      <c r="I157" s="1" t="s">
        <v>1146</v>
      </c>
      <c r="J157" s="5" t="s">
        <v>47</v>
      </c>
      <c r="K157" s="1" t="s">
        <v>1146</v>
      </c>
      <c r="L157" s="5" t="s">
        <v>1149</v>
      </c>
      <c r="M157" s="1" t="s">
        <v>1146</v>
      </c>
      <c r="N157" s="7">
        <v>0</v>
      </c>
      <c r="O157" s="1" t="s">
        <v>1146</v>
      </c>
      <c r="P157" s="5" t="s">
        <v>67</v>
      </c>
      <c r="Q157" s="1" t="s">
        <v>1146</v>
      </c>
      <c r="R157">
        <v>5</v>
      </c>
      <c r="S157" s="1" t="s">
        <v>1146</v>
      </c>
      <c r="T157">
        <v>3</v>
      </c>
      <c r="U157" s="2" t="s">
        <v>1147</v>
      </c>
      <c r="V157" t="str">
        <f t="shared" si="2"/>
        <v>["Corn Cobs, Whole*","12,15","14E35NV","E35","2A-2B","Nil","0","E","5","3"],</v>
      </c>
    </row>
    <row r="158" spans="1:22" ht="17.5" x14ac:dyDescent="0.35">
      <c r="A158" t="s">
        <v>1148</v>
      </c>
      <c r="B158" s="4" t="s">
        <v>427</v>
      </c>
      <c r="C158" s="1" t="s">
        <v>1146</v>
      </c>
      <c r="D158" s="5">
        <v>56</v>
      </c>
      <c r="E158" s="1" t="s">
        <v>1146</v>
      </c>
      <c r="F158" s="5" t="s">
        <v>428</v>
      </c>
      <c r="G158" s="1" t="s">
        <v>1146</v>
      </c>
      <c r="H158" s="5" t="s">
        <v>214</v>
      </c>
      <c r="I158" s="1" t="s">
        <v>1146</v>
      </c>
      <c r="J158" s="5" t="s">
        <v>47</v>
      </c>
      <c r="K158" s="1" t="s">
        <v>1146</v>
      </c>
      <c r="L158" s="5" t="s">
        <v>1149</v>
      </c>
      <c r="M158" s="1" t="s">
        <v>1146</v>
      </c>
      <c r="N158" s="7">
        <v>0</v>
      </c>
      <c r="O158" s="1" t="s">
        <v>1146</v>
      </c>
      <c r="P158" s="5" t="s">
        <v>429</v>
      </c>
      <c r="Q158" s="1" t="s">
        <v>1146</v>
      </c>
      <c r="R158">
        <v>5</v>
      </c>
      <c r="S158" s="1" t="s">
        <v>1146</v>
      </c>
      <c r="T158">
        <v>3</v>
      </c>
      <c r="U158" s="2" t="s">
        <v>1147</v>
      </c>
      <c r="V158" t="str">
        <f t="shared" si="2"/>
        <v>["Corn Ear*","56","56D1635NV","D35","2A-2B","Nil","0","D16","5","3"],</v>
      </c>
    </row>
    <row r="159" spans="1:22" ht="17.5" x14ac:dyDescent="0.35">
      <c r="A159" t="s">
        <v>1148</v>
      </c>
      <c r="B159" s="4" t="s">
        <v>430</v>
      </c>
      <c r="C159" s="1" t="s">
        <v>1146</v>
      </c>
      <c r="D159" s="5" t="s">
        <v>431</v>
      </c>
      <c r="E159" s="1" t="s">
        <v>1146</v>
      </c>
      <c r="F159" s="5" t="s">
        <v>432</v>
      </c>
      <c r="G159" s="1" t="s">
        <v>1146</v>
      </c>
      <c r="H159" s="5" t="s">
        <v>42</v>
      </c>
      <c r="I159" s="1" t="s">
        <v>1146</v>
      </c>
      <c r="J159" s="7">
        <v>0</v>
      </c>
      <c r="K159" s="1" t="s">
        <v>1146</v>
      </c>
      <c r="L159" s="5">
        <v>0.6</v>
      </c>
      <c r="M159" s="1" t="s">
        <v>1146</v>
      </c>
      <c r="N159" s="7">
        <v>0</v>
      </c>
      <c r="O159" s="1" t="s">
        <v>1146</v>
      </c>
      <c r="P159" s="5" t="s">
        <v>32</v>
      </c>
      <c r="Q159" s="1" t="s">
        <v>1146</v>
      </c>
      <c r="R159">
        <v>5</v>
      </c>
      <c r="S159" s="1" t="s">
        <v>1146</v>
      </c>
      <c r="T159">
        <v>3</v>
      </c>
      <c r="U159" s="2" t="s">
        <v>1147</v>
      </c>
      <c r="V159" t="str">
        <f t="shared" si="2"/>
        <v>["Corn Fiber Feed, Dry, Cooled","15,35","25B635","B35","0","0.6","0","B6","5","3"],</v>
      </c>
    </row>
    <row r="160" spans="1:22" ht="17.5" x14ac:dyDescent="0.35">
      <c r="A160" t="s">
        <v>1148</v>
      </c>
      <c r="B160" s="4" t="s">
        <v>433</v>
      </c>
      <c r="C160" s="1" t="s">
        <v>1146</v>
      </c>
      <c r="D160" s="5" t="s">
        <v>431</v>
      </c>
      <c r="E160" s="1" t="s">
        <v>1146</v>
      </c>
      <c r="F160" s="5" t="s">
        <v>432</v>
      </c>
      <c r="G160" s="1" t="s">
        <v>1146</v>
      </c>
      <c r="H160" s="5" t="s">
        <v>42</v>
      </c>
      <c r="I160" s="1" t="s">
        <v>1146</v>
      </c>
      <c r="J160" s="7">
        <v>0</v>
      </c>
      <c r="K160" s="1" t="s">
        <v>1146</v>
      </c>
      <c r="L160" s="5">
        <v>0.5</v>
      </c>
      <c r="M160" s="1" t="s">
        <v>1146</v>
      </c>
      <c r="N160" s="7">
        <v>0</v>
      </c>
      <c r="O160" s="1" t="s">
        <v>1146</v>
      </c>
      <c r="P160" s="5" t="s">
        <v>32</v>
      </c>
      <c r="Q160" s="1" t="s">
        <v>1146</v>
      </c>
      <c r="R160">
        <v>5</v>
      </c>
      <c r="S160" s="1" t="s">
        <v>1146</v>
      </c>
      <c r="T160">
        <v>3</v>
      </c>
      <c r="U160" s="2" t="s">
        <v>1147</v>
      </c>
      <c r="V160" t="str">
        <f t="shared" si="2"/>
        <v>["Corn Fiber Feed, Dry, Ground","15,35","25B635","B35","0","0.5","0","B6","5","3"],</v>
      </c>
    </row>
    <row r="161" spans="1:22" ht="17.5" x14ac:dyDescent="0.35">
      <c r="A161" t="s">
        <v>1148</v>
      </c>
      <c r="B161" s="4" t="s">
        <v>434</v>
      </c>
      <c r="C161" s="1" t="s">
        <v>1146</v>
      </c>
      <c r="D161" s="5" t="s">
        <v>431</v>
      </c>
      <c r="E161" s="1" t="s">
        <v>1146</v>
      </c>
      <c r="F161" s="5" t="s">
        <v>432</v>
      </c>
      <c r="G161" s="1" t="s">
        <v>1146</v>
      </c>
      <c r="H161" s="5" t="s">
        <v>42</v>
      </c>
      <c r="I161" s="1" t="s">
        <v>1146</v>
      </c>
      <c r="J161" s="7">
        <v>0</v>
      </c>
      <c r="K161" s="1" t="s">
        <v>1146</v>
      </c>
      <c r="L161" s="5">
        <v>1.5</v>
      </c>
      <c r="M161" s="1" t="s">
        <v>1146</v>
      </c>
      <c r="N161" s="7">
        <v>0</v>
      </c>
      <c r="O161" s="1" t="s">
        <v>1146</v>
      </c>
      <c r="P161" s="5" t="s">
        <v>32</v>
      </c>
      <c r="Q161" s="1" t="s">
        <v>1146</v>
      </c>
      <c r="R161">
        <v>5</v>
      </c>
      <c r="S161" s="1" t="s">
        <v>1146</v>
      </c>
      <c r="T161">
        <v>3</v>
      </c>
      <c r="U161" s="2" t="s">
        <v>1147</v>
      </c>
      <c r="V161" t="str">
        <f t="shared" si="2"/>
        <v>["Corn Fiber Feed, Dry, Not Cooled","15,35","25B635","B35","0","1.5","0","B6","5","3"],</v>
      </c>
    </row>
    <row r="162" spans="1:22" ht="17.5" x14ac:dyDescent="0.35">
      <c r="A162" t="s">
        <v>1148</v>
      </c>
      <c r="B162" s="4" t="s">
        <v>435</v>
      </c>
      <c r="C162" s="1" t="s">
        <v>1146</v>
      </c>
      <c r="D162" s="5" t="s">
        <v>436</v>
      </c>
      <c r="E162" s="1" t="s">
        <v>1146</v>
      </c>
      <c r="F162" s="5" t="s">
        <v>437</v>
      </c>
      <c r="G162" s="1" t="s">
        <v>1146</v>
      </c>
      <c r="H162" s="5" t="s">
        <v>36</v>
      </c>
      <c r="I162" s="1" t="s">
        <v>1146</v>
      </c>
      <c r="J162" s="7">
        <v>0</v>
      </c>
      <c r="K162" s="1" t="s">
        <v>1146</v>
      </c>
      <c r="L162" s="5">
        <v>1</v>
      </c>
      <c r="M162" s="1" t="s">
        <v>1146</v>
      </c>
      <c r="N162" s="7">
        <v>0</v>
      </c>
      <c r="O162" s="1" t="s">
        <v>1146</v>
      </c>
      <c r="P162" s="5" t="s">
        <v>26</v>
      </c>
      <c r="Q162" s="1" t="s">
        <v>1146</v>
      </c>
      <c r="R162">
        <v>5</v>
      </c>
      <c r="S162" s="1" t="s">
        <v>1146</v>
      </c>
      <c r="T162">
        <v>3</v>
      </c>
      <c r="U162" s="2" t="s">
        <v>1147</v>
      </c>
      <c r="V162" t="str">
        <f t="shared" si="2"/>
        <v>["Corn Fiber Feed, Pellets, Dry","30,40","35C1/235","C35","0","1","0","C1/2","5","3"],</v>
      </c>
    </row>
    <row r="163" spans="1:22" ht="17.5" x14ac:dyDescent="0.35">
      <c r="A163" t="s">
        <v>1148</v>
      </c>
      <c r="B163" s="4" t="s">
        <v>438</v>
      </c>
      <c r="C163" s="1" t="s">
        <v>1146</v>
      </c>
      <c r="D163" s="5" t="s">
        <v>439</v>
      </c>
      <c r="E163" s="1" t="s">
        <v>1146</v>
      </c>
      <c r="F163" s="5" t="s">
        <v>440</v>
      </c>
      <c r="G163" s="1" t="s">
        <v>1146</v>
      </c>
      <c r="H163" s="5" t="s">
        <v>42</v>
      </c>
      <c r="I163" s="1" t="s">
        <v>1146</v>
      </c>
      <c r="J163" s="7">
        <v>0</v>
      </c>
      <c r="K163" s="1" t="s">
        <v>1146</v>
      </c>
      <c r="L163" s="5">
        <v>1.5</v>
      </c>
      <c r="M163" s="1" t="s">
        <v>1146</v>
      </c>
      <c r="N163" s="7">
        <v>0</v>
      </c>
      <c r="O163" s="1" t="s">
        <v>1146</v>
      </c>
      <c r="P163" s="5" t="s">
        <v>32</v>
      </c>
      <c r="Q163" s="1" t="s">
        <v>1146</v>
      </c>
      <c r="R163">
        <v>5</v>
      </c>
      <c r="S163" s="1" t="s">
        <v>1146</v>
      </c>
      <c r="T163">
        <v>3</v>
      </c>
      <c r="U163" s="2" t="s">
        <v>1147</v>
      </c>
      <c r="V163" t="str">
        <f t="shared" si="2"/>
        <v>["Corn Fiber Feed, Wet","15,40","28B635","B35","0","1.5","0","B6","5","3"],</v>
      </c>
    </row>
    <row r="164" spans="1:22" ht="17.5" x14ac:dyDescent="0.35">
      <c r="A164" t="s">
        <v>1148</v>
      </c>
      <c r="B164" s="4" t="s">
        <v>441</v>
      </c>
      <c r="C164" s="1" t="s">
        <v>1146</v>
      </c>
      <c r="D164" s="5" t="s">
        <v>442</v>
      </c>
      <c r="E164" s="1" t="s">
        <v>1146</v>
      </c>
      <c r="F164" s="5" t="s">
        <v>443</v>
      </c>
      <c r="G164" s="1" t="s">
        <v>1146</v>
      </c>
      <c r="H164" s="5" t="s">
        <v>42</v>
      </c>
      <c r="I164" s="1" t="s">
        <v>1146</v>
      </c>
      <c r="J164" s="5" t="s">
        <v>31</v>
      </c>
      <c r="K164" s="1" t="s">
        <v>1146</v>
      </c>
      <c r="L164" s="5">
        <v>0.6</v>
      </c>
      <c r="M164" s="1" t="s">
        <v>1146</v>
      </c>
      <c r="N164" s="7">
        <v>0</v>
      </c>
      <c r="O164" s="1" t="s">
        <v>1146</v>
      </c>
      <c r="P164" s="5" t="s">
        <v>32</v>
      </c>
      <c r="Q164" s="1" t="s">
        <v>1146</v>
      </c>
      <c r="R164">
        <v>5</v>
      </c>
      <c r="S164" s="1" t="s">
        <v>1146</v>
      </c>
      <c r="T164">
        <v>3</v>
      </c>
      <c r="U164" s="2" t="s">
        <v>1147</v>
      </c>
      <c r="V164" t="str">
        <f t="shared" si="2"/>
        <v>["Corn Fiber, De-watered","10,25","18B635","B35","1A-1B-1C","0.6","0","B6","5","3"],</v>
      </c>
    </row>
    <row r="165" spans="1:22" ht="17.5" x14ac:dyDescent="0.35">
      <c r="A165" t="s">
        <v>1148</v>
      </c>
      <c r="B165" s="4" t="s">
        <v>444</v>
      </c>
      <c r="C165" s="1" t="s">
        <v>1146</v>
      </c>
      <c r="D165" s="5" t="s">
        <v>445</v>
      </c>
      <c r="E165" s="1" t="s">
        <v>1146</v>
      </c>
      <c r="F165" s="5" t="s">
        <v>446</v>
      </c>
      <c r="G165" s="1" t="s">
        <v>1146</v>
      </c>
      <c r="H165" s="5" t="s">
        <v>42</v>
      </c>
      <c r="I165" s="1" t="s">
        <v>1146</v>
      </c>
      <c r="J165" s="5" t="s">
        <v>31</v>
      </c>
      <c r="K165" s="1" t="s">
        <v>1146</v>
      </c>
      <c r="L165" s="5">
        <v>0.8</v>
      </c>
      <c r="M165" s="1" t="s">
        <v>1146</v>
      </c>
      <c r="N165" s="7">
        <v>0</v>
      </c>
      <c r="O165" s="1" t="s">
        <v>1146</v>
      </c>
      <c r="P165" s="5" t="s">
        <v>32</v>
      </c>
      <c r="Q165" s="1" t="s">
        <v>1146</v>
      </c>
      <c r="R165">
        <v>5</v>
      </c>
      <c r="S165" s="1" t="s">
        <v>1146</v>
      </c>
      <c r="T165">
        <v>3</v>
      </c>
      <c r="U165" s="2" t="s">
        <v>1147</v>
      </c>
      <c r="V165" t="str">
        <f t="shared" si="2"/>
        <v>["Corn Fiber, Wet","15,50","33B635PU","B35","1A-1B-1C","0.8","0","B6","5","3"],</v>
      </c>
    </row>
    <row r="166" spans="1:22" ht="17.5" x14ac:dyDescent="0.35">
      <c r="A166" t="s">
        <v>1148</v>
      </c>
      <c r="B166" s="4" t="s">
        <v>447</v>
      </c>
      <c r="C166" s="1" t="s">
        <v>1146</v>
      </c>
      <c r="D166" s="5" t="s">
        <v>445</v>
      </c>
      <c r="E166" s="1" t="s">
        <v>1146</v>
      </c>
      <c r="F166" s="5" t="s">
        <v>448</v>
      </c>
      <c r="G166" s="1" t="s">
        <v>1146</v>
      </c>
      <c r="H166" s="5" t="s">
        <v>236</v>
      </c>
      <c r="I166" s="1" t="s">
        <v>1146</v>
      </c>
      <c r="J166" s="5" t="s">
        <v>52</v>
      </c>
      <c r="K166" s="1" t="s">
        <v>1146</v>
      </c>
      <c r="L166" s="5">
        <v>2.5</v>
      </c>
      <c r="M166" s="1" t="s">
        <v>1146</v>
      </c>
      <c r="N166" s="7">
        <v>0</v>
      </c>
      <c r="O166" s="1" t="s">
        <v>1146</v>
      </c>
      <c r="P166" s="5" t="s">
        <v>32</v>
      </c>
      <c r="Q166" s="1" t="s">
        <v>1146</v>
      </c>
      <c r="R166">
        <v>7</v>
      </c>
      <c r="S166" s="1" t="s">
        <v>1146</v>
      </c>
      <c r="T166">
        <v>3</v>
      </c>
      <c r="U166" s="2" t="s">
        <v>1147</v>
      </c>
      <c r="V166" t="str">
        <f t="shared" si="2"/>
        <v>["Corn Filter Aid","15,50","33B637","B37","3D","2.5","0","B6","7","3"],</v>
      </c>
    </row>
    <row r="167" spans="1:22" ht="17.5" x14ac:dyDescent="0.35">
      <c r="A167" t="s">
        <v>1148</v>
      </c>
      <c r="B167" s="4" t="s">
        <v>449</v>
      </c>
      <c r="C167" s="1" t="s">
        <v>1146</v>
      </c>
      <c r="D167" s="5">
        <v>21</v>
      </c>
      <c r="E167" s="1" t="s">
        <v>1146</v>
      </c>
      <c r="F167" s="5" t="s">
        <v>450</v>
      </c>
      <c r="G167" s="1" t="s">
        <v>1146</v>
      </c>
      <c r="H167" s="5" t="s">
        <v>42</v>
      </c>
      <c r="I167" s="1" t="s">
        <v>1146</v>
      </c>
      <c r="J167" s="5" t="s">
        <v>31</v>
      </c>
      <c r="K167" s="1" t="s">
        <v>1146</v>
      </c>
      <c r="L167" s="5">
        <v>0.4</v>
      </c>
      <c r="M167" s="1" t="s">
        <v>1146</v>
      </c>
      <c r="N167" s="5" t="s">
        <v>14</v>
      </c>
      <c r="O167" s="1" t="s">
        <v>1146</v>
      </c>
      <c r="P167" s="5" t="s">
        <v>32</v>
      </c>
      <c r="Q167" s="1" t="s">
        <v>1146</v>
      </c>
      <c r="R167">
        <v>5</v>
      </c>
      <c r="S167" s="1" t="s">
        <v>1146</v>
      </c>
      <c r="T167">
        <v>3</v>
      </c>
      <c r="U167" s="2" t="s">
        <v>1147</v>
      </c>
      <c r="V167" t="str">
        <f t="shared" si="2"/>
        <v>["Corn Germ","21","21B635PYNW","B35","1A-1B-1C","0.4","X","B6","5","3"],</v>
      </c>
    </row>
    <row r="168" spans="1:22" ht="17.5" x14ac:dyDescent="0.35">
      <c r="A168" t="s">
        <v>1148</v>
      </c>
      <c r="B168" s="4" t="s">
        <v>451</v>
      </c>
      <c r="C168" s="1" t="s">
        <v>1146</v>
      </c>
      <c r="D168" s="5" t="s">
        <v>356</v>
      </c>
      <c r="E168" s="1" t="s">
        <v>1146</v>
      </c>
      <c r="F168" s="5" t="s">
        <v>452</v>
      </c>
      <c r="G168" s="1" t="s">
        <v>1146</v>
      </c>
      <c r="H168" s="5" t="s">
        <v>42</v>
      </c>
      <c r="I168" s="1" t="s">
        <v>1146</v>
      </c>
      <c r="J168" s="5" t="s">
        <v>31</v>
      </c>
      <c r="K168" s="1" t="s">
        <v>1146</v>
      </c>
      <c r="L168" s="5">
        <v>0.6</v>
      </c>
      <c r="M168" s="1" t="s">
        <v>1146</v>
      </c>
      <c r="N168" s="7">
        <v>0</v>
      </c>
      <c r="O168" s="1" t="s">
        <v>1146</v>
      </c>
      <c r="P168" s="5" t="s">
        <v>32</v>
      </c>
      <c r="Q168" s="1" t="s">
        <v>1146</v>
      </c>
      <c r="R168">
        <v>5</v>
      </c>
      <c r="S168" s="1" t="s">
        <v>1146</v>
      </c>
      <c r="T168">
        <v>3</v>
      </c>
      <c r="U168" s="2" t="s">
        <v>1147</v>
      </c>
      <c r="V168" t="str">
        <f t="shared" si="2"/>
        <v>["Corn Germ, De-watered","30,35","33B635PUN","B35","1A-1B-1C","0.6","0","B6","5","3"],</v>
      </c>
    </row>
    <row r="169" spans="1:22" ht="17.5" x14ac:dyDescent="0.35">
      <c r="A169" t="s">
        <v>1148</v>
      </c>
      <c r="B169" s="4" t="s">
        <v>453</v>
      </c>
      <c r="C169" s="1" t="s">
        <v>1146</v>
      </c>
      <c r="D169" s="5" t="s">
        <v>436</v>
      </c>
      <c r="E169" s="1" t="s">
        <v>1146</v>
      </c>
      <c r="F169" s="5" t="s">
        <v>454</v>
      </c>
      <c r="G169" s="1" t="s">
        <v>1146</v>
      </c>
      <c r="H169" s="5" t="s">
        <v>42</v>
      </c>
      <c r="I169" s="1" t="s">
        <v>1146</v>
      </c>
      <c r="J169" s="5" t="s">
        <v>31</v>
      </c>
      <c r="K169" s="1" t="s">
        <v>1146</v>
      </c>
      <c r="L169" s="5">
        <v>0.5</v>
      </c>
      <c r="M169" s="1" t="s">
        <v>1146</v>
      </c>
      <c r="N169" s="7">
        <v>0</v>
      </c>
      <c r="O169" s="1" t="s">
        <v>1146</v>
      </c>
      <c r="P169" s="5" t="s">
        <v>32</v>
      </c>
      <c r="Q169" s="1" t="s">
        <v>1146</v>
      </c>
      <c r="R169">
        <v>5</v>
      </c>
      <c r="S169" s="1" t="s">
        <v>1146</v>
      </c>
      <c r="T169">
        <v>3</v>
      </c>
      <c r="U169" s="2" t="s">
        <v>1147</v>
      </c>
      <c r="V169" t="str">
        <f t="shared" si="2"/>
        <v>["Corn Germ, Dry","30,40","35B635","B35","1A-1B-1C","0.5","0","B6","5","3"],</v>
      </c>
    </row>
    <row r="170" spans="1:22" ht="17.5" x14ac:dyDescent="0.35">
      <c r="A170" t="s">
        <v>1148</v>
      </c>
      <c r="B170" s="4" t="s">
        <v>455</v>
      </c>
      <c r="C170" s="1" t="s">
        <v>1146</v>
      </c>
      <c r="D170" s="5" t="s">
        <v>436</v>
      </c>
      <c r="E170" s="1" t="s">
        <v>1146</v>
      </c>
      <c r="F170" s="5" t="s">
        <v>454</v>
      </c>
      <c r="G170" s="1" t="s">
        <v>1146</v>
      </c>
      <c r="H170" s="5" t="s">
        <v>42</v>
      </c>
      <c r="I170" s="1" t="s">
        <v>1146</v>
      </c>
      <c r="J170" s="5" t="s">
        <v>31</v>
      </c>
      <c r="K170" s="1" t="s">
        <v>1146</v>
      </c>
      <c r="L170" s="5">
        <v>2</v>
      </c>
      <c r="M170" s="1" t="s">
        <v>1146</v>
      </c>
      <c r="N170" s="7">
        <v>0</v>
      </c>
      <c r="O170" s="1" t="s">
        <v>1146</v>
      </c>
      <c r="P170" s="5" t="s">
        <v>32</v>
      </c>
      <c r="Q170" s="1" t="s">
        <v>1146</v>
      </c>
      <c r="R170">
        <v>5</v>
      </c>
      <c r="S170" s="1" t="s">
        <v>1146</v>
      </c>
      <c r="T170">
        <v>3</v>
      </c>
      <c r="U170" s="2" t="s">
        <v>1147</v>
      </c>
      <c r="V170" t="str">
        <f t="shared" si="2"/>
        <v>["Corn Germ, Expanded Cake","30,40","35B635","B35","1A-1B-1C","2","0","B6","5","3"],</v>
      </c>
    </row>
    <row r="171" spans="1:22" ht="17.5" x14ac:dyDescent="0.35">
      <c r="A171" t="s">
        <v>1148</v>
      </c>
      <c r="B171" s="4" t="s">
        <v>456</v>
      </c>
      <c r="C171" s="1" t="s">
        <v>1146</v>
      </c>
      <c r="D171" s="5" t="s">
        <v>356</v>
      </c>
      <c r="E171" s="1" t="s">
        <v>1146</v>
      </c>
      <c r="F171" s="5" t="s">
        <v>457</v>
      </c>
      <c r="G171" s="1" t="s">
        <v>1146</v>
      </c>
      <c r="H171" s="5" t="s">
        <v>42</v>
      </c>
      <c r="I171" s="1" t="s">
        <v>1146</v>
      </c>
      <c r="J171" s="5" t="s">
        <v>31</v>
      </c>
      <c r="K171" s="1" t="s">
        <v>1146</v>
      </c>
      <c r="L171" s="5">
        <v>0.6</v>
      </c>
      <c r="M171" s="1" t="s">
        <v>1146</v>
      </c>
      <c r="N171" s="7">
        <v>0</v>
      </c>
      <c r="O171" s="1" t="s">
        <v>1146</v>
      </c>
      <c r="P171" s="5" t="s">
        <v>32</v>
      </c>
      <c r="Q171" s="1" t="s">
        <v>1146</v>
      </c>
      <c r="R171">
        <v>5</v>
      </c>
      <c r="S171" s="1" t="s">
        <v>1146</v>
      </c>
      <c r="T171">
        <v>3</v>
      </c>
      <c r="U171" s="2" t="s">
        <v>1147</v>
      </c>
      <c r="V171" t="str">
        <f t="shared" si="2"/>
        <v>["Corn Germ, Oil Meal","30,35","33B635","B35","1A-1B-1C","0.6","0","B6","5","3"],</v>
      </c>
    </row>
    <row r="172" spans="1:22" ht="17.5" x14ac:dyDescent="0.35">
      <c r="A172" t="s">
        <v>1148</v>
      </c>
      <c r="B172" s="4" t="s">
        <v>458</v>
      </c>
      <c r="C172" s="1" t="s">
        <v>1146</v>
      </c>
      <c r="D172" s="5">
        <v>25</v>
      </c>
      <c r="E172" s="1" t="s">
        <v>1146</v>
      </c>
      <c r="F172" s="5" t="s">
        <v>459</v>
      </c>
      <c r="G172" s="1" t="s">
        <v>1146</v>
      </c>
      <c r="H172" s="5" t="s">
        <v>184</v>
      </c>
      <c r="I172" s="1" t="s">
        <v>1146</v>
      </c>
      <c r="J172" s="5" t="s">
        <v>192</v>
      </c>
      <c r="K172" s="1" t="s">
        <v>1146</v>
      </c>
      <c r="L172" s="5">
        <v>0.6</v>
      </c>
      <c r="M172" s="1" t="s">
        <v>1146</v>
      </c>
      <c r="N172" s="5" t="s">
        <v>14</v>
      </c>
      <c r="O172" s="1" t="s">
        <v>1146</v>
      </c>
      <c r="P172" s="5" t="s">
        <v>381</v>
      </c>
      <c r="Q172" s="1" t="s">
        <v>1146</v>
      </c>
      <c r="R172">
        <v>5</v>
      </c>
      <c r="S172" s="1" t="s">
        <v>1146</v>
      </c>
      <c r="T172">
        <v>4</v>
      </c>
      <c r="U172" s="2" t="s">
        <v>1147</v>
      </c>
      <c r="V172" t="str">
        <f t="shared" si="2"/>
        <v>["Corn Oil, Cake","25","25D745HW","D45","1A-1B","0.6","X","D7","5","4"],</v>
      </c>
    </row>
    <row r="173" spans="1:22" ht="17.5" x14ac:dyDescent="0.35">
      <c r="A173" t="s">
        <v>1148</v>
      </c>
      <c r="B173" s="4" t="s">
        <v>460</v>
      </c>
      <c r="C173" s="1" t="s">
        <v>1146</v>
      </c>
      <c r="D173" s="5">
        <v>45</v>
      </c>
      <c r="E173" s="1" t="s">
        <v>1146</v>
      </c>
      <c r="F173" s="5" t="s">
        <v>461</v>
      </c>
      <c r="G173" s="1" t="s">
        <v>1146</v>
      </c>
      <c r="H173" s="5" t="s">
        <v>25</v>
      </c>
      <c r="I173" s="1" t="s">
        <v>1146</v>
      </c>
      <c r="J173" s="5" t="s">
        <v>31</v>
      </c>
      <c r="K173" s="1" t="s">
        <v>1146</v>
      </c>
      <c r="L173" s="5">
        <v>0.4</v>
      </c>
      <c r="M173" s="1" t="s">
        <v>1146</v>
      </c>
      <c r="N173" s="7">
        <v>0</v>
      </c>
      <c r="O173" s="1" t="s">
        <v>1146</v>
      </c>
      <c r="P173" s="5" t="s">
        <v>26</v>
      </c>
      <c r="Q173" s="1" t="s">
        <v>1146</v>
      </c>
      <c r="R173">
        <v>5</v>
      </c>
      <c r="S173" s="1" t="s">
        <v>1146</v>
      </c>
      <c r="T173">
        <v>2</v>
      </c>
      <c r="U173" s="2" t="s">
        <v>1147</v>
      </c>
      <c r="V173" t="str">
        <f t="shared" si="2"/>
        <v>["Corn Seed","45","45C1/225PQN","C25","1A-1B-1C","0.4","0","C1/2","5","2"],</v>
      </c>
    </row>
    <row r="174" spans="1:22" ht="17.5" x14ac:dyDescent="0.35">
      <c r="A174" t="s">
        <v>1148</v>
      </c>
      <c r="B174" s="4" t="s">
        <v>462</v>
      </c>
      <c r="C174" s="1" t="s">
        <v>1146</v>
      </c>
      <c r="D174" s="5">
        <v>45</v>
      </c>
      <c r="E174" s="1" t="s">
        <v>1146</v>
      </c>
      <c r="F174" s="5" t="s">
        <v>463</v>
      </c>
      <c r="G174" s="1" t="s">
        <v>1146</v>
      </c>
      <c r="H174" s="5" t="s">
        <v>25</v>
      </c>
      <c r="I174" s="1" t="s">
        <v>1146</v>
      </c>
      <c r="J174" s="5" t="s">
        <v>31</v>
      </c>
      <c r="K174" s="1" t="s">
        <v>1146</v>
      </c>
      <c r="L174" s="5">
        <v>0.4</v>
      </c>
      <c r="M174" s="1" t="s">
        <v>1146</v>
      </c>
      <c r="N174" s="5" t="s">
        <v>14</v>
      </c>
      <c r="O174" s="1" t="s">
        <v>1146</v>
      </c>
      <c r="P174" s="5" t="s">
        <v>26</v>
      </c>
      <c r="Q174" s="1" t="s">
        <v>1146</v>
      </c>
      <c r="R174">
        <v>5</v>
      </c>
      <c r="S174" s="1" t="s">
        <v>1146</v>
      </c>
      <c r="T174">
        <v>2</v>
      </c>
      <c r="U174" s="2" t="s">
        <v>1147</v>
      </c>
      <c r="V174" t="str">
        <f t="shared" si="2"/>
        <v>["Corn Shelled","45","45C1/225N","C25","1A-1B-1C","0.4","X","C1/2","5","2"],</v>
      </c>
    </row>
    <row r="175" spans="1:22" ht="17.5" x14ac:dyDescent="0.35">
      <c r="A175" t="s">
        <v>1148</v>
      </c>
      <c r="B175" s="4" t="s">
        <v>464</v>
      </c>
      <c r="C175" s="1" t="s">
        <v>1146</v>
      </c>
      <c r="D175" s="5" t="s">
        <v>356</v>
      </c>
      <c r="E175" s="1" t="s">
        <v>1146</v>
      </c>
      <c r="F175" s="5" t="s">
        <v>452</v>
      </c>
      <c r="G175" s="1" t="s">
        <v>1146</v>
      </c>
      <c r="H175" s="5" t="s">
        <v>42</v>
      </c>
      <c r="I175" s="1" t="s">
        <v>1146</v>
      </c>
      <c r="J175" s="5" t="s">
        <v>138</v>
      </c>
      <c r="K175" s="1" t="s">
        <v>1146</v>
      </c>
      <c r="L175" s="5">
        <v>1</v>
      </c>
      <c r="M175" s="1" t="s">
        <v>1146</v>
      </c>
      <c r="N175" s="5" t="s">
        <v>14</v>
      </c>
      <c r="O175" s="1" t="s">
        <v>1146</v>
      </c>
      <c r="P175" s="5" t="s">
        <v>32</v>
      </c>
      <c r="Q175" s="1" t="s">
        <v>1146</v>
      </c>
      <c r="R175">
        <v>5</v>
      </c>
      <c r="S175" s="1" t="s">
        <v>1146</v>
      </c>
      <c r="T175">
        <v>3</v>
      </c>
      <c r="U175" s="2" t="s">
        <v>1147</v>
      </c>
      <c r="V175" t="str">
        <f t="shared" si="2"/>
        <v>["Corn Sugar","30,35","33B635PUN","B35","1B","1","X","B6","5","3"],</v>
      </c>
    </row>
    <row r="176" spans="1:22" ht="17.5" x14ac:dyDescent="0.35">
      <c r="A176" t="s">
        <v>1148</v>
      </c>
      <c r="B176" s="4" t="s">
        <v>465</v>
      </c>
      <c r="C176" s="1" t="s">
        <v>1146</v>
      </c>
      <c r="D176" s="5" t="s">
        <v>466</v>
      </c>
      <c r="E176" s="1" t="s">
        <v>1146</v>
      </c>
      <c r="F176" s="5" t="s">
        <v>467</v>
      </c>
      <c r="G176" s="1" t="s">
        <v>1146</v>
      </c>
      <c r="H176" s="5" t="s">
        <v>42</v>
      </c>
      <c r="I176" s="1" t="s">
        <v>1146</v>
      </c>
      <c r="J176" s="5" t="s">
        <v>138</v>
      </c>
      <c r="K176" s="1" t="s">
        <v>1146</v>
      </c>
      <c r="L176" s="5">
        <v>1.5</v>
      </c>
      <c r="M176" s="1" t="s">
        <v>1146</v>
      </c>
      <c r="N176" s="7">
        <v>0</v>
      </c>
      <c r="O176" s="1" t="s">
        <v>1146</v>
      </c>
      <c r="P176" s="5" t="s">
        <v>32</v>
      </c>
      <c r="Q176" s="1" t="s">
        <v>1146</v>
      </c>
      <c r="R176">
        <v>5</v>
      </c>
      <c r="S176" s="1" t="s">
        <v>1146</v>
      </c>
      <c r="T176">
        <v>3</v>
      </c>
      <c r="U176" s="2" t="s">
        <v>1147</v>
      </c>
      <c r="V176" t="str">
        <f t="shared" si="2"/>
        <v>["Corn Sugar, Crystalline, Dry","25,60","43B635","B35","1B","1.5","0","B6","5","3"],</v>
      </c>
    </row>
    <row r="177" spans="1:22" ht="17.5" x14ac:dyDescent="0.35">
      <c r="A177" t="s">
        <v>1148</v>
      </c>
      <c r="B177" s="4" t="s">
        <v>468</v>
      </c>
      <c r="C177" s="1" t="s">
        <v>1146</v>
      </c>
      <c r="D177" s="5" t="s">
        <v>469</v>
      </c>
      <c r="E177" s="1" t="s">
        <v>1146</v>
      </c>
      <c r="F177" s="5" t="s">
        <v>470</v>
      </c>
      <c r="G177" s="1" t="s">
        <v>1146</v>
      </c>
      <c r="H177" s="5" t="s">
        <v>36</v>
      </c>
      <c r="I177" s="1" t="s">
        <v>1146</v>
      </c>
      <c r="J177" s="5" t="s">
        <v>138</v>
      </c>
      <c r="K177" s="1" t="s">
        <v>1146</v>
      </c>
      <c r="L177" s="5">
        <v>1.5</v>
      </c>
      <c r="M177" s="1" t="s">
        <v>1146</v>
      </c>
      <c r="N177" s="7">
        <v>0</v>
      </c>
      <c r="O177" s="1" t="s">
        <v>1146</v>
      </c>
      <c r="P177" s="5" t="s">
        <v>26</v>
      </c>
      <c r="Q177" s="1" t="s">
        <v>1146</v>
      </c>
      <c r="R177">
        <v>5</v>
      </c>
      <c r="S177" s="1" t="s">
        <v>1146</v>
      </c>
      <c r="T177">
        <v>3</v>
      </c>
      <c r="U177" s="2" t="s">
        <v>1147</v>
      </c>
      <c r="V177" t="str">
        <f t="shared" si="2"/>
        <v>["Corn Sugar, Crystalline, Wet","30,60","45C1/235","C35","1B","1.5","0","C1/2","5","3"],</v>
      </c>
    </row>
    <row r="178" spans="1:22" ht="17.5" x14ac:dyDescent="0.35">
      <c r="A178" t="s">
        <v>1148</v>
      </c>
      <c r="B178" s="4" t="s">
        <v>471</v>
      </c>
      <c r="C178" s="1" t="s">
        <v>1146</v>
      </c>
      <c r="D178" s="5" t="s">
        <v>472</v>
      </c>
      <c r="E178" s="1" t="s">
        <v>1146</v>
      </c>
      <c r="F178" s="5" t="s">
        <v>473</v>
      </c>
      <c r="G178" s="1" t="s">
        <v>1146</v>
      </c>
      <c r="H178" s="5" t="s">
        <v>42</v>
      </c>
      <c r="I178" s="1" t="s">
        <v>1146</v>
      </c>
      <c r="J178" s="5" t="s">
        <v>192</v>
      </c>
      <c r="K178" s="1" t="s">
        <v>1146</v>
      </c>
      <c r="L178" s="5">
        <v>0.5</v>
      </c>
      <c r="M178" s="1" t="s">
        <v>1146</v>
      </c>
      <c r="N178" s="5" t="s">
        <v>14</v>
      </c>
      <c r="O178" s="1" t="s">
        <v>1146</v>
      </c>
      <c r="P178" s="5" t="s">
        <v>32</v>
      </c>
      <c r="Q178" s="1" t="s">
        <v>1146</v>
      </c>
      <c r="R178">
        <v>5</v>
      </c>
      <c r="S178" s="1" t="s">
        <v>1146</v>
      </c>
      <c r="T178">
        <v>3</v>
      </c>
      <c r="U178" s="2" t="s">
        <v>1147</v>
      </c>
      <c r="V178" t="str">
        <f t="shared" si="2"/>
        <v>["Cornmeal","32,40","36B635PNW","B35","1A-1B","0.5","X","B6","5","3"],</v>
      </c>
    </row>
    <row r="179" spans="1:22" ht="17.5" x14ac:dyDescent="0.35">
      <c r="A179" t="s">
        <v>1148</v>
      </c>
      <c r="B179" s="4" t="s">
        <v>474</v>
      </c>
      <c r="C179" s="1" t="s">
        <v>1146</v>
      </c>
      <c r="D179" s="5" t="s">
        <v>309</v>
      </c>
      <c r="E179" s="1" t="s">
        <v>1146</v>
      </c>
      <c r="F179" s="5" t="s">
        <v>475</v>
      </c>
      <c r="G179" s="1" t="s">
        <v>1146</v>
      </c>
      <c r="H179" s="5" t="s">
        <v>96</v>
      </c>
      <c r="I179" s="1" t="s">
        <v>1146</v>
      </c>
      <c r="J179" s="5" t="s">
        <v>192</v>
      </c>
      <c r="K179" s="1" t="s">
        <v>1146</v>
      </c>
      <c r="L179" s="5">
        <v>1</v>
      </c>
      <c r="M179" s="1" t="s">
        <v>1146</v>
      </c>
      <c r="N179" s="5" t="s">
        <v>14</v>
      </c>
      <c r="O179" s="1" t="s">
        <v>1146</v>
      </c>
      <c r="P179" s="5" t="s">
        <v>26</v>
      </c>
      <c r="Q179" s="1" t="s">
        <v>1146</v>
      </c>
      <c r="R179">
        <v>5</v>
      </c>
      <c r="S179" s="1" t="s">
        <v>1146</v>
      </c>
      <c r="T179">
        <v>4</v>
      </c>
      <c r="U179" s="2" t="s">
        <v>1147</v>
      </c>
      <c r="V179" t="str">
        <f t="shared" si="2"/>
        <v>["Cottonseed, Cake, Crushed","40,45","43C1/245HW","C45","1A-1B","1","X","C1/2","5","4"],</v>
      </c>
    </row>
    <row r="180" spans="1:22" ht="17.5" x14ac:dyDescent="0.35">
      <c r="A180" t="s">
        <v>1148</v>
      </c>
      <c r="B180" s="4" t="s">
        <v>476</v>
      </c>
      <c r="C180" s="1" t="s">
        <v>1146</v>
      </c>
      <c r="D180" s="5" t="s">
        <v>309</v>
      </c>
      <c r="E180" s="1" t="s">
        <v>1146</v>
      </c>
      <c r="F180" s="5" t="s">
        <v>477</v>
      </c>
      <c r="G180" s="1" t="s">
        <v>1146</v>
      </c>
      <c r="H180" s="5" t="s">
        <v>184</v>
      </c>
      <c r="I180" s="1" t="s">
        <v>1146</v>
      </c>
      <c r="J180" s="5" t="s">
        <v>47</v>
      </c>
      <c r="K180" s="1" t="s">
        <v>1146</v>
      </c>
      <c r="L180" s="5">
        <v>1</v>
      </c>
      <c r="M180" s="1" t="s">
        <v>1146</v>
      </c>
      <c r="N180" s="5" t="s">
        <v>14</v>
      </c>
      <c r="O180" s="1" t="s">
        <v>1146</v>
      </c>
      <c r="P180" s="5" t="s">
        <v>381</v>
      </c>
      <c r="Q180" s="1" t="s">
        <v>1146</v>
      </c>
      <c r="R180">
        <v>5</v>
      </c>
      <c r="S180" s="1" t="s">
        <v>1146</v>
      </c>
      <c r="T180">
        <v>4</v>
      </c>
      <c r="U180" s="2" t="s">
        <v>1147</v>
      </c>
      <c r="V180" t="str">
        <f t="shared" si="2"/>
        <v>["Cottonseed, Cake, Lumpy","40,45","43D745HW","D45","2A-2B","1","X","D7","5","4"],</v>
      </c>
    </row>
    <row r="181" spans="1:22" ht="17.5" x14ac:dyDescent="0.35">
      <c r="A181" t="s">
        <v>1148</v>
      </c>
      <c r="B181" s="4" t="s">
        <v>478</v>
      </c>
      <c r="C181" s="1" t="s">
        <v>1146</v>
      </c>
      <c r="D181" s="5" t="s">
        <v>479</v>
      </c>
      <c r="E181" s="1" t="s">
        <v>1146</v>
      </c>
      <c r="F181" s="5" t="s">
        <v>480</v>
      </c>
      <c r="G181" s="1" t="s">
        <v>1146</v>
      </c>
      <c r="H181" s="5" t="s">
        <v>25</v>
      </c>
      <c r="I181" s="1" t="s">
        <v>1146</v>
      </c>
      <c r="J181" s="5" t="s">
        <v>192</v>
      </c>
      <c r="K181" s="1" t="s">
        <v>1146</v>
      </c>
      <c r="L181" s="5">
        <v>0.6</v>
      </c>
      <c r="M181" s="1" t="s">
        <v>1146</v>
      </c>
      <c r="N181" s="5" t="s">
        <v>14</v>
      </c>
      <c r="O181" s="1" t="s">
        <v>1146</v>
      </c>
      <c r="P181" s="5" t="s">
        <v>26</v>
      </c>
      <c r="Q181" s="1" t="s">
        <v>1146</v>
      </c>
      <c r="R181">
        <v>5</v>
      </c>
      <c r="S181" s="1" t="s">
        <v>1146</v>
      </c>
      <c r="T181">
        <v>2</v>
      </c>
      <c r="U181" s="2" t="s">
        <v>1147</v>
      </c>
      <c r="V181" t="str">
        <f t="shared" si="2"/>
        <v>["Cottonseed, Dry, De-linted","22,40","31C1/225X","C25","1A-1B","0.6","X","C1/2","5","2"],</v>
      </c>
    </row>
    <row r="182" spans="1:22" ht="17.5" x14ac:dyDescent="0.35">
      <c r="A182" t="s">
        <v>1148</v>
      </c>
      <c r="B182" s="4" t="s">
        <v>481</v>
      </c>
      <c r="C182" s="1" t="s">
        <v>1146</v>
      </c>
      <c r="D182" s="5" t="s">
        <v>482</v>
      </c>
      <c r="E182" s="1" t="s">
        <v>1146</v>
      </c>
      <c r="F182" s="5" t="s">
        <v>483</v>
      </c>
      <c r="G182" s="1" t="s">
        <v>1146</v>
      </c>
      <c r="H182" s="5" t="s">
        <v>96</v>
      </c>
      <c r="I182" s="1" t="s">
        <v>1146</v>
      </c>
      <c r="J182" s="5" t="s">
        <v>192</v>
      </c>
      <c r="K182" s="1" t="s">
        <v>1146</v>
      </c>
      <c r="L182" s="5">
        <v>0.9</v>
      </c>
      <c r="M182" s="1" t="s">
        <v>1146</v>
      </c>
      <c r="N182" s="5" t="s">
        <v>14</v>
      </c>
      <c r="O182" s="1" t="s">
        <v>1146</v>
      </c>
      <c r="P182" s="5" t="s">
        <v>26</v>
      </c>
      <c r="Q182" s="1" t="s">
        <v>1146</v>
      </c>
      <c r="R182">
        <v>5</v>
      </c>
      <c r="S182" s="1" t="s">
        <v>1146</v>
      </c>
      <c r="T182">
        <v>4</v>
      </c>
      <c r="U182" s="2" t="s">
        <v>1147</v>
      </c>
      <c r="V182" t="str">
        <f t="shared" si="2"/>
        <v>["Cottonseed, Dry, Not De-linted","18,25","22C1/245XY","C45","1A-1B","0.9","X","C1/2","5","4"],</v>
      </c>
    </row>
    <row r="183" spans="1:22" ht="17.5" x14ac:dyDescent="0.35">
      <c r="A183" t="s">
        <v>1148</v>
      </c>
      <c r="B183" s="4" t="s">
        <v>484</v>
      </c>
      <c r="C183" s="1" t="s">
        <v>1146</v>
      </c>
      <c r="D183" s="5" t="s">
        <v>195</v>
      </c>
      <c r="E183" s="1" t="s">
        <v>1146</v>
      </c>
      <c r="F183" s="5" t="s">
        <v>485</v>
      </c>
      <c r="G183" s="1" t="s">
        <v>1146</v>
      </c>
      <c r="H183" s="5" t="s">
        <v>36</v>
      </c>
      <c r="I183" s="1" t="s">
        <v>1146</v>
      </c>
      <c r="J183" s="5" t="s">
        <v>192</v>
      </c>
      <c r="K183" s="1" t="s">
        <v>1146</v>
      </c>
      <c r="L183" s="5">
        <v>0.8</v>
      </c>
      <c r="M183" s="1" t="s">
        <v>1146</v>
      </c>
      <c r="N183" s="5" t="s">
        <v>14</v>
      </c>
      <c r="O183" s="1" t="s">
        <v>1146</v>
      </c>
      <c r="P183" s="5" t="s">
        <v>26</v>
      </c>
      <c r="Q183" s="1" t="s">
        <v>1146</v>
      </c>
      <c r="R183">
        <v>5</v>
      </c>
      <c r="S183" s="1" t="s">
        <v>1146</v>
      </c>
      <c r="T183">
        <v>3</v>
      </c>
      <c r="U183" s="2" t="s">
        <v>1147</v>
      </c>
      <c r="V183" t="str">
        <f t="shared" si="2"/>
        <v>["Cottonseed, Flakes","20,25","23C1/235HWY","C35","1A-1B","0.8","X","C1/2","5","3"],</v>
      </c>
    </row>
    <row r="184" spans="1:22" ht="17.5" x14ac:dyDescent="0.35">
      <c r="A184" t="s">
        <v>1148</v>
      </c>
      <c r="B184" s="4" t="s">
        <v>486</v>
      </c>
      <c r="C184" s="1" t="s">
        <v>1146</v>
      </c>
      <c r="D184" s="5">
        <v>12</v>
      </c>
      <c r="E184" s="1" t="s">
        <v>1146</v>
      </c>
      <c r="F184" s="5" t="s">
        <v>487</v>
      </c>
      <c r="G184" s="1" t="s">
        <v>1146</v>
      </c>
      <c r="H184" s="5" t="s">
        <v>42</v>
      </c>
      <c r="I184" s="1" t="s">
        <v>1146</v>
      </c>
      <c r="J184" s="5" t="s">
        <v>192</v>
      </c>
      <c r="K184" s="1" t="s">
        <v>1146</v>
      </c>
      <c r="L184" s="5">
        <v>0.9</v>
      </c>
      <c r="M184" s="1" t="s">
        <v>1146</v>
      </c>
      <c r="N184" s="5" t="s">
        <v>14</v>
      </c>
      <c r="O184" s="1" t="s">
        <v>1146</v>
      </c>
      <c r="P184" s="5" t="s">
        <v>32</v>
      </c>
      <c r="Q184" s="1" t="s">
        <v>1146</v>
      </c>
      <c r="R184">
        <v>5</v>
      </c>
      <c r="S184" s="1" t="s">
        <v>1146</v>
      </c>
      <c r="T184">
        <v>3</v>
      </c>
      <c r="U184" s="2" t="s">
        <v>1147</v>
      </c>
      <c r="V184" t="str">
        <f t="shared" si="2"/>
        <v>["Cottonseed, Hulls","12","12B635Y","B35","1A-1B","0.9","X","B6","5","3"],</v>
      </c>
    </row>
    <row r="185" spans="1:22" ht="17.5" x14ac:dyDescent="0.35">
      <c r="A185" t="s">
        <v>1148</v>
      </c>
      <c r="B185" s="4" t="s">
        <v>488</v>
      </c>
      <c r="C185" s="1" t="s">
        <v>1146</v>
      </c>
      <c r="D185" s="5" t="s">
        <v>401</v>
      </c>
      <c r="E185" s="1" t="s">
        <v>1146</v>
      </c>
      <c r="F185" s="5" t="s">
        <v>489</v>
      </c>
      <c r="G185" s="1" t="s">
        <v>1146</v>
      </c>
      <c r="H185" s="5" t="s">
        <v>19</v>
      </c>
      <c r="I185" s="1" t="s">
        <v>1146</v>
      </c>
      <c r="J185" s="5" t="s">
        <v>80</v>
      </c>
      <c r="K185" s="1" t="s">
        <v>1146</v>
      </c>
      <c r="L185" s="5">
        <v>0.5</v>
      </c>
      <c r="M185" s="1" t="s">
        <v>1146</v>
      </c>
      <c r="N185" s="5" t="s">
        <v>14</v>
      </c>
      <c r="O185" s="1" t="s">
        <v>1146</v>
      </c>
      <c r="P185" s="5" t="s">
        <v>32</v>
      </c>
      <c r="Q185" s="1" t="s">
        <v>1146</v>
      </c>
      <c r="R185">
        <v>5</v>
      </c>
      <c r="S185" s="1" t="s">
        <v>1146</v>
      </c>
      <c r="T185">
        <v>4</v>
      </c>
      <c r="U185" s="2" t="s">
        <v>1147</v>
      </c>
      <c r="V185" t="str">
        <f t="shared" si="2"/>
        <v>["Cottonseed, Meal, Expeller","25,30","28B645HW","B45","3A-3B","0.5","X","B6","5","4"],</v>
      </c>
    </row>
    <row r="186" spans="1:22" ht="17.5" x14ac:dyDescent="0.35">
      <c r="A186" t="s">
        <v>1148</v>
      </c>
      <c r="B186" s="4" t="s">
        <v>490</v>
      </c>
      <c r="C186" s="1" t="s">
        <v>1146</v>
      </c>
      <c r="D186" s="5" t="s">
        <v>118</v>
      </c>
      <c r="E186" s="1" t="s">
        <v>1146</v>
      </c>
      <c r="F186" s="5" t="s">
        <v>491</v>
      </c>
      <c r="G186" s="1" t="s">
        <v>1146</v>
      </c>
      <c r="H186" s="5" t="s">
        <v>19</v>
      </c>
      <c r="I186" s="1" t="s">
        <v>1146</v>
      </c>
      <c r="J186" s="5" t="s">
        <v>192</v>
      </c>
      <c r="K186" s="1" t="s">
        <v>1146</v>
      </c>
      <c r="L186" s="5">
        <v>0.5</v>
      </c>
      <c r="M186" s="1" t="s">
        <v>1146</v>
      </c>
      <c r="N186" s="5" t="s">
        <v>14</v>
      </c>
      <c r="O186" s="1" t="s">
        <v>1146</v>
      </c>
      <c r="P186" s="5" t="s">
        <v>32</v>
      </c>
      <c r="Q186" s="1" t="s">
        <v>1146</v>
      </c>
      <c r="R186">
        <v>5</v>
      </c>
      <c r="S186" s="1" t="s">
        <v>1146</v>
      </c>
      <c r="T186">
        <v>4</v>
      </c>
      <c r="U186" s="2" t="s">
        <v>1147</v>
      </c>
      <c r="V186" t="str">
        <f t="shared" si="2"/>
        <v>["Cottonseed, Meal, Extracted","35,40","37B645HW","B45","1A-1B","0.5","X","B6","5","4"],</v>
      </c>
    </row>
    <row r="187" spans="1:22" ht="17.5" x14ac:dyDescent="0.35">
      <c r="A187" t="s">
        <v>1148</v>
      </c>
      <c r="B187" s="4" t="s">
        <v>492</v>
      </c>
      <c r="C187" s="1" t="s">
        <v>1146</v>
      </c>
      <c r="D187" s="5">
        <v>40</v>
      </c>
      <c r="E187" s="1" t="s">
        <v>1146</v>
      </c>
      <c r="F187" s="5" t="s">
        <v>493</v>
      </c>
      <c r="G187" s="1" t="s">
        <v>1146</v>
      </c>
      <c r="H187" s="5" t="s">
        <v>42</v>
      </c>
      <c r="I187" s="1" t="s">
        <v>1146</v>
      </c>
      <c r="J187" s="5" t="s">
        <v>192</v>
      </c>
      <c r="K187" s="1" t="s">
        <v>1146</v>
      </c>
      <c r="L187" s="5">
        <v>0.6</v>
      </c>
      <c r="M187" s="1" t="s">
        <v>1146</v>
      </c>
      <c r="N187" s="5" t="s">
        <v>14</v>
      </c>
      <c r="O187" s="1" t="s">
        <v>1146</v>
      </c>
      <c r="P187" s="5" t="s">
        <v>32</v>
      </c>
      <c r="Q187" s="1" t="s">
        <v>1146</v>
      </c>
      <c r="R187">
        <v>5</v>
      </c>
      <c r="S187" s="1" t="s">
        <v>1146</v>
      </c>
      <c r="T187">
        <v>3</v>
      </c>
      <c r="U187" s="2" t="s">
        <v>1147</v>
      </c>
      <c r="V187" t="str">
        <f t="shared" si="2"/>
        <v>["Cottonseed, Meats, Dry","40","40B635HW","B35","1A-1B","0.6","X","B6","5","3"],</v>
      </c>
    </row>
    <row r="188" spans="1:22" ht="17.5" x14ac:dyDescent="0.35">
      <c r="A188" t="s">
        <v>1148</v>
      </c>
      <c r="B188" s="4" t="s">
        <v>494</v>
      </c>
      <c r="C188" s="1" t="s">
        <v>1146</v>
      </c>
      <c r="D188" s="5" t="s">
        <v>118</v>
      </c>
      <c r="E188" s="1" t="s">
        <v>1146</v>
      </c>
      <c r="F188" s="5" t="s">
        <v>495</v>
      </c>
      <c r="G188" s="1" t="s">
        <v>1146</v>
      </c>
      <c r="H188" s="5" t="s">
        <v>96</v>
      </c>
      <c r="I188" s="1" t="s">
        <v>1146</v>
      </c>
      <c r="J188" s="5" t="s">
        <v>192</v>
      </c>
      <c r="K188" s="1" t="s">
        <v>1146</v>
      </c>
      <c r="L188" s="5">
        <v>0.6</v>
      </c>
      <c r="M188" s="1" t="s">
        <v>1146</v>
      </c>
      <c r="N188" s="5" t="s">
        <v>14</v>
      </c>
      <c r="O188" s="1" t="s">
        <v>1146</v>
      </c>
      <c r="P188" s="5" t="s">
        <v>26</v>
      </c>
      <c r="Q188" s="1" t="s">
        <v>1146</v>
      </c>
      <c r="R188">
        <v>5</v>
      </c>
      <c r="S188" s="1" t="s">
        <v>1146</v>
      </c>
      <c r="T188">
        <v>4</v>
      </c>
      <c r="U188" s="2" t="s">
        <v>1147</v>
      </c>
      <c r="V188" t="str">
        <f t="shared" si="2"/>
        <v>["Cottonseed, Meats, Rolled","35,40","38C1/245HW","C45","1A-1B","0.6","X","C1/2","5","4"],</v>
      </c>
    </row>
    <row r="189" spans="1:22" ht="17.5" x14ac:dyDescent="0.35">
      <c r="A189" t="s">
        <v>1148</v>
      </c>
      <c r="B189" s="4" t="s">
        <v>496</v>
      </c>
      <c r="C189" s="1" t="s">
        <v>1146</v>
      </c>
      <c r="D189" s="5" t="s">
        <v>258</v>
      </c>
      <c r="E189" s="1" t="s">
        <v>1146</v>
      </c>
      <c r="F189" s="5" t="s">
        <v>497</v>
      </c>
      <c r="G189" s="1" t="s">
        <v>1146</v>
      </c>
      <c r="H189" s="5" t="s">
        <v>184</v>
      </c>
      <c r="I189" s="1" t="s">
        <v>1146</v>
      </c>
      <c r="J189" s="5" t="s">
        <v>131</v>
      </c>
      <c r="K189" s="1" t="s">
        <v>1146</v>
      </c>
      <c r="L189" s="5">
        <v>1.3</v>
      </c>
      <c r="M189" s="1" t="s">
        <v>1146</v>
      </c>
      <c r="N189" s="5" t="s">
        <v>14</v>
      </c>
      <c r="O189" s="1" t="s">
        <v>1146</v>
      </c>
      <c r="P189" s="5" t="s">
        <v>60</v>
      </c>
      <c r="Q189" s="1" t="s">
        <v>1146</v>
      </c>
      <c r="R189">
        <v>5</v>
      </c>
      <c r="S189" s="1" t="s">
        <v>1146</v>
      </c>
      <c r="T189">
        <v>4</v>
      </c>
      <c r="U189" s="2" t="s">
        <v>1147</v>
      </c>
      <c r="V189" t="str">
        <f t="shared" si="2"/>
        <v>["Crackling, Crushed","40,50","45D345HW","D45","2A-2B-2C","1.3","X","D3","5","4"],</v>
      </c>
    </row>
    <row r="190" spans="1:22" ht="17.5" x14ac:dyDescent="0.35">
      <c r="A190" t="s">
        <v>1148</v>
      </c>
      <c r="B190" s="4" t="s">
        <v>498</v>
      </c>
      <c r="C190" s="1" t="s">
        <v>1146</v>
      </c>
      <c r="D190" s="5" t="s">
        <v>499</v>
      </c>
      <c r="E190" s="1" t="s">
        <v>1146</v>
      </c>
      <c r="F190" s="5" t="s">
        <v>500</v>
      </c>
      <c r="G190" s="1" t="s">
        <v>1146</v>
      </c>
      <c r="H190" s="5" t="s">
        <v>501</v>
      </c>
      <c r="I190" s="1" t="s">
        <v>1146</v>
      </c>
      <c r="J190" s="5" t="s">
        <v>20</v>
      </c>
      <c r="K190" s="1" t="s">
        <v>1146</v>
      </c>
      <c r="L190" s="5">
        <v>2</v>
      </c>
      <c r="M190" s="1" t="s">
        <v>1146</v>
      </c>
      <c r="N190" s="5" t="s">
        <v>14</v>
      </c>
      <c r="O190" s="1" t="s">
        <v>1146</v>
      </c>
      <c r="P190" s="5" t="s">
        <v>15</v>
      </c>
      <c r="Q190" s="1" t="s">
        <v>1146</v>
      </c>
      <c r="R190">
        <v>6</v>
      </c>
      <c r="S190" s="1" t="s">
        <v>1146</v>
      </c>
      <c r="T190">
        <v>3</v>
      </c>
      <c r="U190" s="2" t="s">
        <v>1147</v>
      </c>
      <c r="V190" t="str">
        <f t="shared" si="2"/>
        <v>["Cryolite, Dust","75,90","83A10036L","A36","2D","2","X","A100","6","3"],</v>
      </c>
    </row>
    <row r="191" spans="1:22" ht="17.5" x14ac:dyDescent="0.35">
      <c r="A191" t="s">
        <v>1148</v>
      </c>
      <c r="B191" s="4" t="s">
        <v>502</v>
      </c>
      <c r="C191" s="1" t="s">
        <v>1146</v>
      </c>
      <c r="D191" s="5" t="s">
        <v>503</v>
      </c>
      <c r="E191" s="1" t="s">
        <v>1146</v>
      </c>
      <c r="F191" s="5" t="s">
        <v>504</v>
      </c>
      <c r="G191" s="1" t="s">
        <v>1146</v>
      </c>
      <c r="H191" s="5" t="s">
        <v>144</v>
      </c>
      <c r="I191" s="1" t="s">
        <v>1146</v>
      </c>
      <c r="J191" s="5" t="s">
        <v>20</v>
      </c>
      <c r="K191" s="1" t="s">
        <v>1146</v>
      </c>
      <c r="L191" s="5">
        <v>2.1</v>
      </c>
      <c r="M191" s="1" t="s">
        <v>1146</v>
      </c>
      <c r="N191" s="5" t="s">
        <v>14</v>
      </c>
      <c r="O191" s="1" t="s">
        <v>1146</v>
      </c>
      <c r="P191" s="5" t="s">
        <v>429</v>
      </c>
      <c r="Q191" s="1" t="s">
        <v>1146</v>
      </c>
      <c r="R191">
        <v>6</v>
      </c>
      <c r="S191" s="1" t="s">
        <v>1146</v>
      </c>
      <c r="T191">
        <v>3</v>
      </c>
      <c r="U191" s="2" t="s">
        <v>1147</v>
      </c>
      <c r="V191" t="str">
        <f t="shared" si="2"/>
        <v>["Cryolite, Lumpy","90,110","100D1636","D36","2D","2.1","X","D16","6","3"],</v>
      </c>
    </row>
    <row r="192" spans="1:22" ht="17.5" x14ac:dyDescent="0.35">
      <c r="A192" t="s">
        <v>1148</v>
      </c>
      <c r="B192" s="10" t="s">
        <v>505</v>
      </c>
      <c r="C192" s="1" t="s">
        <v>1146</v>
      </c>
      <c r="D192" s="6" t="s">
        <v>506</v>
      </c>
      <c r="E192" s="1" t="s">
        <v>1146</v>
      </c>
      <c r="F192" s="6" t="s">
        <v>507</v>
      </c>
      <c r="G192" s="1" t="s">
        <v>1146</v>
      </c>
      <c r="H192" s="6" t="s">
        <v>508</v>
      </c>
      <c r="I192" s="1" t="s">
        <v>1146</v>
      </c>
      <c r="J192" s="5" t="s">
        <v>52</v>
      </c>
      <c r="K192" s="1" t="s">
        <v>1146</v>
      </c>
      <c r="L192" s="5">
        <v>2</v>
      </c>
      <c r="M192" s="1" t="s">
        <v>1146</v>
      </c>
      <c r="N192" s="7">
        <v>0</v>
      </c>
      <c r="O192" s="1" t="s">
        <v>1146</v>
      </c>
      <c r="P192" s="5" t="s">
        <v>26</v>
      </c>
      <c r="Q192" s="1" t="s">
        <v>1146</v>
      </c>
      <c r="R192">
        <v>7</v>
      </c>
      <c r="S192" s="1" t="s">
        <v>1146</v>
      </c>
      <c r="T192">
        <v>3</v>
      </c>
      <c r="U192" s="2" t="s">
        <v>1147</v>
      </c>
      <c r="V192" t="str">
        <f t="shared" si="2"/>
        <v>["Cullet, Fines","80,120","100C1/2387","C87","3D","2","0","C1/2","7","3"],</v>
      </c>
    </row>
    <row r="193" spans="1:22" ht="17.5" x14ac:dyDescent="0.35">
      <c r="A193" t="s">
        <v>1148</v>
      </c>
      <c r="B193" s="4" t="s">
        <v>509</v>
      </c>
      <c r="C193" s="1" t="s">
        <v>1146</v>
      </c>
      <c r="D193" s="5" t="s">
        <v>506</v>
      </c>
      <c r="E193" s="1" t="s">
        <v>1146</v>
      </c>
      <c r="F193" s="5" t="s">
        <v>510</v>
      </c>
      <c r="G193" s="1" t="s">
        <v>1146</v>
      </c>
      <c r="H193" s="5" t="s">
        <v>59</v>
      </c>
      <c r="I193" s="1" t="s">
        <v>1146</v>
      </c>
      <c r="J193" s="5" t="s">
        <v>52</v>
      </c>
      <c r="K193" s="1" t="s">
        <v>1146</v>
      </c>
      <c r="L193" s="5">
        <v>2.5</v>
      </c>
      <c r="M193" s="1" t="s">
        <v>1146</v>
      </c>
      <c r="N193" s="7">
        <v>0</v>
      </c>
      <c r="O193" s="1" t="s">
        <v>1146</v>
      </c>
      <c r="P193" s="5" t="s">
        <v>429</v>
      </c>
      <c r="Q193" s="1" t="s">
        <v>1146</v>
      </c>
      <c r="R193">
        <v>7</v>
      </c>
      <c r="S193" s="1" t="s">
        <v>1146</v>
      </c>
      <c r="T193">
        <v>3</v>
      </c>
      <c r="U193" s="2" t="s">
        <v>1147</v>
      </c>
      <c r="V193" t="str">
        <f t="shared" si="2"/>
        <v>["Cullet, Lumps","80,120","100D1637","D37","3D","2.5","0","D16","7","3"],</v>
      </c>
    </row>
    <row r="194" spans="1:22" ht="15.5" x14ac:dyDescent="0.35">
      <c r="A194" t="s">
        <v>1148</v>
      </c>
      <c r="B194" s="4" t="s">
        <v>511</v>
      </c>
      <c r="C194" s="1" t="s">
        <v>1146</v>
      </c>
      <c r="D194" s="7">
        <v>0</v>
      </c>
      <c r="E194" s="1" t="s">
        <v>1146</v>
      </c>
      <c r="F194" s="7">
        <v>0</v>
      </c>
      <c r="G194" s="1" t="s">
        <v>1146</v>
      </c>
      <c r="H194" s="7">
        <v>0</v>
      </c>
      <c r="I194" s="1" t="s">
        <v>1146</v>
      </c>
      <c r="J194" s="5" t="s">
        <v>1149</v>
      </c>
      <c r="K194" s="1" t="s">
        <v>1146</v>
      </c>
      <c r="L194" s="5" t="s">
        <v>1149</v>
      </c>
      <c r="M194" s="1" t="s">
        <v>1146</v>
      </c>
      <c r="N194" s="7">
        <v>0</v>
      </c>
      <c r="O194" s="1" t="s">
        <v>1146</v>
      </c>
      <c r="P194">
        <v>0</v>
      </c>
      <c r="Q194" s="1" t="s">
        <v>1146</v>
      </c>
      <c r="R194">
        <v>0</v>
      </c>
      <c r="S194" s="1" t="s">
        <v>1146</v>
      </c>
      <c r="T194">
        <v>0</v>
      </c>
      <c r="U194" s="2" t="s">
        <v>1147</v>
      </c>
      <c r="V194" t="str">
        <f t="shared" ref="V194:V257" si="3">A194&amp;B194&amp;C194&amp;D194&amp;E194&amp;F194&amp;G194&amp;H194&amp;I194&amp;J194&amp;K194&amp;L194&amp;M194&amp;N194&amp;O194&amp;P194&amp;Q194&amp;R194&amp;S194&amp;T194&amp;U194</f>
        <v>["Culm (See Coal, Anthracite)","0","0","0","Nil","Nil","0","0","0","0"],</v>
      </c>
    </row>
    <row r="195" spans="1:22" ht="15.5" x14ac:dyDescent="0.35">
      <c r="A195" t="s">
        <v>1148</v>
      </c>
      <c r="B195" s="4" t="s">
        <v>512</v>
      </c>
      <c r="C195" s="1" t="s">
        <v>1146</v>
      </c>
      <c r="D195" s="7">
        <v>0</v>
      </c>
      <c r="E195" s="1" t="s">
        <v>1146</v>
      </c>
      <c r="F195" s="7">
        <v>0</v>
      </c>
      <c r="G195" s="1" t="s">
        <v>1146</v>
      </c>
      <c r="H195" s="7">
        <v>0</v>
      </c>
      <c r="I195" s="1" t="s">
        <v>1146</v>
      </c>
      <c r="J195" s="5" t="s">
        <v>1149</v>
      </c>
      <c r="K195" s="1" t="s">
        <v>1146</v>
      </c>
      <c r="L195" s="5" t="s">
        <v>1149</v>
      </c>
      <c r="M195" s="1" t="s">
        <v>1146</v>
      </c>
      <c r="N195" s="7">
        <v>0</v>
      </c>
      <c r="O195" s="1" t="s">
        <v>1146</v>
      </c>
      <c r="P195">
        <v>0</v>
      </c>
      <c r="Q195" s="1" t="s">
        <v>1146</v>
      </c>
      <c r="R195">
        <v>0</v>
      </c>
      <c r="S195" s="1" t="s">
        <v>1146</v>
      </c>
      <c r="T195">
        <v>0</v>
      </c>
      <c r="U195" s="2" t="s">
        <v>1147</v>
      </c>
      <c r="V195" t="str">
        <f t="shared" si="3"/>
        <v>["Cupric Sulfate (See Cooper Sulfate)","0","0","0","Nil","Nil","0","0","0","0"],</v>
      </c>
    </row>
    <row r="196" spans="1:22" ht="15.5" x14ac:dyDescent="0.35">
      <c r="A196" t="s">
        <v>1148</v>
      </c>
      <c r="B196" s="4" t="s">
        <v>513</v>
      </c>
      <c r="C196" s="1" t="s">
        <v>1146</v>
      </c>
      <c r="D196" s="7">
        <v>0</v>
      </c>
      <c r="E196" s="1" t="s">
        <v>1146</v>
      </c>
      <c r="F196" s="7">
        <v>0</v>
      </c>
      <c r="G196" s="1" t="s">
        <v>1146</v>
      </c>
      <c r="H196" s="7">
        <v>0</v>
      </c>
      <c r="I196" s="1" t="s">
        <v>1146</v>
      </c>
      <c r="J196" s="5" t="s">
        <v>1149</v>
      </c>
      <c r="K196" s="1" t="s">
        <v>1146</v>
      </c>
      <c r="L196" s="5" t="s">
        <v>1149</v>
      </c>
      <c r="M196" s="1" t="s">
        <v>1146</v>
      </c>
      <c r="N196" s="7">
        <v>0</v>
      </c>
      <c r="O196" s="1" t="s">
        <v>1146</v>
      </c>
      <c r="P196">
        <v>0</v>
      </c>
      <c r="Q196" s="1" t="s">
        <v>1146</v>
      </c>
      <c r="R196">
        <v>0</v>
      </c>
      <c r="S196" s="1" t="s">
        <v>1146</v>
      </c>
      <c r="T196">
        <v>0</v>
      </c>
      <c r="U196" s="2" t="s">
        <v>1147</v>
      </c>
      <c r="V196" t="str">
        <f t="shared" si="3"/>
        <v>["Detergent (See Soap, Detergent)","0","0","0","Nil","Nil","0","0","0","0"],</v>
      </c>
    </row>
    <row r="197" spans="1:22" ht="17.5" x14ac:dyDescent="0.35">
      <c r="A197" t="s">
        <v>1148</v>
      </c>
      <c r="B197" s="4" t="s">
        <v>514</v>
      </c>
      <c r="C197" s="1" t="s">
        <v>1146</v>
      </c>
      <c r="D197" s="5" t="s">
        <v>515</v>
      </c>
      <c r="E197" s="1" t="s">
        <v>1146</v>
      </c>
      <c r="F197" s="5" t="s">
        <v>516</v>
      </c>
      <c r="G197" s="1" t="s">
        <v>1146</v>
      </c>
      <c r="H197" s="5" t="s">
        <v>501</v>
      </c>
      <c r="I197" s="1" t="s">
        <v>1146</v>
      </c>
      <c r="J197" s="5" t="s">
        <v>52</v>
      </c>
      <c r="K197" s="1" t="s">
        <v>1146</v>
      </c>
      <c r="L197" s="5">
        <v>1.6</v>
      </c>
      <c r="M197" s="1" t="s">
        <v>1146</v>
      </c>
      <c r="N197" s="7">
        <v>0</v>
      </c>
      <c r="O197" s="1" t="s">
        <v>1146</v>
      </c>
      <c r="P197" s="5" t="s">
        <v>91</v>
      </c>
      <c r="Q197" s="1" t="s">
        <v>1146</v>
      </c>
      <c r="R197">
        <v>6</v>
      </c>
      <c r="S197" s="1" t="s">
        <v>1146</v>
      </c>
      <c r="T197">
        <v>3</v>
      </c>
      <c r="U197" s="2" t="s">
        <v>1147</v>
      </c>
      <c r="V197" t="str">
        <f t="shared" si="3"/>
        <v>["Diatomaceous Earth","11,17","14A4036Y","A36","3D","1.6","0","A40","6","3"],</v>
      </c>
    </row>
    <row r="198" spans="1:22" ht="17.5" x14ac:dyDescent="0.35">
      <c r="A198" t="s">
        <v>1148</v>
      </c>
      <c r="B198" s="4" t="s">
        <v>517</v>
      </c>
      <c r="C198" s="1" t="s">
        <v>1146</v>
      </c>
      <c r="D198" s="5" t="s">
        <v>258</v>
      </c>
      <c r="E198" s="1" t="s">
        <v>1146</v>
      </c>
      <c r="F198" s="5" t="s">
        <v>518</v>
      </c>
      <c r="G198" s="1" t="s">
        <v>1146</v>
      </c>
      <c r="H198" s="5" t="s">
        <v>12</v>
      </c>
      <c r="I198" s="1" t="s">
        <v>1146</v>
      </c>
      <c r="J198" s="5" t="s">
        <v>31</v>
      </c>
      <c r="K198" s="1" t="s">
        <v>1146</v>
      </c>
      <c r="L198" s="5">
        <v>1.6</v>
      </c>
      <c r="M198" s="1" t="s">
        <v>1146</v>
      </c>
      <c r="N198" s="5" t="s">
        <v>14</v>
      </c>
      <c r="O198" s="1" t="s">
        <v>1146</v>
      </c>
      <c r="P198" s="5" t="s">
        <v>91</v>
      </c>
      <c r="Q198" s="1" t="s">
        <v>1146</v>
      </c>
      <c r="R198">
        <v>5</v>
      </c>
      <c r="S198" s="1" t="s">
        <v>1146</v>
      </c>
      <c r="T198">
        <v>3</v>
      </c>
      <c r="U198" s="2" t="s">
        <v>1147</v>
      </c>
      <c r="V198" t="str">
        <f t="shared" si="3"/>
        <v>["Dicalcium Phosphate","40,50","45A4035","A35","1A-1B-1C","1.6","X","A40","5","3"],</v>
      </c>
    </row>
    <row r="199" spans="1:22" ht="17.5" x14ac:dyDescent="0.35">
      <c r="A199" t="s">
        <v>1148</v>
      </c>
      <c r="B199" s="4" t="s">
        <v>519</v>
      </c>
      <c r="C199" s="1" t="s">
        <v>1146</v>
      </c>
      <c r="D199" s="5" t="s">
        <v>520</v>
      </c>
      <c r="E199" s="1" t="s">
        <v>1146</v>
      </c>
      <c r="F199" s="5" t="s">
        <v>521</v>
      </c>
      <c r="G199" s="1" t="s">
        <v>1146</v>
      </c>
      <c r="H199" s="5" t="s">
        <v>12</v>
      </c>
      <c r="I199" s="1" t="s">
        <v>1146</v>
      </c>
      <c r="J199" s="5" t="s">
        <v>52</v>
      </c>
      <c r="K199" s="1" t="s">
        <v>1146</v>
      </c>
      <c r="L199" s="5">
        <v>0.5</v>
      </c>
      <c r="M199" s="1" t="s">
        <v>1146</v>
      </c>
      <c r="N199" s="7">
        <v>0</v>
      </c>
      <c r="O199" s="1" t="s">
        <v>1146</v>
      </c>
      <c r="P199" s="5" t="s">
        <v>91</v>
      </c>
      <c r="Q199" s="1" t="s">
        <v>1146</v>
      </c>
      <c r="R199">
        <v>5</v>
      </c>
      <c r="S199" s="1" t="s">
        <v>1146</v>
      </c>
      <c r="T199">
        <v>3</v>
      </c>
      <c r="U199" s="2" t="s">
        <v>1147</v>
      </c>
      <c r="V199" t="str">
        <f t="shared" si="3"/>
        <v>["Disodium Phosphate","25,31","28A4035","A35","3D","0.5","0","A40","5","3"],</v>
      </c>
    </row>
    <row r="200" spans="1:22" ht="17.5" x14ac:dyDescent="0.35">
      <c r="A200" t="s">
        <v>1148</v>
      </c>
      <c r="B200" s="4" t="s">
        <v>522</v>
      </c>
      <c r="C200" s="1" t="s">
        <v>1146</v>
      </c>
      <c r="D200" s="5">
        <v>30</v>
      </c>
      <c r="E200" s="1" t="s">
        <v>1146</v>
      </c>
      <c r="F200" s="5" t="s">
        <v>523</v>
      </c>
      <c r="G200" s="1" t="s">
        <v>1146</v>
      </c>
      <c r="H200" s="5" t="s">
        <v>112</v>
      </c>
      <c r="I200" s="1" t="s">
        <v>1146</v>
      </c>
      <c r="J200" s="5" t="s">
        <v>20</v>
      </c>
      <c r="K200" s="1" t="s">
        <v>1146</v>
      </c>
      <c r="L200" s="5">
        <v>0.5</v>
      </c>
      <c r="M200" s="1" t="s">
        <v>1146</v>
      </c>
      <c r="N200" s="7">
        <v>0</v>
      </c>
      <c r="O200" s="1" t="s">
        <v>1146</v>
      </c>
      <c r="P200" s="5" t="s">
        <v>32</v>
      </c>
      <c r="Q200" s="1" t="s">
        <v>1146</v>
      </c>
      <c r="R200">
        <v>6</v>
      </c>
      <c r="S200" s="1" t="s">
        <v>1146</v>
      </c>
      <c r="T200">
        <v>3</v>
      </c>
      <c r="U200" s="2" t="s">
        <v>1147</v>
      </c>
      <c r="V200" t="str">
        <f t="shared" si="3"/>
        <v>["Distiller's Grain, Spent, Dry","30","30B636","B36","2D","0.5","0","B6","6","3"],</v>
      </c>
    </row>
    <row r="201" spans="1:22" ht="17.5" x14ac:dyDescent="0.35">
      <c r="A201" t="s">
        <v>1148</v>
      </c>
      <c r="B201" s="4" t="s">
        <v>524</v>
      </c>
      <c r="C201" s="1" t="s">
        <v>1146</v>
      </c>
      <c r="D201" s="5" t="s">
        <v>341</v>
      </c>
      <c r="E201" s="1" t="s">
        <v>1146</v>
      </c>
      <c r="F201" s="5" t="s">
        <v>525</v>
      </c>
      <c r="G201" s="1" t="s">
        <v>1146</v>
      </c>
      <c r="H201" s="5" t="s">
        <v>96</v>
      </c>
      <c r="I201" s="1" t="s">
        <v>1146</v>
      </c>
      <c r="J201" s="5" t="s">
        <v>80</v>
      </c>
      <c r="K201" s="1" t="s">
        <v>1146</v>
      </c>
      <c r="L201" s="5">
        <v>0.8</v>
      </c>
      <c r="M201" s="1" t="s">
        <v>1146</v>
      </c>
      <c r="N201" s="7">
        <v>0</v>
      </c>
      <c r="O201" s="1" t="s">
        <v>1146</v>
      </c>
      <c r="P201" s="5" t="s">
        <v>26</v>
      </c>
      <c r="Q201" s="1" t="s">
        <v>1146</v>
      </c>
      <c r="R201">
        <v>5</v>
      </c>
      <c r="S201" s="1" t="s">
        <v>1146</v>
      </c>
      <c r="T201">
        <v>4</v>
      </c>
      <c r="U201" s="2" t="s">
        <v>1147</v>
      </c>
      <c r="V201" t="str">
        <f t="shared" si="3"/>
        <v>["Distiller's Grain, Spent, Wet","40,60","50C1/245V","C45","3A-3B","0.8","0","C1/2","5","4"],</v>
      </c>
    </row>
    <row r="202" spans="1:22" ht="17.5" x14ac:dyDescent="0.35">
      <c r="A202" t="s">
        <v>1148</v>
      </c>
      <c r="B202" s="4" t="s">
        <v>526</v>
      </c>
      <c r="C202" s="1" t="s">
        <v>1146</v>
      </c>
      <c r="D202" s="5" t="s">
        <v>323</v>
      </c>
      <c r="E202" s="1" t="s">
        <v>1146</v>
      </c>
      <c r="F202" s="5" t="s">
        <v>527</v>
      </c>
      <c r="G202" s="1" t="s">
        <v>1146</v>
      </c>
      <c r="H202" s="5" t="s">
        <v>321</v>
      </c>
      <c r="I202" s="1" t="s">
        <v>1146</v>
      </c>
      <c r="J202" s="5" t="s">
        <v>20</v>
      </c>
      <c r="K202" s="1" t="s">
        <v>1146</v>
      </c>
      <c r="L202" s="5">
        <v>2</v>
      </c>
      <c r="M202" s="1" t="s">
        <v>1146</v>
      </c>
      <c r="N202" s="7">
        <v>0</v>
      </c>
      <c r="O202" s="1" t="s">
        <v>1146</v>
      </c>
      <c r="P202" s="5" t="s">
        <v>26</v>
      </c>
      <c r="Q202" s="1" t="s">
        <v>1146</v>
      </c>
      <c r="R202">
        <v>6</v>
      </c>
      <c r="S202" s="1" t="s">
        <v>1146</v>
      </c>
      <c r="T202">
        <v>3</v>
      </c>
      <c r="U202" s="2" t="s">
        <v>1147</v>
      </c>
      <c r="V202" t="str">
        <f t="shared" si="3"/>
        <v>["Dolomite, Crushed","80,100","90C1/236","C36","2D","2","0","C1/2","6","3"],</v>
      </c>
    </row>
    <row r="203" spans="1:22" ht="17.5" x14ac:dyDescent="0.35">
      <c r="A203" t="s">
        <v>1148</v>
      </c>
      <c r="B203" s="4" t="s">
        <v>528</v>
      </c>
      <c r="C203" s="1" t="s">
        <v>1146</v>
      </c>
      <c r="D203" s="5" t="s">
        <v>529</v>
      </c>
      <c r="E203" s="1" t="s">
        <v>1146</v>
      </c>
      <c r="F203" s="5" t="s">
        <v>530</v>
      </c>
      <c r="G203" s="1" t="s">
        <v>1146</v>
      </c>
      <c r="H203" s="5" t="s">
        <v>144</v>
      </c>
      <c r="I203" s="1" t="s">
        <v>1146</v>
      </c>
      <c r="J203" s="5" t="s">
        <v>20</v>
      </c>
      <c r="K203" s="1" t="s">
        <v>1146</v>
      </c>
      <c r="L203" s="5">
        <v>2</v>
      </c>
      <c r="M203" s="1" t="s">
        <v>1146</v>
      </c>
      <c r="N203" s="7">
        <v>0</v>
      </c>
      <c r="O203" s="1" t="s">
        <v>1146</v>
      </c>
      <c r="P203" s="5" t="s">
        <v>394</v>
      </c>
      <c r="Q203" s="1" t="s">
        <v>1146</v>
      </c>
      <c r="R203">
        <v>6</v>
      </c>
      <c r="S203" s="1" t="s">
        <v>1146</v>
      </c>
      <c r="T203">
        <v>3</v>
      </c>
      <c r="U203" s="2" t="s">
        <v>1147</v>
      </c>
      <c r="V203" t="str">
        <f t="shared" si="3"/>
        <v>["Dolomite, Lumpy","90,100","95DX36","D36","2D","2","0","DX","6","3"],</v>
      </c>
    </row>
    <row r="204" spans="1:22" ht="17.5" x14ac:dyDescent="0.35">
      <c r="A204" t="s">
        <v>1148</v>
      </c>
      <c r="B204" s="4" t="s">
        <v>531</v>
      </c>
      <c r="C204" s="1" t="s">
        <v>1146</v>
      </c>
      <c r="D204" s="5">
        <v>76</v>
      </c>
      <c r="E204" s="1" t="s">
        <v>1146</v>
      </c>
      <c r="F204" s="5" t="s">
        <v>532</v>
      </c>
      <c r="G204" s="1" t="s">
        <v>1146</v>
      </c>
      <c r="H204" s="5" t="s">
        <v>321</v>
      </c>
      <c r="I204" s="1" t="s">
        <v>1146</v>
      </c>
      <c r="J204" s="5" t="s">
        <v>20</v>
      </c>
      <c r="K204" s="1" t="s">
        <v>1146</v>
      </c>
      <c r="L204" s="5">
        <v>1.2</v>
      </c>
      <c r="M204" s="1" t="s">
        <v>1146</v>
      </c>
      <c r="N204" s="7">
        <v>0</v>
      </c>
      <c r="O204" s="1" t="s">
        <v>1146</v>
      </c>
      <c r="P204" s="5" t="s">
        <v>26</v>
      </c>
      <c r="Q204" s="1" t="s">
        <v>1146</v>
      </c>
      <c r="R204">
        <v>6</v>
      </c>
      <c r="S204" s="1" t="s">
        <v>1146</v>
      </c>
      <c r="T204">
        <v>3</v>
      </c>
      <c r="U204" s="2" t="s">
        <v>1147</v>
      </c>
      <c r="V204" t="str">
        <f t="shared" si="3"/>
        <v>["Earth, Loam, Dry, Loose","76","76C1/236","C36","2D","1.2","0","C1/2","6","3"],</v>
      </c>
    </row>
    <row r="205" spans="1:22" ht="17.5" x14ac:dyDescent="0.35">
      <c r="A205" t="s">
        <v>1148</v>
      </c>
      <c r="B205" s="4" t="s">
        <v>533</v>
      </c>
      <c r="C205" s="1" t="s">
        <v>1146</v>
      </c>
      <c r="D205" s="5" t="s">
        <v>534</v>
      </c>
      <c r="E205" s="1" t="s">
        <v>1146</v>
      </c>
      <c r="F205" s="5" t="s">
        <v>535</v>
      </c>
      <c r="G205" s="1" t="s">
        <v>1146</v>
      </c>
      <c r="H205" s="5" t="s">
        <v>36</v>
      </c>
      <c r="I205" s="1" t="s">
        <v>1146</v>
      </c>
      <c r="J205" s="5" t="s">
        <v>31</v>
      </c>
      <c r="K205" s="1" t="s">
        <v>1146</v>
      </c>
      <c r="L205" s="5">
        <v>0.8</v>
      </c>
      <c r="M205" s="1" t="s">
        <v>1146</v>
      </c>
      <c r="N205" s="5" t="s">
        <v>14</v>
      </c>
      <c r="O205" s="1" t="s">
        <v>1146</v>
      </c>
      <c r="P205" s="5" t="s">
        <v>26</v>
      </c>
      <c r="Q205" s="1" t="s">
        <v>1146</v>
      </c>
      <c r="R205">
        <v>5</v>
      </c>
      <c r="S205" s="1" t="s">
        <v>1146</v>
      </c>
      <c r="T205">
        <v>3</v>
      </c>
      <c r="U205" s="2" t="s">
        <v>1147</v>
      </c>
      <c r="V205" t="str">
        <f t="shared" si="3"/>
        <v>["Ebonite, Crushed","63,70","67C1/235","C35","1A-1B-1C","0.8","X","C1/2","5","3"],</v>
      </c>
    </row>
    <row r="206" spans="1:22" ht="17.5" x14ac:dyDescent="0.35">
      <c r="A206" t="s">
        <v>1148</v>
      </c>
      <c r="B206" s="4" t="s">
        <v>536</v>
      </c>
      <c r="C206" s="1" t="s">
        <v>1146</v>
      </c>
      <c r="D206" s="5">
        <v>16</v>
      </c>
      <c r="E206" s="1" t="s">
        <v>1146</v>
      </c>
      <c r="F206" s="5" t="s">
        <v>537</v>
      </c>
      <c r="G206" s="1" t="s">
        <v>1146</v>
      </c>
      <c r="H206" s="5" t="s">
        <v>12</v>
      </c>
      <c r="I206" s="1" t="s">
        <v>1146</v>
      </c>
      <c r="J206" s="5" t="s">
        <v>138</v>
      </c>
      <c r="K206" s="1" t="s">
        <v>1146</v>
      </c>
      <c r="L206" s="5">
        <v>1</v>
      </c>
      <c r="M206" s="1" t="s">
        <v>1146</v>
      </c>
      <c r="N206" s="7">
        <v>0</v>
      </c>
      <c r="O206" s="1" t="s">
        <v>1146</v>
      </c>
      <c r="P206" s="5" t="s">
        <v>91</v>
      </c>
      <c r="Q206" s="1" t="s">
        <v>1146</v>
      </c>
      <c r="R206">
        <v>5</v>
      </c>
      <c r="S206" s="1" t="s">
        <v>1146</v>
      </c>
      <c r="T206">
        <v>3</v>
      </c>
      <c r="U206" s="2" t="s">
        <v>1147</v>
      </c>
      <c r="V206" t="str">
        <f t="shared" si="3"/>
        <v>["Egg, Powder","16","16A4035MPYN","A35","1B","1","0","A40","5","3"],</v>
      </c>
    </row>
    <row r="207" spans="1:22" ht="17.5" x14ac:dyDescent="0.35">
      <c r="A207" t="s">
        <v>1148</v>
      </c>
      <c r="B207" s="4" t="s">
        <v>538</v>
      </c>
      <c r="C207" s="1" t="s">
        <v>1146</v>
      </c>
      <c r="D207" s="5" t="s">
        <v>258</v>
      </c>
      <c r="E207" s="1" t="s">
        <v>1146</v>
      </c>
      <c r="F207" s="5" t="s">
        <v>539</v>
      </c>
      <c r="G207" s="1" t="s">
        <v>1146</v>
      </c>
      <c r="H207" s="5" t="s">
        <v>12</v>
      </c>
      <c r="I207" s="1" t="s">
        <v>1146</v>
      </c>
      <c r="J207" s="5" t="s">
        <v>31</v>
      </c>
      <c r="K207" s="1" t="s">
        <v>1146</v>
      </c>
      <c r="L207" s="5">
        <v>0.8</v>
      </c>
      <c r="M207" s="1" t="s">
        <v>1146</v>
      </c>
      <c r="N207" s="5" t="s">
        <v>14</v>
      </c>
      <c r="O207" s="1" t="s">
        <v>1146</v>
      </c>
      <c r="P207" s="5" t="s">
        <v>91</v>
      </c>
      <c r="Q207" s="1" t="s">
        <v>1146</v>
      </c>
      <c r="R207">
        <v>5</v>
      </c>
      <c r="S207" s="1" t="s">
        <v>1146</v>
      </c>
      <c r="T207">
        <v>3</v>
      </c>
      <c r="U207" s="2" t="s">
        <v>1147</v>
      </c>
      <c r="V207" t="str">
        <f t="shared" si="3"/>
        <v>["Epsom Salts (Magnesium Sulfate)","40,50","45A4035U","A35","1A-1B-1C","0.8","X","A40","5","3"],</v>
      </c>
    </row>
    <row r="208" spans="1:22" ht="17.5" x14ac:dyDescent="0.35">
      <c r="A208" t="s">
        <v>1148</v>
      </c>
      <c r="B208" s="4" t="s">
        <v>540</v>
      </c>
      <c r="C208" s="1" t="s">
        <v>1146</v>
      </c>
      <c r="D208" s="5">
        <v>60</v>
      </c>
      <c r="E208" s="1" t="s">
        <v>1146</v>
      </c>
      <c r="F208" s="5" t="s">
        <v>541</v>
      </c>
      <c r="G208" s="1" t="s">
        <v>1146</v>
      </c>
      <c r="H208" s="5" t="s">
        <v>42</v>
      </c>
      <c r="I208" s="1" t="s">
        <v>1146</v>
      </c>
      <c r="J208" s="5" t="s">
        <v>192</v>
      </c>
      <c r="K208" s="1" t="s">
        <v>1146</v>
      </c>
      <c r="L208" s="5">
        <v>1</v>
      </c>
      <c r="M208" s="1" t="s">
        <v>1146</v>
      </c>
      <c r="N208" s="7">
        <v>0</v>
      </c>
      <c r="O208" s="1" t="s">
        <v>1146</v>
      </c>
      <c r="P208" s="5" t="s">
        <v>32</v>
      </c>
      <c r="Q208" s="1" t="s">
        <v>1146</v>
      </c>
      <c r="R208">
        <v>5</v>
      </c>
      <c r="S208" s="1" t="s">
        <v>1146</v>
      </c>
      <c r="T208">
        <v>3</v>
      </c>
      <c r="U208" s="2" t="s">
        <v>1147</v>
      </c>
      <c r="V208" t="str">
        <f t="shared" si="3"/>
        <v>["Ethane Diacid Crystal","60","60B635QX","B35","1A-1B","1","0","B6","5","3"],</v>
      </c>
    </row>
    <row r="209" spans="1:22" ht="17.5" x14ac:dyDescent="0.35">
      <c r="A209" t="s">
        <v>1148</v>
      </c>
      <c r="B209" s="4" t="s">
        <v>542</v>
      </c>
      <c r="C209" s="1" t="s">
        <v>1146</v>
      </c>
      <c r="D209" s="5" t="s">
        <v>543</v>
      </c>
      <c r="E209" s="1" t="s">
        <v>1146</v>
      </c>
      <c r="F209" s="5" t="s">
        <v>544</v>
      </c>
      <c r="G209" s="1" t="s">
        <v>1146</v>
      </c>
      <c r="H209" s="5" t="s">
        <v>545</v>
      </c>
      <c r="I209" s="1" t="s">
        <v>1146</v>
      </c>
      <c r="J209" s="5" t="s">
        <v>20</v>
      </c>
      <c r="K209" s="1" t="s">
        <v>1146</v>
      </c>
      <c r="L209" s="5">
        <v>2</v>
      </c>
      <c r="M209" s="1" t="s">
        <v>1146</v>
      </c>
      <c r="N209" s="7">
        <v>0</v>
      </c>
      <c r="O209" s="1" t="s">
        <v>1146</v>
      </c>
      <c r="P209" s="5" t="s">
        <v>15</v>
      </c>
      <c r="Q209" s="1" t="s">
        <v>1146</v>
      </c>
      <c r="R209">
        <v>7</v>
      </c>
      <c r="S209" s="1" t="s">
        <v>1146</v>
      </c>
      <c r="T209">
        <v>3</v>
      </c>
      <c r="U209" s="2" t="s">
        <v>1147</v>
      </c>
      <c r="V209" t="str">
        <f t="shared" si="3"/>
        <v>["Feldspar, Ground","65,80","73A10037","A37","2D","2","0","A100","7","3"],</v>
      </c>
    </row>
    <row r="210" spans="1:22" ht="17.5" x14ac:dyDescent="0.35">
      <c r="A210" t="s">
        <v>1148</v>
      </c>
      <c r="B210" s="4" t="s">
        <v>546</v>
      </c>
      <c r="C210" s="1" t="s">
        <v>1146</v>
      </c>
      <c r="D210" s="5" t="s">
        <v>529</v>
      </c>
      <c r="E210" s="1" t="s">
        <v>1146</v>
      </c>
      <c r="F210" s="5" t="s">
        <v>547</v>
      </c>
      <c r="G210" s="1" t="s">
        <v>1146</v>
      </c>
      <c r="H210" s="5" t="s">
        <v>59</v>
      </c>
      <c r="I210" s="1" t="s">
        <v>1146</v>
      </c>
      <c r="J210" s="5" t="s">
        <v>20</v>
      </c>
      <c r="K210" s="1" t="s">
        <v>1146</v>
      </c>
      <c r="L210" s="5">
        <v>2</v>
      </c>
      <c r="M210" s="1" t="s">
        <v>1146</v>
      </c>
      <c r="N210" s="7">
        <v>0</v>
      </c>
      <c r="O210" s="1" t="s">
        <v>1146</v>
      </c>
      <c r="P210" s="5" t="s">
        <v>381</v>
      </c>
      <c r="Q210" s="1" t="s">
        <v>1146</v>
      </c>
      <c r="R210">
        <v>7</v>
      </c>
      <c r="S210" s="1" t="s">
        <v>1146</v>
      </c>
      <c r="T210">
        <v>3</v>
      </c>
      <c r="U210" s="2" t="s">
        <v>1147</v>
      </c>
      <c r="V210" t="str">
        <f t="shared" si="3"/>
        <v>["Feldspar, Lumps","90,100","95D737","D37","2D","2","0","D7","7","3"],</v>
      </c>
    </row>
    <row r="211" spans="1:22" ht="17.5" x14ac:dyDescent="0.35">
      <c r="A211" t="s">
        <v>1148</v>
      </c>
      <c r="B211" s="4" t="s">
        <v>548</v>
      </c>
      <c r="C211" s="1" t="s">
        <v>1146</v>
      </c>
      <c r="D211" s="5">
        <v>100</v>
      </c>
      <c r="E211" s="1" t="s">
        <v>1146</v>
      </c>
      <c r="F211" s="5" t="s">
        <v>549</v>
      </c>
      <c r="G211" s="1" t="s">
        <v>1146</v>
      </c>
      <c r="H211" s="5" t="s">
        <v>501</v>
      </c>
      <c r="I211" s="1" t="s">
        <v>1146</v>
      </c>
      <c r="J211" s="5" t="s">
        <v>20</v>
      </c>
      <c r="K211" s="1" t="s">
        <v>1146</v>
      </c>
      <c r="L211" s="5">
        <v>2</v>
      </c>
      <c r="M211" s="1" t="s">
        <v>1146</v>
      </c>
      <c r="N211" s="7">
        <v>0</v>
      </c>
      <c r="O211" s="1" t="s">
        <v>1146</v>
      </c>
      <c r="P211" s="5" t="s">
        <v>550</v>
      </c>
      <c r="Q211" s="1" t="s">
        <v>1146</v>
      </c>
      <c r="R211">
        <v>6</v>
      </c>
      <c r="S211" s="1" t="s">
        <v>1146</v>
      </c>
      <c r="T211">
        <v>3</v>
      </c>
      <c r="U211" s="2" t="s">
        <v>1147</v>
      </c>
      <c r="V211" t="str">
        <f t="shared" si="3"/>
        <v>["Feldspar, Powder, 200 Mesh","100","100A20036","A36","2D","2","0","A200","6","3"],</v>
      </c>
    </row>
    <row r="212" spans="1:22" ht="17.5" x14ac:dyDescent="0.35">
      <c r="A212" t="s">
        <v>1148</v>
      </c>
      <c r="B212" s="4" t="s">
        <v>551</v>
      </c>
      <c r="C212" s="1" t="s">
        <v>1146</v>
      </c>
      <c r="D212" s="5" t="s">
        <v>552</v>
      </c>
      <c r="E212" s="1" t="s">
        <v>1146</v>
      </c>
      <c r="F212" s="5" t="s">
        <v>553</v>
      </c>
      <c r="G212" s="1" t="s">
        <v>1146</v>
      </c>
      <c r="H212" s="5" t="s">
        <v>378</v>
      </c>
      <c r="I212" s="1" t="s">
        <v>1146</v>
      </c>
      <c r="J212" s="5" t="s">
        <v>20</v>
      </c>
      <c r="K212" s="1" t="s">
        <v>1146</v>
      </c>
      <c r="L212" s="5">
        <v>2</v>
      </c>
      <c r="M212" s="1" t="s">
        <v>1146</v>
      </c>
      <c r="N212" s="7">
        <v>0</v>
      </c>
      <c r="O212" s="1" t="s">
        <v>1146</v>
      </c>
      <c r="P212" s="5" t="s">
        <v>26</v>
      </c>
      <c r="Q212" s="1" t="s">
        <v>1146</v>
      </c>
      <c r="R212">
        <v>7</v>
      </c>
      <c r="S212" s="1" t="s">
        <v>1146</v>
      </c>
      <c r="T212">
        <v>3</v>
      </c>
      <c r="U212" s="2" t="s">
        <v>1147</v>
      </c>
      <c r="V212" t="str">
        <f t="shared" si="3"/>
        <v>["Feldspar, Screenings","75,80","78C1/237","C37","2D","2","0","C1/2","7","3"],</v>
      </c>
    </row>
    <row r="213" spans="1:22" ht="17.5" x14ac:dyDescent="0.35">
      <c r="A213" t="s">
        <v>1148</v>
      </c>
      <c r="B213" s="4" t="s">
        <v>554</v>
      </c>
      <c r="C213" s="1" t="s">
        <v>1146</v>
      </c>
      <c r="D213" s="5" t="s">
        <v>555</v>
      </c>
      <c r="E213" s="1" t="s">
        <v>1146</v>
      </c>
      <c r="F213" s="5" t="s">
        <v>556</v>
      </c>
      <c r="G213" s="1" t="s">
        <v>1146</v>
      </c>
      <c r="H213" s="5" t="s">
        <v>36</v>
      </c>
      <c r="I213" s="1" t="s">
        <v>1146</v>
      </c>
      <c r="J213" s="5" t="s">
        <v>20</v>
      </c>
      <c r="K213" s="1" t="s">
        <v>1146</v>
      </c>
      <c r="L213" s="5">
        <v>1</v>
      </c>
      <c r="M213" s="1" t="s">
        <v>1146</v>
      </c>
      <c r="N213" s="7">
        <v>0</v>
      </c>
      <c r="O213" s="1" t="s">
        <v>1146</v>
      </c>
      <c r="P213" s="5" t="s">
        <v>26</v>
      </c>
      <c r="Q213" s="1" t="s">
        <v>1146</v>
      </c>
      <c r="R213">
        <v>5</v>
      </c>
      <c r="S213" s="1" t="s">
        <v>1146</v>
      </c>
      <c r="T213">
        <v>3</v>
      </c>
      <c r="U213" s="2" t="s">
        <v>1147</v>
      </c>
      <c r="V213" t="str">
        <f t="shared" si="3"/>
        <v>["Ferrous Sulfate","50,75","63C1/235U","C35","2D","1","0","C1/2","5","3"],</v>
      </c>
    </row>
    <row r="214" spans="1:22" ht="17.5" x14ac:dyDescent="0.35">
      <c r="A214" t="s">
        <v>1148</v>
      </c>
      <c r="B214" s="4" t="s">
        <v>557</v>
      </c>
      <c r="C214" s="1" t="s">
        <v>1146</v>
      </c>
      <c r="D214" s="5" t="s">
        <v>558</v>
      </c>
      <c r="E214" s="1" t="s">
        <v>1146</v>
      </c>
      <c r="F214" s="5" t="s">
        <v>559</v>
      </c>
      <c r="G214" s="1" t="s">
        <v>1146</v>
      </c>
      <c r="H214" s="5" t="s">
        <v>560</v>
      </c>
      <c r="I214" s="1" t="s">
        <v>1146</v>
      </c>
      <c r="J214" s="5" t="s">
        <v>31</v>
      </c>
      <c r="K214" s="1" t="s">
        <v>1146</v>
      </c>
      <c r="L214" s="5">
        <v>2</v>
      </c>
      <c r="M214" s="1" t="s">
        <v>1146</v>
      </c>
      <c r="N214" s="5" t="s">
        <v>14</v>
      </c>
      <c r="O214" s="1" t="s">
        <v>1146</v>
      </c>
      <c r="P214" s="5" t="s">
        <v>26</v>
      </c>
      <c r="Q214" s="1" t="s">
        <v>1146</v>
      </c>
      <c r="R214">
        <v>6</v>
      </c>
      <c r="S214" s="1" t="s">
        <v>1146</v>
      </c>
      <c r="T214">
        <v>3</v>
      </c>
      <c r="U214" s="2" t="s">
        <v>1147</v>
      </c>
      <c r="V214" t="str">
        <f t="shared" si="3"/>
        <v>["Ferrous Sulfide - 1/2"","120,135","128C1/226","C26","1A-1B-1C","2","X","C1/2","6","3"],</v>
      </c>
    </row>
    <row r="215" spans="1:22" ht="17.5" x14ac:dyDescent="0.35">
      <c r="A215" t="s">
        <v>1148</v>
      </c>
      <c r="B215" s="4" t="s">
        <v>561</v>
      </c>
      <c r="C215" s="1" t="s">
        <v>1146</v>
      </c>
      <c r="D215" s="5" t="s">
        <v>562</v>
      </c>
      <c r="E215" s="1" t="s">
        <v>1146</v>
      </c>
      <c r="F215" s="5" t="s">
        <v>563</v>
      </c>
      <c r="G215" s="1" t="s">
        <v>1146</v>
      </c>
      <c r="H215" s="5" t="s">
        <v>501</v>
      </c>
      <c r="I215" s="1" t="s">
        <v>1146</v>
      </c>
      <c r="J215" s="5" t="s">
        <v>31</v>
      </c>
      <c r="K215" s="1" t="s">
        <v>1146</v>
      </c>
      <c r="L215" s="5">
        <v>2</v>
      </c>
      <c r="M215" s="1" t="s">
        <v>1146</v>
      </c>
      <c r="N215" s="5" t="s">
        <v>14</v>
      </c>
      <c r="O215" s="1" t="s">
        <v>1146</v>
      </c>
      <c r="P215" s="5" t="s">
        <v>15</v>
      </c>
      <c r="Q215" s="1" t="s">
        <v>1146</v>
      </c>
      <c r="R215">
        <v>6</v>
      </c>
      <c r="S215" s="1" t="s">
        <v>1146</v>
      </c>
      <c r="T215">
        <v>3</v>
      </c>
      <c r="U215" s="2" t="s">
        <v>1147</v>
      </c>
      <c r="V215" t="str">
        <f t="shared" si="3"/>
        <v>["Ferrous Sulfide, 100 Mesh","105,120","113A10036","A36","1A-1B-1C","2","X","A100","6","3"],</v>
      </c>
    </row>
    <row r="216" spans="1:22" ht="17.5" x14ac:dyDescent="0.35">
      <c r="A216" t="s">
        <v>1148</v>
      </c>
      <c r="B216" s="4" t="s">
        <v>564</v>
      </c>
      <c r="C216" s="1" t="s">
        <v>1146</v>
      </c>
      <c r="D216" s="5" t="s">
        <v>118</v>
      </c>
      <c r="E216" s="1" t="s">
        <v>1146</v>
      </c>
      <c r="F216" s="5" t="s">
        <v>565</v>
      </c>
      <c r="G216" s="1" t="s">
        <v>1146</v>
      </c>
      <c r="H216" s="5" t="s">
        <v>96</v>
      </c>
      <c r="I216" s="1" t="s">
        <v>1146</v>
      </c>
      <c r="J216" s="5" t="s">
        <v>31</v>
      </c>
      <c r="K216" s="1" t="s">
        <v>1146</v>
      </c>
      <c r="L216" s="5">
        <v>1</v>
      </c>
      <c r="M216" s="1" t="s">
        <v>1146</v>
      </c>
      <c r="N216" s="5" t="s">
        <v>14</v>
      </c>
      <c r="O216" s="1" t="s">
        <v>1146</v>
      </c>
      <c r="P216" s="5" t="s">
        <v>26</v>
      </c>
      <c r="Q216" s="1" t="s">
        <v>1146</v>
      </c>
      <c r="R216">
        <v>5</v>
      </c>
      <c r="S216" s="1" t="s">
        <v>1146</v>
      </c>
      <c r="T216">
        <v>4</v>
      </c>
      <c r="U216" s="2" t="s">
        <v>1147</v>
      </c>
      <c r="V216" t="str">
        <f t="shared" si="3"/>
        <v>["Fish, Meal","35,40","38C1/245HP","C45","1A-1B-1C","1","X","C1/2","5","4"],</v>
      </c>
    </row>
    <row r="217" spans="1:22" ht="17.5" x14ac:dyDescent="0.35">
      <c r="A217" t="s">
        <v>1148</v>
      </c>
      <c r="B217" s="4" t="s">
        <v>566</v>
      </c>
      <c r="C217" s="1" t="s">
        <v>1146</v>
      </c>
      <c r="D217" s="5" t="s">
        <v>258</v>
      </c>
      <c r="E217" s="1" t="s">
        <v>1146</v>
      </c>
      <c r="F217" s="5" t="s">
        <v>567</v>
      </c>
      <c r="G217" s="1" t="s">
        <v>1146</v>
      </c>
      <c r="H217" s="5" t="s">
        <v>184</v>
      </c>
      <c r="I217" s="1" t="s">
        <v>1146</v>
      </c>
      <c r="J217" s="5" t="s">
        <v>131</v>
      </c>
      <c r="K217" s="1" t="s">
        <v>1146</v>
      </c>
      <c r="L217" s="5">
        <v>1.5</v>
      </c>
      <c r="M217" s="1" t="s">
        <v>1146</v>
      </c>
      <c r="N217" s="7">
        <v>0</v>
      </c>
      <c r="O217" s="1" t="s">
        <v>1146</v>
      </c>
      <c r="P217" s="5" t="s">
        <v>381</v>
      </c>
      <c r="Q217" s="1" t="s">
        <v>1146</v>
      </c>
      <c r="R217">
        <v>5</v>
      </c>
      <c r="S217" s="1" t="s">
        <v>1146</v>
      </c>
      <c r="T217">
        <v>4</v>
      </c>
      <c r="U217" s="2" t="s">
        <v>1147</v>
      </c>
      <c r="V217" t="str">
        <f t="shared" si="3"/>
        <v>["Fish, Scraps","40,50","45D745H","D45","2A-2B-2C","1.5","0","D7","5","4"],</v>
      </c>
    </row>
    <row r="218" spans="1:22" ht="17.5" x14ac:dyDescent="0.35">
      <c r="A218" t="s">
        <v>1148</v>
      </c>
      <c r="B218" s="4" t="s">
        <v>568</v>
      </c>
      <c r="C218" s="1" t="s">
        <v>1146</v>
      </c>
      <c r="D218" s="5" t="s">
        <v>569</v>
      </c>
      <c r="E218" s="1" t="s">
        <v>1146</v>
      </c>
      <c r="F218" s="5" t="s">
        <v>570</v>
      </c>
      <c r="G218" s="1" t="s">
        <v>1146</v>
      </c>
      <c r="H218" s="5" t="s">
        <v>42</v>
      </c>
      <c r="I218" s="1" t="s">
        <v>1146</v>
      </c>
      <c r="J218" s="5" t="s">
        <v>31</v>
      </c>
      <c r="K218" s="1" t="s">
        <v>1146</v>
      </c>
      <c r="L218" s="5">
        <v>0.4</v>
      </c>
      <c r="M218" s="1" t="s">
        <v>1146</v>
      </c>
      <c r="N218" s="5" t="s">
        <v>14</v>
      </c>
      <c r="O218" s="1" t="s">
        <v>1146</v>
      </c>
      <c r="P218" s="5" t="s">
        <v>32</v>
      </c>
      <c r="Q218" s="1" t="s">
        <v>1146</v>
      </c>
      <c r="R218">
        <v>5</v>
      </c>
      <c r="S218" s="1" t="s">
        <v>1146</v>
      </c>
      <c r="T218">
        <v>3</v>
      </c>
      <c r="U218" s="2" t="s">
        <v>1147</v>
      </c>
      <c r="V218" t="str">
        <f t="shared" si="3"/>
        <v>["Flaxseed","43,45","44B635X","B35","1A-1B-1C","0.4","X","B6","5","3"],</v>
      </c>
    </row>
    <row r="219" spans="1:22" ht="17.5" x14ac:dyDescent="0.35">
      <c r="A219" t="s">
        <v>1148</v>
      </c>
      <c r="B219" s="4" t="s">
        <v>571</v>
      </c>
      <c r="C219" s="1" t="s">
        <v>1146</v>
      </c>
      <c r="D219" s="5" t="s">
        <v>572</v>
      </c>
      <c r="E219" s="1" t="s">
        <v>1146</v>
      </c>
      <c r="F219" s="5" t="s">
        <v>573</v>
      </c>
      <c r="G219" s="1" t="s">
        <v>1146</v>
      </c>
      <c r="H219" s="5" t="s">
        <v>184</v>
      </c>
      <c r="I219" s="1" t="s">
        <v>1146</v>
      </c>
      <c r="J219" s="5" t="s">
        <v>47</v>
      </c>
      <c r="K219" s="1" t="s">
        <v>1146</v>
      </c>
      <c r="L219" s="5">
        <v>0.7</v>
      </c>
      <c r="M219" s="1" t="s">
        <v>1146</v>
      </c>
      <c r="N219" s="7">
        <v>0</v>
      </c>
      <c r="O219" s="1" t="s">
        <v>1146</v>
      </c>
      <c r="P219" s="5" t="s">
        <v>381</v>
      </c>
      <c r="Q219" s="1" t="s">
        <v>1146</v>
      </c>
      <c r="R219">
        <v>5</v>
      </c>
      <c r="S219" s="1" t="s">
        <v>1146</v>
      </c>
      <c r="T219">
        <v>4</v>
      </c>
      <c r="U219" s="2" t="s">
        <v>1147</v>
      </c>
      <c r="V219" t="str">
        <f t="shared" si="3"/>
        <v>["Flaxseed Cake (Linseed Cake)","48,50","49D745","D45","2A-2B","0.7","0","D7","5","4"],</v>
      </c>
    </row>
    <row r="220" spans="1:22" ht="17.5" x14ac:dyDescent="0.35">
      <c r="A220" t="s">
        <v>1148</v>
      </c>
      <c r="B220" s="4" t="s">
        <v>574</v>
      </c>
      <c r="C220" s="1" t="s">
        <v>1146</v>
      </c>
      <c r="D220" s="5" t="s">
        <v>575</v>
      </c>
      <c r="E220" s="1" t="s">
        <v>1146</v>
      </c>
      <c r="F220" s="5" t="s">
        <v>576</v>
      </c>
      <c r="G220" s="1" t="s">
        <v>1146</v>
      </c>
      <c r="H220" s="5" t="s">
        <v>19</v>
      </c>
      <c r="I220" s="1" t="s">
        <v>1146</v>
      </c>
      <c r="J220" s="5" t="s">
        <v>192</v>
      </c>
      <c r="K220" s="1" t="s">
        <v>1146</v>
      </c>
      <c r="L220" s="5">
        <v>0.4</v>
      </c>
      <c r="M220" s="1" t="s">
        <v>1146</v>
      </c>
      <c r="N220" s="5" t="s">
        <v>14</v>
      </c>
      <c r="O220" s="1" t="s">
        <v>1146</v>
      </c>
      <c r="P220" s="5" t="s">
        <v>32</v>
      </c>
      <c r="Q220" s="1" t="s">
        <v>1146</v>
      </c>
      <c r="R220">
        <v>5</v>
      </c>
      <c r="S220" s="1" t="s">
        <v>1146</v>
      </c>
      <c r="T220">
        <v>4</v>
      </c>
      <c r="U220" s="2" t="s">
        <v>1147</v>
      </c>
      <c r="V220" t="str">
        <f t="shared" si="3"/>
        <v>["Flaxseed Meal (Linseed Meal)","25,45","35B645W","B45","1A-1B","0.4","X","B6","5","4"],</v>
      </c>
    </row>
    <row r="221" spans="1:22" ht="17.5" x14ac:dyDescent="0.35">
      <c r="A221" t="s">
        <v>1148</v>
      </c>
      <c r="B221" s="4" t="s">
        <v>577</v>
      </c>
      <c r="C221" s="1" t="s">
        <v>1146</v>
      </c>
      <c r="D221" s="5" t="s">
        <v>578</v>
      </c>
      <c r="E221" s="1" t="s">
        <v>1146</v>
      </c>
      <c r="F221" s="5" t="s">
        <v>579</v>
      </c>
      <c r="G221" s="1" t="s">
        <v>1146</v>
      </c>
      <c r="H221" s="5" t="s">
        <v>87</v>
      </c>
      <c r="I221" s="1" t="s">
        <v>1146</v>
      </c>
      <c r="J221" s="5" t="s">
        <v>138</v>
      </c>
      <c r="K221" s="1" t="s">
        <v>1146</v>
      </c>
      <c r="L221" s="5">
        <v>0.6</v>
      </c>
      <c r="M221" s="1" t="s">
        <v>1146</v>
      </c>
      <c r="N221" s="5" t="s">
        <v>14</v>
      </c>
      <c r="O221" s="1" t="s">
        <v>1146</v>
      </c>
      <c r="P221" s="5" t="s">
        <v>91</v>
      </c>
      <c r="Q221" s="1" t="s">
        <v>1146</v>
      </c>
      <c r="R221">
        <v>5</v>
      </c>
      <c r="S221" s="1" t="s">
        <v>1146</v>
      </c>
      <c r="T221">
        <v>4</v>
      </c>
      <c r="U221" s="2" t="s">
        <v>1147</v>
      </c>
      <c r="V221" t="str">
        <f t="shared" si="3"/>
        <v>["Flour, Wheat","33,40","37A4045LP","A45","1B","0.6","X","A40","5","4"],</v>
      </c>
    </row>
    <row r="222" spans="1:22" ht="17.5" x14ac:dyDescent="0.35">
      <c r="A222" t="s">
        <v>1148</v>
      </c>
      <c r="B222" s="4" t="s">
        <v>580</v>
      </c>
      <c r="C222" s="1" t="s">
        <v>1146</v>
      </c>
      <c r="D222" s="5" t="s">
        <v>581</v>
      </c>
      <c r="E222" s="1" t="s">
        <v>1146</v>
      </c>
      <c r="F222" s="5" t="s">
        <v>582</v>
      </c>
      <c r="G222" s="1" t="s">
        <v>1146</v>
      </c>
      <c r="H222" s="5" t="s">
        <v>501</v>
      </c>
      <c r="I222" s="1" t="s">
        <v>1146</v>
      </c>
      <c r="J222" s="5" t="s">
        <v>52</v>
      </c>
      <c r="K222" s="1" t="s">
        <v>1146</v>
      </c>
      <c r="L222" s="5">
        <v>3.5</v>
      </c>
      <c r="M222" s="1" t="s">
        <v>1146</v>
      </c>
      <c r="N222" s="7">
        <v>0</v>
      </c>
      <c r="O222" s="1" t="s">
        <v>1146</v>
      </c>
      <c r="P222" s="5" t="s">
        <v>91</v>
      </c>
      <c r="Q222" s="1" t="s">
        <v>1146</v>
      </c>
      <c r="R222">
        <v>6</v>
      </c>
      <c r="S222" s="1" t="s">
        <v>1146</v>
      </c>
      <c r="T222">
        <v>3</v>
      </c>
      <c r="U222" s="2" t="s">
        <v>1147</v>
      </c>
      <c r="V222" t="str">
        <f t="shared" si="3"/>
        <v>["Flue Dust, Basic Oxygen Furnace","45,60","53A4036LM","A36","3D","3.5","0","A40","6","3"],</v>
      </c>
    </row>
    <row r="223" spans="1:22" ht="17.5" x14ac:dyDescent="0.35">
      <c r="A223" t="s">
        <v>1148</v>
      </c>
      <c r="B223" s="4" t="s">
        <v>583</v>
      </c>
      <c r="C223" s="1" t="s">
        <v>1146</v>
      </c>
      <c r="D223" s="5" t="s">
        <v>584</v>
      </c>
      <c r="E223" s="1" t="s">
        <v>1146</v>
      </c>
      <c r="F223" s="5" t="s">
        <v>585</v>
      </c>
      <c r="G223" s="1" t="s">
        <v>1146</v>
      </c>
      <c r="H223" s="5" t="s">
        <v>501</v>
      </c>
      <c r="I223" s="1" t="s">
        <v>1146</v>
      </c>
      <c r="J223" s="5" t="s">
        <v>52</v>
      </c>
      <c r="K223" s="1" t="s">
        <v>1146</v>
      </c>
      <c r="L223" s="5">
        <v>3.5</v>
      </c>
      <c r="M223" s="1" t="s">
        <v>1146</v>
      </c>
      <c r="N223" s="7">
        <v>0</v>
      </c>
      <c r="O223" s="1" t="s">
        <v>1146</v>
      </c>
      <c r="P223" s="5" t="s">
        <v>91</v>
      </c>
      <c r="Q223" s="1" t="s">
        <v>1146</v>
      </c>
      <c r="R223">
        <v>6</v>
      </c>
      <c r="S223" s="1" t="s">
        <v>1146</v>
      </c>
      <c r="T223">
        <v>3</v>
      </c>
      <c r="U223" s="2" t="s">
        <v>1147</v>
      </c>
      <c r="V223" t="str">
        <f t="shared" si="3"/>
        <v>["Flue Dust, Blast Furnace","110,125","118A4036","A36","3D","3.5","0","A40","6","3"],</v>
      </c>
    </row>
    <row r="224" spans="1:22" ht="17.5" x14ac:dyDescent="0.35">
      <c r="A224" t="s">
        <v>1148</v>
      </c>
      <c r="B224" s="4" t="s">
        <v>586</v>
      </c>
      <c r="C224" s="1" t="s">
        <v>1146</v>
      </c>
      <c r="D224" s="5" t="s">
        <v>133</v>
      </c>
      <c r="E224" s="1" t="s">
        <v>1146</v>
      </c>
      <c r="F224" s="5" t="s">
        <v>587</v>
      </c>
      <c r="G224" s="1" t="s">
        <v>1146</v>
      </c>
      <c r="H224" s="5" t="s">
        <v>501</v>
      </c>
      <c r="I224" s="1" t="s">
        <v>1146</v>
      </c>
      <c r="J224" s="5" t="s">
        <v>52</v>
      </c>
      <c r="K224" s="1" t="s">
        <v>1146</v>
      </c>
      <c r="L224" s="5">
        <v>2</v>
      </c>
      <c r="M224" s="1" t="s">
        <v>1146</v>
      </c>
      <c r="N224" s="7">
        <v>0</v>
      </c>
      <c r="O224" s="1" t="s">
        <v>1146</v>
      </c>
      <c r="P224" s="5" t="s">
        <v>91</v>
      </c>
      <c r="Q224" s="1" t="s">
        <v>1146</v>
      </c>
      <c r="R224">
        <v>6</v>
      </c>
      <c r="S224" s="1" t="s">
        <v>1146</v>
      </c>
      <c r="T224">
        <v>3</v>
      </c>
      <c r="U224" s="2" t="s">
        <v>1147</v>
      </c>
      <c r="V224" t="str">
        <f t="shared" si="3"/>
        <v>["Flue Dust, Boiler House Dry","30,45","38A4036LM","A36","3D","2","0","A40","6","3"],</v>
      </c>
    </row>
    <row r="225" spans="1:22" ht="17.5" x14ac:dyDescent="0.35">
      <c r="A225" t="s">
        <v>1148</v>
      </c>
      <c r="B225" s="4" t="s">
        <v>588</v>
      </c>
      <c r="C225" s="1" t="s">
        <v>1146</v>
      </c>
      <c r="D225" s="5" t="s">
        <v>323</v>
      </c>
      <c r="E225" s="1" t="s">
        <v>1146</v>
      </c>
      <c r="F225" s="5" t="s">
        <v>324</v>
      </c>
      <c r="G225" s="1" t="s">
        <v>1146</v>
      </c>
      <c r="H225" s="5" t="s">
        <v>112</v>
      </c>
      <c r="I225" s="1" t="s">
        <v>1146</v>
      </c>
      <c r="J225" s="5" t="s">
        <v>20</v>
      </c>
      <c r="K225" s="1" t="s">
        <v>1146</v>
      </c>
      <c r="L225" s="5">
        <v>2</v>
      </c>
      <c r="M225" s="1" t="s">
        <v>1146</v>
      </c>
      <c r="N225" s="7">
        <v>0</v>
      </c>
      <c r="O225" s="1" t="s">
        <v>1146</v>
      </c>
      <c r="P225" s="5" t="s">
        <v>32</v>
      </c>
      <c r="Q225" s="1" t="s">
        <v>1146</v>
      </c>
      <c r="R225">
        <v>6</v>
      </c>
      <c r="S225" s="1" t="s">
        <v>1146</v>
      </c>
      <c r="T225">
        <v>3</v>
      </c>
      <c r="U225" s="2" t="s">
        <v>1147</v>
      </c>
      <c r="V225" t="str">
        <f t="shared" si="3"/>
        <v>["Fluorspar, Fines","80,100","90B636","B36","2D","2","0","B6","6","3"],</v>
      </c>
    </row>
    <row r="226" spans="1:22" ht="17.5" x14ac:dyDescent="0.35">
      <c r="A226" t="s">
        <v>1148</v>
      </c>
      <c r="B226" s="4" t="s">
        <v>589</v>
      </c>
      <c r="C226" s="1" t="s">
        <v>1146</v>
      </c>
      <c r="D226" s="5" t="s">
        <v>503</v>
      </c>
      <c r="E226" s="1" t="s">
        <v>1146</v>
      </c>
      <c r="F226" s="5" t="s">
        <v>590</v>
      </c>
      <c r="G226" s="1" t="s">
        <v>1146</v>
      </c>
      <c r="H226" s="5" t="s">
        <v>144</v>
      </c>
      <c r="I226" s="1" t="s">
        <v>1146</v>
      </c>
      <c r="J226" s="5" t="s">
        <v>20</v>
      </c>
      <c r="K226" s="1" t="s">
        <v>1146</v>
      </c>
      <c r="L226" s="5">
        <v>2</v>
      </c>
      <c r="M226" s="1" t="s">
        <v>1146</v>
      </c>
      <c r="N226" s="7">
        <v>0</v>
      </c>
      <c r="O226" s="1" t="s">
        <v>1146</v>
      </c>
      <c r="P226" s="5" t="s">
        <v>381</v>
      </c>
      <c r="Q226" s="1" t="s">
        <v>1146</v>
      </c>
      <c r="R226">
        <v>6</v>
      </c>
      <c r="S226" s="1" t="s">
        <v>1146</v>
      </c>
      <c r="T226">
        <v>3</v>
      </c>
      <c r="U226" s="2" t="s">
        <v>1147</v>
      </c>
      <c r="V226" t="str">
        <f t="shared" si="3"/>
        <v>["Fluorspar, Lumps, 1 1/2" - 3"","90,110","100D736","D36","2D","2","0","D7","6","3"],</v>
      </c>
    </row>
    <row r="227" spans="1:22" ht="17.5" x14ac:dyDescent="0.35">
      <c r="A227" t="s">
        <v>1148</v>
      </c>
      <c r="B227" s="4" t="s">
        <v>591</v>
      </c>
      <c r="C227" s="1" t="s">
        <v>1146</v>
      </c>
      <c r="D227" s="5" t="s">
        <v>133</v>
      </c>
      <c r="E227" s="1" t="s">
        <v>1146</v>
      </c>
      <c r="F227" s="5" t="s">
        <v>592</v>
      </c>
      <c r="G227" s="1" t="s">
        <v>1146</v>
      </c>
      <c r="H227" s="5" t="s">
        <v>501</v>
      </c>
      <c r="I227" s="1" t="s">
        <v>1146</v>
      </c>
      <c r="J227" s="5" t="s">
        <v>52</v>
      </c>
      <c r="K227" s="1" t="s">
        <v>1146</v>
      </c>
      <c r="L227" s="5">
        <v>2</v>
      </c>
      <c r="M227" s="1" t="s">
        <v>1146</v>
      </c>
      <c r="N227" s="7">
        <v>0</v>
      </c>
      <c r="O227" s="1" t="s">
        <v>1146</v>
      </c>
      <c r="P227" s="5" t="s">
        <v>91</v>
      </c>
      <c r="Q227" s="1" t="s">
        <v>1146</v>
      </c>
      <c r="R227">
        <v>6</v>
      </c>
      <c r="S227" s="1" t="s">
        <v>1146</v>
      </c>
      <c r="T227">
        <v>3</v>
      </c>
      <c r="U227" s="2" t="s">
        <v>1147</v>
      </c>
      <c r="V227" t="str">
        <f t="shared" si="3"/>
        <v>["Fly Ash","30,45","38A4036M","A36","3D","2","0","A40","6","3"],</v>
      </c>
    </row>
    <row r="228" spans="1:22" ht="17.5" x14ac:dyDescent="0.35">
      <c r="A228" t="s">
        <v>1148</v>
      </c>
      <c r="B228" s="4" t="s">
        <v>593</v>
      </c>
      <c r="C228" s="1" t="s">
        <v>1146</v>
      </c>
      <c r="D228" s="5" t="s">
        <v>469</v>
      </c>
      <c r="E228" s="1" t="s">
        <v>1146</v>
      </c>
      <c r="F228" s="5" t="s">
        <v>594</v>
      </c>
      <c r="G228" s="1" t="s">
        <v>1146</v>
      </c>
      <c r="H228" s="5" t="s">
        <v>501</v>
      </c>
      <c r="I228" s="1" t="s">
        <v>1146</v>
      </c>
      <c r="J228" s="5" t="s">
        <v>52</v>
      </c>
      <c r="K228" s="1" t="s">
        <v>1146</v>
      </c>
      <c r="L228" s="5">
        <v>2</v>
      </c>
      <c r="M228" s="1" t="s">
        <v>1146</v>
      </c>
      <c r="N228" s="7">
        <v>0</v>
      </c>
      <c r="O228" s="1" t="s">
        <v>1146</v>
      </c>
      <c r="P228" s="5" t="s">
        <v>91</v>
      </c>
      <c r="Q228" s="1" t="s">
        <v>1146</v>
      </c>
      <c r="R228">
        <v>6</v>
      </c>
      <c r="S228" s="1" t="s">
        <v>1146</v>
      </c>
      <c r="T228">
        <v>3</v>
      </c>
      <c r="U228" s="2" t="s">
        <v>1147</v>
      </c>
      <c r="V228" t="str">
        <f t="shared" si="3"/>
        <v>["Fly Ash, Coal","30,60","45A4036M","A36","3D","2","0","A40","6","3"],</v>
      </c>
    </row>
    <row r="229" spans="1:22" ht="17.5" x14ac:dyDescent="0.35">
      <c r="A229" t="s">
        <v>1148</v>
      </c>
      <c r="B229" s="4" t="s">
        <v>595</v>
      </c>
      <c r="C229" s="1" t="s">
        <v>1146</v>
      </c>
      <c r="D229" s="5" t="s">
        <v>596</v>
      </c>
      <c r="E229" s="1" t="s">
        <v>1146</v>
      </c>
      <c r="F229" s="5" t="s">
        <v>597</v>
      </c>
      <c r="G229" s="1" t="s">
        <v>1146</v>
      </c>
      <c r="H229" s="5" t="s">
        <v>501</v>
      </c>
      <c r="I229" s="1" t="s">
        <v>1146</v>
      </c>
      <c r="J229" s="5" t="s">
        <v>52</v>
      </c>
      <c r="K229" s="1" t="s">
        <v>1146</v>
      </c>
      <c r="L229" s="5">
        <v>3</v>
      </c>
      <c r="M229" s="1" t="s">
        <v>1146</v>
      </c>
      <c r="N229" s="7">
        <v>0</v>
      </c>
      <c r="O229" s="1" t="s">
        <v>1146</v>
      </c>
      <c r="P229" s="5" t="s">
        <v>91</v>
      </c>
      <c r="Q229" s="1" t="s">
        <v>1146</v>
      </c>
      <c r="R229">
        <v>6</v>
      </c>
      <c r="S229" s="1" t="s">
        <v>1146</v>
      </c>
      <c r="T229">
        <v>3</v>
      </c>
      <c r="U229" s="2" t="s">
        <v>1147</v>
      </c>
      <c r="V229" t="str">
        <f t="shared" si="3"/>
        <v>["Fly Ash, Fluidized Bed","60,90","75A4036","A36","3D","3","0","A40","6","3"],</v>
      </c>
    </row>
    <row r="230" spans="1:22" ht="15.5" x14ac:dyDescent="0.35">
      <c r="A230" t="s">
        <v>1148</v>
      </c>
      <c r="B230" s="4" t="s">
        <v>598</v>
      </c>
      <c r="C230" s="1" t="s">
        <v>1146</v>
      </c>
      <c r="D230" s="7">
        <v>0</v>
      </c>
      <c r="E230" s="1" t="s">
        <v>1146</v>
      </c>
      <c r="F230" s="7">
        <v>0</v>
      </c>
      <c r="G230" s="1" t="s">
        <v>1146</v>
      </c>
      <c r="H230" s="7">
        <v>0</v>
      </c>
      <c r="I230" s="1" t="s">
        <v>1146</v>
      </c>
      <c r="J230" s="5" t="s">
        <v>1149</v>
      </c>
      <c r="K230" s="1" t="s">
        <v>1146</v>
      </c>
      <c r="L230" s="5" t="s">
        <v>1149</v>
      </c>
      <c r="M230" s="1" t="s">
        <v>1146</v>
      </c>
      <c r="N230" s="7">
        <v>0</v>
      </c>
      <c r="O230" s="1" t="s">
        <v>1146</v>
      </c>
      <c r="P230">
        <v>0</v>
      </c>
      <c r="Q230" s="1" t="s">
        <v>1146</v>
      </c>
      <c r="R230">
        <v>0</v>
      </c>
      <c r="S230" s="1" t="s">
        <v>1146</v>
      </c>
      <c r="T230">
        <v>0</v>
      </c>
      <c r="U230" s="2" t="s">
        <v>1147</v>
      </c>
      <c r="V230" t="str">
        <f t="shared" si="3"/>
        <v>["Foundry Sand, Dry (See Sand)","0","0","0","Nil","Nil","0","0","0","0"],</v>
      </c>
    </row>
    <row r="231" spans="1:22" ht="17.5" x14ac:dyDescent="0.35">
      <c r="A231" t="s">
        <v>1148</v>
      </c>
      <c r="B231" s="4" t="s">
        <v>599</v>
      </c>
      <c r="C231" s="1" t="s">
        <v>1146</v>
      </c>
      <c r="D231" s="5" t="s">
        <v>436</v>
      </c>
      <c r="E231" s="1" t="s">
        <v>1146</v>
      </c>
      <c r="F231" s="5" t="s">
        <v>600</v>
      </c>
      <c r="G231" s="1" t="s">
        <v>1146</v>
      </c>
      <c r="H231" s="5" t="s">
        <v>103</v>
      </c>
      <c r="I231" s="1" t="s">
        <v>1146</v>
      </c>
      <c r="J231" s="5" t="s">
        <v>52</v>
      </c>
      <c r="K231" s="1" t="s">
        <v>1146</v>
      </c>
      <c r="L231" s="5">
        <v>2</v>
      </c>
      <c r="M231" s="1" t="s">
        <v>1146</v>
      </c>
      <c r="N231" s="7">
        <v>0</v>
      </c>
      <c r="O231" s="1" t="s">
        <v>1146</v>
      </c>
      <c r="P231" s="5" t="s">
        <v>15</v>
      </c>
      <c r="Q231" s="1" t="s">
        <v>1146</v>
      </c>
      <c r="R231">
        <v>5</v>
      </c>
      <c r="S231" s="1" t="s">
        <v>1146</v>
      </c>
      <c r="T231">
        <v>2</v>
      </c>
      <c r="U231" s="2" t="s">
        <v>1147</v>
      </c>
      <c r="V231" t="str">
        <f t="shared" si="3"/>
        <v>["Fuller's Earth, Calcined","30,40","35A10025","A25","3D","2","0","A100","5","2"],</v>
      </c>
    </row>
    <row r="232" spans="1:22" ht="17.5" x14ac:dyDescent="0.35">
      <c r="A232" t="s">
        <v>1148</v>
      </c>
      <c r="B232" s="4" t="s">
        <v>601</v>
      </c>
      <c r="C232" s="1" t="s">
        <v>1146</v>
      </c>
      <c r="D232" s="5" t="s">
        <v>436</v>
      </c>
      <c r="E232" s="1" t="s">
        <v>1146</v>
      </c>
      <c r="F232" s="5" t="s">
        <v>602</v>
      </c>
      <c r="G232" s="1" t="s">
        <v>1146</v>
      </c>
      <c r="H232" s="5" t="s">
        <v>103</v>
      </c>
      <c r="I232" s="1" t="s">
        <v>1146</v>
      </c>
      <c r="J232" s="5" t="s">
        <v>20</v>
      </c>
      <c r="K232" s="1" t="s">
        <v>1146</v>
      </c>
      <c r="L232" s="5">
        <v>2</v>
      </c>
      <c r="M232" s="1" t="s">
        <v>1146</v>
      </c>
      <c r="N232" s="7">
        <v>0</v>
      </c>
      <c r="O232" s="1" t="s">
        <v>1146</v>
      </c>
      <c r="P232" s="5" t="s">
        <v>91</v>
      </c>
      <c r="Q232" s="1" t="s">
        <v>1146</v>
      </c>
      <c r="R232">
        <v>5</v>
      </c>
      <c r="S232" s="1" t="s">
        <v>1146</v>
      </c>
      <c r="T232">
        <v>2</v>
      </c>
      <c r="U232" s="2" t="s">
        <v>1147</v>
      </c>
      <c r="V232" t="str">
        <f t="shared" si="3"/>
        <v>["Fuller's Earth, Dry, Raw","30,40","35A4025","A25","2D","2","0","A40","5","2"],</v>
      </c>
    </row>
    <row r="233" spans="1:22" ht="17.5" x14ac:dyDescent="0.35">
      <c r="A233" t="s">
        <v>1148</v>
      </c>
      <c r="B233" s="4" t="s">
        <v>603</v>
      </c>
      <c r="C233" s="1" t="s">
        <v>1146</v>
      </c>
      <c r="D233" s="5" t="s">
        <v>604</v>
      </c>
      <c r="E233" s="1" t="s">
        <v>1146</v>
      </c>
      <c r="F233" s="5" t="s">
        <v>605</v>
      </c>
      <c r="G233" s="1" t="s">
        <v>1146</v>
      </c>
      <c r="H233" s="5" t="s">
        <v>96</v>
      </c>
      <c r="I233" s="1" t="s">
        <v>1146</v>
      </c>
      <c r="J233" s="5" t="s">
        <v>52</v>
      </c>
      <c r="K233" s="1" t="s">
        <v>1146</v>
      </c>
      <c r="L233" s="5">
        <v>2</v>
      </c>
      <c r="M233" s="1" t="s">
        <v>1146</v>
      </c>
      <c r="N233" s="7">
        <v>0</v>
      </c>
      <c r="O233" s="1" t="s">
        <v>1146</v>
      </c>
      <c r="P233" s="5" t="s">
        <v>26</v>
      </c>
      <c r="Q233" s="1" t="s">
        <v>1146</v>
      </c>
      <c r="R233">
        <v>5</v>
      </c>
      <c r="S233" s="1" t="s">
        <v>1146</v>
      </c>
      <c r="T233">
        <v>4</v>
      </c>
      <c r="U233" s="2" t="s">
        <v>1147</v>
      </c>
      <c r="V233" t="str">
        <f t="shared" si="3"/>
        <v>["Fuller's Earth, Oily, Spent","60,65","63C1/245OW","C45","3D","2","0","C1/2","5","4"],</v>
      </c>
    </row>
    <row r="234" spans="1:22" ht="15.5" x14ac:dyDescent="0.35">
      <c r="A234" t="s">
        <v>1148</v>
      </c>
      <c r="B234" s="4" t="s">
        <v>606</v>
      </c>
      <c r="C234" s="1" t="s">
        <v>1146</v>
      </c>
      <c r="D234" s="7">
        <v>0</v>
      </c>
      <c r="E234" s="1" t="s">
        <v>1146</v>
      </c>
      <c r="F234" s="7">
        <v>0</v>
      </c>
      <c r="G234" s="1" t="s">
        <v>1146</v>
      </c>
      <c r="H234" s="7">
        <v>0</v>
      </c>
      <c r="I234" s="1" t="s">
        <v>1146</v>
      </c>
      <c r="J234" s="5" t="s">
        <v>1149</v>
      </c>
      <c r="K234" s="1" t="s">
        <v>1146</v>
      </c>
      <c r="L234" s="5" t="s">
        <v>1149</v>
      </c>
      <c r="M234" s="1" t="s">
        <v>1146</v>
      </c>
      <c r="N234" s="7">
        <v>0</v>
      </c>
      <c r="O234" s="1" t="s">
        <v>1146</v>
      </c>
      <c r="P234">
        <v>0</v>
      </c>
      <c r="Q234" s="1" t="s">
        <v>1146</v>
      </c>
      <c r="R234">
        <v>0</v>
      </c>
      <c r="S234" s="1" t="s">
        <v>1146</v>
      </c>
      <c r="T234">
        <v>0</v>
      </c>
      <c r="U234" s="2" t="s">
        <v>1147</v>
      </c>
      <c r="V234" t="str">
        <f t="shared" si="3"/>
        <v>["Galena (See Lead Sulfide)","0","0","0","Nil","Nil","0","0","0","0"],</v>
      </c>
    </row>
    <row r="235" spans="1:22" ht="17.5" x14ac:dyDescent="0.35">
      <c r="A235" t="s">
        <v>1148</v>
      </c>
      <c r="B235" s="4" t="s">
        <v>607</v>
      </c>
      <c r="C235" s="1" t="s">
        <v>1146</v>
      </c>
      <c r="D235" s="5">
        <v>32</v>
      </c>
      <c r="E235" s="1" t="s">
        <v>1146</v>
      </c>
      <c r="F235" s="5" t="s">
        <v>608</v>
      </c>
      <c r="G235" s="1" t="s">
        <v>1146</v>
      </c>
      <c r="H235" s="5" t="s">
        <v>42</v>
      </c>
      <c r="I235" s="1" t="s">
        <v>1146</v>
      </c>
      <c r="J235" s="5" t="s">
        <v>138</v>
      </c>
      <c r="K235" s="1" t="s">
        <v>1146</v>
      </c>
      <c r="L235" s="5">
        <v>0.8</v>
      </c>
      <c r="M235" s="1" t="s">
        <v>1146</v>
      </c>
      <c r="N235" s="5" t="s">
        <v>14</v>
      </c>
      <c r="O235" s="1" t="s">
        <v>1146</v>
      </c>
      <c r="P235" s="5" t="s">
        <v>32</v>
      </c>
      <c r="Q235" s="1" t="s">
        <v>1146</v>
      </c>
      <c r="R235">
        <v>5</v>
      </c>
      <c r="S235" s="1" t="s">
        <v>1146</v>
      </c>
      <c r="T235">
        <v>3</v>
      </c>
      <c r="U235" s="2" t="s">
        <v>1147</v>
      </c>
      <c r="V235" t="str">
        <f t="shared" si="3"/>
        <v>["Gelatine, Granulated","32","32B635PU","B35","1B","0.8","X","B6","5","3"],</v>
      </c>
    </row>
    <row r="236" spans="1:22" ht="17.5" x14ac:dyDescent="0.35">
      <c r="A236" t="s">
        <v>1148</v>
      </c>
      <c r="B236" s="4" t="s">
        <v>609</v>
      </c>
      <c r="C236" s="1" t="s">
        <v>1146</v>
      </c>
      <c r="D236" s="5">
        <v>37</v>
      </c>
      <c r="E236" s="1" t="s">
        <v>1146</v>
      </c>
      <c r="F236" s="5" t="s">
        <v>610</v>
      </c>
      <c r="G236" s="1" t="s">
        <v>1146</v>
      </c>
      <c r="H236" s="5" t="s">
        <v>36</v>
      </c>
      <c r="I236" s="1" t="s">
        <v>1146</v>
      </c>
      <c r="J236" s="5" t="s">
        <v>52</v>
      </c>
      <c r="K236" s="1" t="s">
        <v>1146</v>
      </c>
      <c r="L236" s="5">
        <v>1.5</v>
      </c>
      <c r="M236" s="1" t="s">
        <v>1146</v>
      </c>
      <c r="N236" s="7">
        <v>0</v>
      </c>
      <c r="O236" s="1" t="s">
        <v>1146</v>
      </c>
      <c r="P236" s="5" t="s">
        <v>26</v>
      </c>
      <c r="Q236" s="1" t="s">
        <v>1146</v>
      </c>
      <c r="R236">
        <v>5</v>
      </c>
      <c r="S236" s="1" t="s">
        <v>1146</v>
      </c>
      <c r="T236">
        <v>3</v>
      </c>
      <c r="U236" s="2" t="s">
        <v>1147</v>
      </c>
      <c r="V236" t="str">
        <f t="shared" si="3"/>
        <v>["Gilsonite","37","37C1/235","C35","3D","1.5","0","C1/2","5","3"],</v>
      </c>
    </row>
    <row r="237" spans="1:22" ht="17.5" x14ac:dyDescent="0.35">
      <c r="A237" t="s">
        <v>1148</v>
      </c>
      <c r="B237" s="4" t="s">
        <v>611</v>
      </c>
      <c r="C237" s="1" t="s">
        <v>1146</v>
      </c>
      <c r="D237" s="5" t="s">
        <v>323</v>
      </c>
      <c r="E237" s="1" t="s">
        <v>1146</v>
      </c>
      <c r="F237" s="5" t="s">
        <v>612</v>
      </c>
      <c r="G237" s="1" t="s">
        <v>1146</v>
      </c>
      <c r="H237" s="5" t="s">
        <v>378</v>
      </c>
      <c r="I237" s="1" t="s">
        <v>1146</v>
      </c>
      <c r="J237" s="5" t="s">
        <v>52</v>
      </c>
      <c r="K237" s="1" t="s">
        <v>1146</v>
      </c>
      <c r="L237" s="5">
        <v>2.5</v>
      </c>
      <c r="M237" s="1" t="s">
        <v>1146</v>
      </c>
      <c r="N237" s="7">
        <v>0</v>
      </c>
      <c r="O237" s="1" t="s">
        <v>1146</v>
      </c>
      <c r="P237" s="5" t="s">
        <v>26</v>
      </c>
      <c r="Q237" s="1" t="s">
        <v>1146</v>
      </c>
      <c r="R237">
        <v>7</v>
      </c>
      <c r="S237" s="1" t="s">
        <v>1146</v>
      </c>
      <c r="T237">
        <v>3</v>
      </c>
      <c r="U237" s="2" t="s">
        <v>1147</v>
      </c>
      <c r="V237" t="str">
        <f t="shared" si="3"/>
        <v>["Glass, Batch (Wool &amp; Container)","80,100","90C1/237","C37","3D","2.5","0","C1/2","7","3"],</v>
      </c>
    </row>
    <row r="238" spans="1:22" ht="17.5" x14ac:dyDescent="0.35">
      <c r="A238" t="s">
        <v>1148</v>
      </c>
      <c r="B238" s="4" t="s">
        <v>613</v>
      </c>
      <c r="C238" s="1" t="s">
        <v>1146</v>
      </c>
      <c r="D238" s="5">
        <v>40</v>
      </c>
      <c r="E238" s="1" t="s">
        <v>1146</v>
      </c>
      <c r="F238" s="5" t="s">
        <v>614</v>
      </c>
      <c r="G238" s="1" t="s">
        <v>1146</v>
      </c>
      <c r="H238" s="5" t="s">
        <v>19</v>
      </c>
      <c r="I238" s="1" t="s">
        <v>1146</v>
      </c>
      <c r="J238" s="5" t="s">
        <v>20</v>
      </c>
      <c r="K238" s="1" t="s">
        <v>1146</v>
      </c>
      <c r="L238" s="5">
        <v>1.7</v>
      </c>
      <c r="M238" s="1" t="s">
        <v>1146</v>
      </c>
      <c r="N238" s="7">
        <v>0</v>
      </c>
      <c r="O238" s="1" t="s">
        <v>1146</v>
      </c>
      <c r="P238" s="5" t="s">
        <v>32</v>
      </c>
      <c r="Q238" s="1" t="s">
        <v>1146</v>
      </c>
      <c r="R238">
        <v>5</v>
      </c>
      <c r="S238" s="1" t="s">
        <v>1146</v>
      </c>
      <c r="T238">
        <v>4</v>
      </c>
      <c r="U238" s="2" t="s">
        <v>1147</v>
      </c>
      <c r="V238" t="str">
        <f t="shared" si="3"/>
        <v>["Glue, Ground","40","40B645U","B45","2D","1.7","0","B6","5","4"],</v>
      </c>
    </row>
    <row r="239" spans="1:22" ht="17.5" x14ac:dyDescent="0.35">
      <c r="A239" t="s">
        <v>1148</v>
      </c>
      <c r="B239" s="4" t="s">
        <v>615</v>
      </c>
      <c r="C239" s="1" t="s">
        <v>1146</v>
      </c>
      <c r="D239" s="5">
        <v>40</v>
      </c>
      <c r="E239" s="1" t="s">
        <v>1146</v>
      </c>
      <c r="F239" s="5" t="s">
        <v>616</v>
      </c>
      <c r="G239" s="1" t="s">
        <v>1146</v>
      </c>
      <c r="H239" s="5" t="s">
        <v>36</v>
      </c>
      <c r="I239" s="1" t="s">
        <v>1146</v>
      </c>
      <c r="J239" s="5" t="s">
        <v>31</v>
      </c>
      <c r="K239" s="1" t="s">
        <v>1146</v>
      </c>
      <c r="L239" s="5">
        <v>0.5</v>
      </c>
      <c r="M239" s="1" t="s">
        <v>1146</v>
      </c>
      <c r="N239" s="7">
        <v>0</v>
      </c>
      <c r="O239" s="1" t="s">
        <v>1146</v>
      </c>
      <c r="P239" s="5" t="s">
        <v>26</v>
      </c>
      <c r="Q239" s="1" t="s">
        <v>1146</v>
      </c>
      <c r="R239">
        <v>5</v>
      </c>
      <c r="S239" s="1" t="s">
        <v>1146</v>
      </c>
      <c r="T239">
        <v>3</v>
      </c>
      <c r="U239" s="2" t="s">
        <v>1147</v>
      </c>
      <c r="V239" t="str">
        <f t="shared" si="3"/>
        <v>["Glue, Pearl","40","40C1/235U","C35","1A-1B-1C","0.5","0","C1/2","5","3"],</v>
      </c>
    </row>
    <row r="240" spans="1:22" ht="17.5" x14ac:dyDescent="0.35">
      <c r="A240" t="s">
        <v>1148</v>
      </c>
      <c r="B240" s="4" t="s">
        <v>617</v>
      </c>
      <c r="C240" s="1" t="s">
        <v>1146</v>
      </c>
      <c r="D240" s="5">
        <v>40</v>
      </c>
      <c r="E240" s="1" t="s">
        <v>1146</v>
      </c>
      <c r="F240" s="5" t="s">
        <v>618</v>
      </c>
      <c r="G240" s="1" t="s">
        <v>1146</v>
      </c>
      <c r="H240" s="5" t="s">
        <v>87</v>
      </c>
      <c r="I240" s="1" t="s">
        <v>1146</v>
      </c>
      <c r="J240" s="5" t="s">
        <v>31</v>
      </c>
      <c r="K240" s="1" t="s">
        <v>1146</v>
      </c>
      <c r="L240" s="5">
        <v>0.6</v>
      </c>
      <c r="M240" s="1" t="s">
        <v>1146</v>
      </c>
      <c r="N240" s="7">
        <v>0</v>
      </c>
      <c r="O240" s="1" t="s">
        <v>1146</v>
      </c>
      <c r="P240" s="5" t="s">
        <v>91</v>
      </c>
      <c r="Q240" s="1" t="s">
        <v>1146</v>
      </c>
      <c r="R240">
        <v>5</v>
      </c>
      <c r="S240" s="1" t="s">
        <v>1146</v>
      </c>
      <c r="T240">
        <v>4</v>
      </c>
      <c r="U240" s="2" t="s">
        <v>1147</v>
      </c>
      <c r="V240" t="str">
        <f t="shared" si="3"/>
        <v>["Glue, Vegetable Powdered","40","40A4045U","A45","1A-1B-1C","0.6","0","A40","5","4"],</v>
      </c>
    </row>
    <row r="241" spans="1:22" ht="17.5" x14ac:dyDescent="0.35">
      <c r="A241" t="s">
        <v>1148</v>
      </c>
      <c r="B241" s="4" t="s">
        <v>619</v>
      </c>
      <c r="C241" s="1" t="s">
        <v>1146</v>
      </c>
      <c r="D241" s="5" t="s">
        <v>238</v>
      </c>
      <c r="E241" s="1" t="s">
        <v>1146</v>
      </c>
      <c r="F241" s="5" t="s">
        <v>620</v>
      </c>
      <c r="G241" s="1" t="s">
        <v>1146</v>
      </c>
      <c r="H241" s="5" t="s">
        <v>96</v>
      </c>
      <c r="I241" s="1" t="s">
        <v>1146</v>
      </c>
      <c r="J241" s="5" t="s">
        <v>138</v>
      </c>
      <c r="K241" s="1" t="s">
        <v>1146</v>
      </c>
      <c r="L241" s="5">
        <v>2.5</v>
      </c>
      <c r="M241" s="1" t="s">
        <v>1146</v>
      </c>
      <c r="N241" s="7">
        <v>0</v>
      </c>
      <c r="O241" s="1" t="s">
        <v>1146</v>
      </c>
      <c r="P241" s="5" t="s">
        <v>26</v>
      </c>
      <c r="Q241" s="1" t="s">
        <v>1146</v>
      </c>
      <c r="R241">
        <v>5</v>
      </c>
      <c r="S241" s="1" t="s">
        <v>1146</v>
      </c>
      <c r="T241">
        <v>4</v>
      </c>
      <c r="U241" s="2" t="s">
        <v>1147</v>
      </c>
      <c r="V241" t="str">
        <f t="shared" si="3"/>
        <v>["Gluten Cake, Wet","30,50","40C1/245","C45","1B","2.5","0","C1/2","5","4"],</v>
      </c>
    </row>
    <row r="242" spans="1:22" ht="17.5" x14ac:dyDescent="0.35">
      <c r="A242" t="s">
        <v>1148</v>
      </c>
      <c r="B242" s="4" t="s">
        <v>621</v>
      </c>
      <c r="C242" s="1" t="s">
        <v>1146</v>
      </c>
      <c r="D242" s="5" t="s">
        <v>436</v>
      </c>
      <c r="E242" s="1" t="s">
        <v>1146</v>
      </c>
      <c r="F242" s="5" t="s">
        <v>622</v>
      </c>
      <c r="G242" s="1" t="s">
        <v>1146</v>
      </c>
      <c r="H242" s="5" t="s">
        <v>42</v>
      </c>
      <c r="I242" s="1" t="s">
        <v>1146</v>
      </c>
      <c r="J242" s="5" t="s">
        <v>138</v>
      </c>
      <c r="K242" s="1" t="s">
        <v>1146</v>
      </c>
      <c r="L242" s="5">
        <v>0.6</v>
      </c>
      <c r="M242" s="1" t="s">
        <v>1146</v>
      </c>
      <c r="N242" s="7">
        <v>0</v>
      </c>
      <c r="O242" s="1" t="s">
        <v>1146</v>
      </c>
      <c r="P242" s="5" t="s">
        <v>32</v>
      </c>
      <c r="Q242" s="1" t="s">
        <v>1146</v>
      </c>
      <c r="R242">
        <v>5</v>
      </c>
      <c r="S242" s="1" t="s">
        <v>1146</v>
      </c>
      <c r="T242">
        <v>3</v>
      </c>
      <c r="U242" s="2" t="s">
        <v>1147</v>
      </c>
      <c r="V242" t="str">
        <f t="shared" si="3"/>
        <v>["Gluten, Meal, Dry","30,40","35B635P","B35","1B","0.6","0","B6","5","3"],</v>
      </c>
    </row>
    <row r="243" spans="1:22" ht="17.5" x14ac:dyDescent="0.35">
      <c r="A243" t="s">
        <v>1148</v>
      </c>
      <c r="B243" s="4" t="s">
        <v>623</v>
      </c>
      <c r="C243" s="1" t="s">
        <v>1146</v>
      </c>
      <c r="D243" s="5" t="s">
        <v>624</v>
      </c>
      <c r="E243" s="1" t="s">
        <v>1146</v>
      </c>
      <c r="F243" s="5" t="s">
        <v>625</v>
      </c>
      <c r="G243" s="1" t="s">
        <v>1146</v>
      </c>
      <c r="H243" s="5" t="s">
        <v>626</v>
      </c>
      <c r="I243" s="1" t="s">
        <v>1146</v>
      </c>
      <c r="J243" s="9" t="s">
        <v>52</v>
      </c>
      <c r="K243" s="1" t="s">
        <v>1146</v>
      </c>
      <c r="L243" s="5">
        <v>2.5</v>
      </c>
      <c r="M243" s="1" t="s">
        <v>1146</v>
      </c>
      <c r="N243" s="7">
        <v>0</v>
      </c>
      <c r="O243" s="1" t="s">
        <v>1146</v>
      </c>
      <c r="P243" s="5" t="s">
        <v>26</v>
      </c>
      <c r="Q243" s="1" t="s">
        <v>1146</v>
      </c>
      <c r="R243">
        <v>7</v>
      </c>
      <c r="S243" s="1" t="s">
        <v>1146</v>
      </c>
      <c r="T243">
        <v>2</v>
      </c>
      <c r="U243" s="2" t="s">
        <v>1147</v>
      </c>
      <c r="V243" t="str">
        <f t="shared" si="3"/>
        <v>["Granite, Fines","80,90","85C1/227","C27","3D","2.5","0","C1/2","7","2"],</v>
      </c>
    </row>
    <row r="244" spans="1:22" ht="17.5" x14ac:dyDescent="0.35">
      <c r="A244" t="s">
        <v>1148</v>
      </c>
      <c r="B244" s="4" t="s">
        <v>627</v>
      </c>
      <c r="C244" s="1" t="s">
        <v>1146</v>
      </c>
      <c r="D244" s="5" t="s">
        <v>628</v>
      </c>
      <c r="E244" s="1" t="s">
        <v>1146</v>
      </c>
      <c r="F244" s="5" t="s">
        <v>629</v>
      </c>
      <c r="G244" s="1" t="s">
        <v>1146</v>
      </c>
      <c r="H244" s="5" t="s">
        <v>184</v>
      </c>
      <c r="I244" s="1" t="s">
        <v>1146</v>
      </c>
      <c r="J244" s="5" t="s">
        <v>20</v>
      </c>
      <c r="K244" s="1" t="s">
        <v>1146</v>
      </c>
      <c r="L244" s="5">
        <v>1.4</v>
      </c>
      <c r="M244" s="1" t="s">
        <v>1146</v>
      </c>
      <c r="N244" s="5" t="s">
        <v>14</v>
      </c>
      <c r="O244" s="1" t="s">
        <v>1146</v>
      </c>
      <c r="P244" s="5" t="s">
        <v>60</v>
      </c>
      <c r="Q244" s="1" t="s">
        <v>1146</v>
      </c>
      <c r="R244">
        <v>5</v>
      </c>
      <c r="S244" s="1" t="s">
        <v>1146</v>
      </c>
      <c r="T244">
        <v>4</v>
      </c>
      <c r="U244" s="2" t="s">
        <v>1147</v>
      </c>
      <c r="V244" t="str">
        <f t="shared" si="3"/>
        <v>["Grape, Pomace","15,20","18D345U","D45","2D","1.4","X","D3","5","4"],</v>
      </c>
    </row>
    <row r="245" spans="1:22" ht="17.5" x14ac:dyDescent="0.35">
      <c r="A245" t="s">
        <v>1148</v>
      </c>
      <c r="B245" s="4" t="s">
        <v>630</v>
      </c>
      <c r="C245" s="1" t="s">
        <v>1146</v>
      </c>
      <c r="D245" s="5">
        <v>40</v>
      </c>
      <c r="E245" s="1" t="s">
        <v>1146</v>
      </c>
      <c r="F245" s="5" t="s">
        <v>631</v>
      </c>
      <c r="G245" s="1" t="s">
        <v>1146</v>
      </c>
      <c r="H245" s="5" t="s">
        <v>46</v>
      </c>
      <c r="I245" s="1" t="s">
        <v>1146</v>
      </c>
      <c r="J245" s="5" t="s">
        <v>31</v>
      </c>
      <c r="K245" s="1" t="s">
        <v>1146</v>
      </c>
      <c r="L245" s="5">
        <v>0.5</v>
      </c>
      <c r="M245" s="1" t="s">
        <v>1146</v>
      </c>
      <c r="N245" s="5" t="s">
        <v>14</v>
      </c>
      <c r="O245" s="1" t="s">
        <v>1146</v>
      </c>
      <c r="P245" s="5" t="s">
        <v>32</v>
      </c>
      <c r="Q245" s="1" t="s">
        <v>1146</v>
      </c>
      <c r="R245">
        <v>5</v>
      </c>
      <c r="S245" s="1" t="s">
        <v>1146</v>
      </c>
      <c r="T245">
        <v>2</v>
      </c>
      <c r="U245" s="2" t="s">
        <v>1147</v>
      </c>
      <c r="V245" t="str">
        <f t="shared" si="3"/>
        <v>["Graphite, Flakes","40","40B625LP","B25","1A-1B-1C","0.5","X","B6","5","2"],</v>
      </c>
    </row>
    <row r="246" spans="1:22" ht="17.5" x14ac:dyDescent="0.35">
      <c r="A246" t="s">
        <v>1148</v>
      </c>
      <c r="B246" s="4" t="s">
        <v>632</v>
      </c>
      <c r="C246" s="1" t="s">
        <v>1146</v>
      </c>
      <c r="D246" s="5">
        <v>28</v>
      </c>
      <c r="E246" s="1" t="s">
        <v>1146</v>
      </c>
      <c r="F246" s="5" t="s">
        <v>633</v>
      </c>
      <c r="G246" s="1" t="s">
        <v>1146</v>
      </c>
      <c r="H246" s="5" t="s">
        <v>12</v>
      </c>
      <c r="I246" s="1" t="s">
        <v>1146</v>
      </c>
      <c r="J246" s="5" t="s">
        <v>31</v>
      </c>
      <c r="K246" s="1" t="s">
        <v>1146</v>
      </c>
      <c r="L246" s="5">
        <v>0.5</v>
      </c>
      <c r="M246" s="1" t="s">
        <v>1146</v>
      </c>
      <c r="N246" s="5" t="s">
        <v>14</v>
      </c>
      <c r="O246" s="1" t="s">
        <v>1146</v>
      </c>
      <c r="P246" s="5" t="s">
        <v>15</v>
      </c>
      <c r="Q246" s="1" t="s">
        <v>1146</v>
      </c>
      <c r="R246">
        <v>5</v>
      </c>
      <c r="S246" s="1" t="s">
        <v>1146</v>
      </c>
      <c r="T246">
        <v>3</v>
      </c>
      <c r="U246" s="2" t="s">
        <v>1147</v>
      </c>
      <c r="V246" t="str">
        <f t="shared" si="3"/>
        <v>["Graphite, Flour","28","28A10035LMP","A35","1A-1B-1C","0.5","X","A100","5","3"],</v>
      </c>
    </row>
    <row r="247" spans="1:22" ht="17.5" x14ac:dyDescent="0.35">
      <c r="A247" t="s">
        <v>1148</v>
      </c>
      <c r="B247" s="4" t="s">
        <v>634</v>
      </c>
      <c r="C247" s="1" t="s">
        <v>1146</v>
      </c>
      <c r="D247" s="5" t="s">
        <v>635</v>
      </c>
      <c r="E247" s="1" t="s">
        <v>1146</v>
      </c>
      <c r="F247" s="5" t="s">
        <v>636</v>
      </c>
      <c r="G247" s="1" t="s">
        <v>1146</v>
      </c>
      <c r="H247" s="5" t="s">
        <v>214</v>
      </c>
      <c r="I247" s="1" t="s">
        <v>1146</v>
      </c>
      <c r="J247" s="5" t="s">
        <v>20</v>
      </c>
      <c r="K247" s="1" t="s">
        <v>1146</v>
      </c>
      <c r="L247" s="5">
        <v>1</v>
      </c>
      <c r="M247" s="1" t="s">
        <v>1146</v>
      </c>
      <c r="N247" s="7">
        <v>0</v>
      </c>
      <c r="O247" s="1" t="s">
        <v>1146</v>
      </c>
      <c r="P247" s="5" t="s">
        <v>394</v>
      </c>
      <c r="Q247" s="1" t="s">
        <v>1146</v>
      </c>
      <c r="R247">
        <v>5</v>
      </c>
      <c r="S247" s="1" t="s">
        <v>1146</v>
      </c>
      <c r="T247">
        <v>3</v>
      </c>
      <c r="U247" s="2" t="s">
        <v>1147</v>
      </c>
      <c r="V247" t="str">
        <f t="shared" si="3"/>
        <v>["Graphite, Ore","65,75","70DX35L","D35","2D","1","0","DX","5","3"],</v>
      </c>
    </row>
    <row r="248" spans="1:22" ht="17.5" x14ac:dyDescent="0.35">
      <c r="A248" t="s">
        <v>1148</v>
      </c>
      <c r="B248" s="4" t="s">
        <v>637</v>
      </c>
      <c r="C248" s="1" t="s">
        <v>1146</v>
      </c>
      <c r="D248" s="5">
        <v>70</v>
      </c>
      <c r="E248" s="1" t="s">
        <v>1146</v>
      </c>
      <c r="F248" s="5" t="s">
        <v>638</v>
      </c>
      <c r="G248" s="1" t="s">
        <v>1146</v>
      </c>
      <c r="H248" s="5" t="s">
        <v>36</v>
      </c>
      <c r="I248" s="1" t="s">
        <v>1146</v>
      </c>
      <c r="J248" s="5" t="s">
        <v>80</v>
      </c>
      <c r="K248" s="1" t="s">
        <v>1146</v>
      </c>
      <c r="L248" s="5">
        <v>2</v>
      </c>
      <c r="M248" s="1" t="s">
        <v>1146</v>
      </c>
      <c r="N248" s="7">
        <v>0</v>
      </c>
      <c r="O248" s="1" t="s">
        <v>1146</v>
      </c>
      <c r="P248" s="5" t="s">
        <v>26</v>
      </c>
      <c r="Q248" s="1" t="s">
        <v>1146</v>
      </c>
      <c r="R248">
        <v>5</v>
      </c>
      <c r="S248" s="1" t="s">
        <v>1146</v>
      </c>
      <c r="T248">
        <v>3</v>
      </c>
      <c r="U248" s="2" t="s">
        <v>1147</v>
      </c>
      <c r="V248" t="str">
        <f t="shared" si="3"/>
        <v>["Guano, Dry*","70","70C1/235","C35","3A-3B","2","0","C1/2","5","3"],</v>
      </c>
    </row>
    <row r="249" spans="1:22" ht="17.5" x14ac:dyDescent="0.35">
      <c r="A249" t="s">
        <v>1148</v>
      </c>
      <c r="B249" s="4" t="s">
        <v>639</v>
      </c>
      <c r="C249" s="1" t="s">
        <v>1146</v>
      </c>
      <c r="D249" s="5" t="s">
        <v>212</v>
      </c>
      <c r="E249" s="1" t="s">
        <v>1146</v>
      </c>
      <c r="F249" s="5" t="s">
        <v>640</v>
      </c>
      <c r="G249" s="1" t="s">
        <v>1146</v>
      </c>
      <c r="H249" s="5" t="s">
        <v>42</v>
      </c>
      <c r="I249" s="1" t="s">
        <v>1146</v>
      </c>
      <c r="J249" s="5" t="s">
        <v>20</v>
      </c>
      <c r="K249" s="1" t="s">
        <v>1146</v>
      </c>
      <c r="L249" s="5">
        <v>1.6</v>
      </c>
      <c r="M249" s="1" t="s">
        <v>1146</v>
      </c>
      <c r="N249" s="7">
        <v>0</v>
      </c>
      <c r="O249" s="1" t="s">
        <v>1146</v>
      </c>
      <c r="P249" s="5" t="s">
        <v>32</v>
      </c>
      <c r="Q249" s="1" t="s">
        <v>1146</v>
      </c>
      <c r="R249">
        <v>5</v>
      </c>
      <c r="S249" s="1" t="s">
        <v>1146</v>
      </c>
      <c r="T249">
        <v>3</v>
      </c>
      <c r="U249" s="2" t="s">
        <v>1147</v>
      </c>
      <c r="V249" t="str">
        <f t="shared" si="3"/>
        <v>["Gypsum, Calcined","55,60","58B635U","B35","2D","1.6","0","B6","5","3"],</v>
      </c>
    </row>
    <row r="250" spans="1:22" ht="17.5" x14ac:dyDescent="0.35">
      <c r="A250" t="s">
        <v>1148</v>
      </c>
      <c r="B250" s="4" t="s">
        <v>641</v>
      </c>
      <c r="C250" s="1" t="s">
        <v>1146</v>
      </c>
      <c r="D250" s="5" t="s">
        <v>326</v>
      </c>
      <c r="E250" s="1" t="s">
        <v>1146</v>
      </c>
      <c r="F250" s="5" t="s">
        <v>642</v>
      </c>
      <c r="G250" s="1" t="s">
        <v>1146</v>
      </c>
      <c r="H250" s="5" t="s">
        <v>12</v>
      </c>
      <c r="I250" s="1" t="s">
        <v>1146</v>
      </c>
      <c r="J250" s="5" t="s">
        <v>20</v>
      </c>
      <c r="K250" s="1" t="s">
        <v>1146</v>
      </c>
      <c r="L250" s="5">
        <v>2</v>
      </c>
      <c r="M250" s="1" t="s">
        <v>1146</v>
      </c>
      <c r="N250" s="7">
        <v>0</v>
      </c>
      <c r="O250" s="1" t="s">
        <v>1146</v>
      </c>
      <c r="P250" s="5" t="s">
        <v>15</v>
      </c>
      <c r="Q250" s="1" t="s">
        <v>1146</v>
      </c>
      <c r="R250">
        <v>5</v>
      </c>
      <c r="S250" s="1" t="s">
        <v>1146</v>
      </c>
      <c r="T250">
        <v>3</v>
      </c>
      <c r="U250" s="2" t="s">
        <v>1147</v>
      </c>
      <c r="V250" t="str">
        <f t="shared" si="3"/>
        <v>["Gypsum, Calcined, Powdered","60,80","70A10035U","A35","2D","2","0","A100","5","3"],</v>
      </c>
    </row>
    <row r="251" spans="1:22" ht="17.5" x14ac:dyDescent="0.35">
      <c r="A251" t="s">
        <v>1148</v>
      </c>
      <c r="B251" s="4" t="s">
        <v>643</v>
      </c>
      <c r="C251" s="1" t="s">
        <v>1146</v>
      </c>
      <c r="D251" s="5" t="s">
        <v>644</v>
      </c>
      <c r="E251" s="1" t="s">
        <v>1146</v>
      </c>
      <c r="F251" s="5" t="s">
        <v>645</v>
      </c>
      <c r="G251" s="1" t="s">
        <v>1146</v>
      </c>
      <c r="H251" s="5" t="s">
        <v>248</v>
      </c>
      <c r="I251" s="1" t="s">
        <v>1146</v>
      </c>
      <c r="J251" s="5" t="s">
        <v>20</v>
      </c>
      <c r="K251" s="1" t="s">
        <v>1146</v>
      </c>
      <c r="L251" s="5">
        <v>2</v>
      </c>
      <c r="M251" s="1" t="s">
        <v>1146</v>
      </c>
      <c r="N251" s="7">
        <v>0</v>
      </c>
      <c r="O251" s="1" t="s">
        <v>1146</v>
      </c>
      <c r="P251" s="5" t="s">
        <v>60</v>
      </c>
      <c r="Q251" s="1" t="s">
        <v>1146</v>
      </c>
      <c r="R251">
        <v>5</v>
      </c>
      <c r="S251" s="1" t="s">
        <v>1146</v>
      </c>
      <c r="T251">
        <v>2</v>
      </c>
      <c r="U251" s="2" t="s">
        <v>1147</v>
      </c>
      <c r="V251" t="str">
        <f t="shared" si="3"/>
        <v>["Gypsum, Raw - 1"","70,80","75D325","D25","2D","2","0","D3","5","2"],</v>
      </c>
    </row>
    <row r="252" spans="1:22" ht="17.5" x14ac:dyDescent="0.35">
      <c r="A252" t="s">
        <v>1148</v>
      </c>
      <c r="B252" s="4" t="s">
        <v>646</v>
      </c>
      <c r="C252" s="1" t="s">
        <v>1146</v>
      </c>
      <c r="D252" s="5" t="s">
        <v>647</v>
      </c>
      <c r="E252" s="1" t="s">
        <v>1146</v>
      </c>
      <c r="F252" s="5" t="s">
        <v>648</v>
      </c>
      <c r="G252" s="1" t="s">
        <v>1146</v>
      </c>
      <c r="H252" s="5" t="s">
        <v>36</v>
      </c>
      <c r="I252" s="1" t="s">
        <v>1146</v>
      </c>
      <c r="J252" s="5" t="s">
        <v>47</v>
      </c>
      <c r="K252" s="1" t="s">
        <v>1146</v>
      </c>
      <c r="L252" s="5">
        <v>1.6</v>
      </c>
      <c r="M252" s="1" t="s">
        <v>1146</v>
      </c>
      <c r="N252" s="7">
        <v>0</v>
      </c>
      <c r="O252" s="1" t="s">
        <v>1146</v>
      </c>
      <c r="P252" s="5" t="s">
        <v>26</v>
      </c>
      <c r="Q252" s="1" t="s">
        <v>1146</v>
      </c>
      <c r="R252">
        <v>5</v>
      </c>
      <c r="S252" s="1" t="s">
        <v>1146</v>
      </c>
      <c r="T252">
        <v>3</v>
      </c>
      <c r="U252" s="2" t="s">
        <v>1147</v>
      </c>
      <c r="V252" t="str">
        <f t="shared" si="3"/>
        <v>["Hay, Chopped*","8,12","10C1/235JY","C35","2A-2B","1.6","0","C1/2","5","3"],</v>
      </c>
    </row>
    <row r="253" spans="1:22" ht="15.5" x14ac:dyDescent="0.35">
      <c r="A253" t="s">
        <v>1148</v>
      </c>
      <c r="B253" s="4" t="s">
        <v>649</v>
      </c>
      <c r="C253" s="1" t="s">
        <v>1146</v>
      </c>
      <c r="D253" s="7">
        <v>0</v>
      </c>
      <c r="E253" s="1" t="s">
        <v>1146</v>
      </c>
      <c r="F253" s="7">
        <v>0</v>
      </c>
      <c r="G253" s="1" t="s">
        <v>1146</v>
      </c>
      <c r="H253" s="7">
        <v>0</v>
      </c>
      <c r="I253" s="1" t="s">
        <v>1146</v>
      </c>
      <c r="J253" s="5" t="s">
        <v>1149</v>
      </c>
      <c r="K253" s="1" t="s">
        <v>1146</v>
      </c>
      <c r="L253" s="5" t="s">
        <v>1149</v>
      </c>
      <c r="M253" s="1" t="s">
        <v>1146</v>
      </c>
      <c r="N253" s="7">
        <v>0</v>
      </c>
      <c r="O253" s="1" t="s">
        <v>1146</v>
      </c>
      <c r="P253">
        <v>0</v>
      </c>
      <c r="Q253" s="1" t="s">
        <v>1146</v>
      </c>
      <c r="R253">
        <v>0</v>
      </c>
      <c r="S253" s="1" t="s">
        <v>1146</v>
      </c>
      <c r="T253">
        <v>0</v>
      </c>
      <c r="U253" s="2" t="s">
        <v>1147</v>
      </c>
      <c r="V253" t="str">
        <f t="shared" si="3"/>
        <v>["Hexanedioic Acid (See Adipic Acid)","0","0","0","Nil","Nil","0","0","0","0"],</v>
      </c>
    </row>
    <row r="254" spans="1:22" ht="17.5" x14ac:dyDescent="0.35">
      <c r="A254" t="s">
        <v>1148</v>
      </c>
      <c r="B254" s="4" t="s">
        <v>650</v>
      </c>
      <c r="C254" s="1" t="s">
        <v>1146</v>
      </c>
      <c r="D254" s="5" t="s">
        <v>203</v>
      </c>
      <c r="E254" s="1" t="s">
        <v>1146</v>
      </c>
      <c r="F254" s="5" t="s">
        <v>651</v>
      </c>
      <c r="G254" s="1" t="s">
        <v>1146</v>
      </c>
      <c r="H254" s="5" t="s">
        <v>25</v>
      </c>
      <c r="I254" s="1" t="s">
        <v>1146</v>
      </c>
      <c r="J254" s="5" t="s">
        <v>31</v>
      </c>
      <c r="K254" s="1" t="s">
        <v>1146</v>
      </c>
      <c r="L254" s="5">
        <v>0.4</v>
      </c>
      <c r="M254" s="1" t="s">
        <v>1146</v>
      </c>
      <c r="N254" s="5" t="s">
        <v>14</v>
      </c>
      <c r="O254" s="1" t="s">
        <v>1146</v>
      </c>
      <c r="P254" s="5" t="s">
        <v>26</v>
      </c>
      <c r="Q254" s="1" t="s">
        <v>1146</v>
      </c>
      <c r="R254">
        <v>5</v>
      </c>
      <c r="S254" s="1" t="s">
        <v>1146</v>
      </c>
      <c r="T254">
        <v>2</v>
      </c>
      <c r="U254" s="2" t="s">
        <v>1147</v>
      </c>
      <c r="V254" t="str">
        <f t="shared" si="3"/>
        <v>["Hominy, Dry","35,50","43C1/225P","C25","1A-1B-1C","0.4","X","C1/2","5","2"],</v>
      </c>
    </row>
    <row r="255" spans="1:22" ht="17.5" x14ac:dyDescent="0.35">
      <c r="A255" t="s">
        <v>1148</v>
      </c>
      <c r="B255" s="4" t="s">
        <v>652</v>
      </c>
      <c r="C255" s="1" t="s">
        <v>1146</v>
      </c>
      <c r="D255" s="5">
        <v>35</v>
      </c>
      <c r="E255" s="1" t="s">
        <v>1146</v>
      </c>
      <c r="F255" s="5" t="s">
        <v>653</v>
      </c>
      <c r="G255" s="1" t="s">
        <v>1146</v>
      </c>
      <c r="H255" s="5" t="s">
        <v>214</v>
      </c>
      <c r="I255" s="1" t="s">
        <v>1146</v>
      </c>
      <c r="J255" s="5" t="s">
        <v>131</v>
      </c>
      <c r="K255" s="1" t="s">
        <v>1146</v>
      </c>
      <c r="L255" s="5">
        <v>1</v>
      </c>
      <c r="M255" s="1" t="s">
        <v>1146</v>
      </c>
      <c r="N255" s="5" t="s">
        <v>14</v>
      </c>
      <c r="O255" s="1" t="s">
        <v>1146</v>
      </c>
      <c r="P255" s="5" t="s">
        <v>60</v>
      </c>
      <c r="Q255" s="1" t="s">
        <v>1146</v>
      </c>
      <c r="R255">
        <v>5</v>
      </c>
      <c r="S255" s="1" t="s">
        <v>1146</v>
      </c>
      <c r="T255">
        <v>3</v>
      </c>
      <c r="U255" s="2" t="s">
        <v>1147</v>
      </c>
      <c r="V255" t="str">
        <f t="shared" si="3"/>
        <v>["Hops, Spent,Dry","35","35D335","D35","2A-2B-2C","1","X","D3","5","3"],</v>
      </c>
    </row>
    <row r="256" spans="1:22" ht="17.5" x14ac:dyDescent="0.35">
      <c r="A256" t="s">
        <v>1148</v>
      </c>
      <c r="B256" s="4" t="s">
        <v>654</v>
      </c>
      <c r="C256" s="1" t="s">
        <v>1146</v>
      </c>
      <c r="D256" s="5" t="s">
        <v>655</v>
      </c>
      <c r="E256" s="1" t="s">
        <v>1146</v>
      </c>
      <c r="F256" s="5" t="s">
        <v>656</v>
      </c>
      <c r="G256" s="1" t="s">
        <v>1146</v>
      </c>
      <c r="H256" s="5" t="s">
        <v>184</v>
      </c>
      <c r="I256" s="1" t="s">
        <v>1146</v>
      </c>
      <c r="J256" s="5" t="s">
        <v>47</v>
      </c>
      <c r="K256" s="1" t="s">
        <v>1146</v>
      </c>
      <c r="L256" s="5">
        <v>1.5</v>
      </c>
      <c r="M256" s="1" t="s">
        <v>1146</v>
      </c>
      <c r="N256" s="7">
        <v>0</v>
      </c>
      <c r="O256" s="1" t="s">
        <v>1146</v>
      </c>
      <c r="P256" s="5" t="s">
        <v>60</v>
      </c>
      <c r="Q256" s="1" t="s">
        <v>1146</v>
      </c>
      <c r="R256">
        <v>5</v>
      </c>
      <c r="S256" s="1" t="s">
        <v>1146</v>
      </c>
      <c r="T256">
        <v>4</v>
      </c>
      <c r="U256" s="2" t="s">
        <v>1147</v>
      </c>
      <c r="V256" t="str">
        <f t="shared" si="3"/>
        <v>["Hops, Spent, Wet","50,55","53D345V","D45","2A-2B","1.5","0","D3","5","4"],</v>
      </c>
    </row>
    <row r="257" spans="1:22" ht="17.5" x14ac:dyDescent="0.35">
      <c r="A257" t="s">
        <v>1148</v>
      </c>
      <c r="B257" s="4" t="s">
        <v>657</v>
      </c>
      <c r="C257" s="1" t="s">
        <v>1146</v>
      </c>
      <c r="D257" s="5" t="s">
        <v>114</v>
      </c>
      <c r="E257" s="1" t="s">
        <v>1146</v>
      </c>
      <c r="F257" s="5" t="s">
        <v>658</v>
      </c>
      <c r="G257" s="1" t="s">
        <v>1146</v>
      </c>
      <c r="H257" s="5" t="s">
        <v>214</v>
      </c>
      <c r="I257" s="1" t="s">
        <v>1146</v>
      </c>
      <c r="J257" s="5" t="s">
        <v>47</v>
      </c>
      <c r="K257" s="1" t="s">
        <v>1146</v>
      </c>
      <c r="L257" s="5">
        <v>0.4</v>
      </c>
      <c r="M257" s="1" t="s">
        <v>1146</v>
      </c>
      <c r="N257" s="5" t="s">
        <v>14</v>
      </c>
      <c r="O257" s="1" t="s">
        <v>1146</v>
      </c>
      <c r="P257" s="5" t="s">
        <v>60</v>
      </c>
      <c r="Q257" s="1" t="s">
        <v>1146</v>
      </c>
      <c r="R257">
        <v>5</v>
      </c>
      <c r="S257" s="1" t="s">
        <v>1146</v>
      </c>
      <c r="T257">
        <v>3</v>
      </c>
      <c r="U257" s="2" t="s">
        <v>1147</v>
      </c>
      <c r="V257" t="str">
        <f t="shared" si="3"/>
        <v>["Ice, Crushed","35,45","40D335Q","D35","2A-2B","0.4","X","D3","5","3"],</v>
      </c>
    </row>
    <row r="258" spans="1:22" ht="17.5" x14ac:dyDescent="0.35">
      <c r="A258" t="s">
        <v>1148</v>
      </c>
      <c r="B258" s="10" t="s">
        <v>659</v>
      </c>
      <c r="C258" s="1" t="s">
        <v>1146</v>
      </c>
      <c r="D258" s="6" t="s">
        <v>309</v>
      </c>
      <c r="E258" s="1" t="s">
        <v>1146</v>
      </c>
      <c r="F258" s="6" t="s">
        <v>660</v>
      </c>
      <c r="G258" s="1" t="s">
        <v>1146</v>
      </c>
      <c r="H258" s="6" t="s">
        <v>36</v>
      </c>
      <c r="I258" s="1" t="s">
        <v>1146</v>
      </c>
      <c r="J258" s="5" t="s">
        <v>138</v>
      </c>
      <c r="K258" s="1" t="s">
        <v>1146</v>
      </c>
      <c r="L258" s="5">
        <v>0.6</v>
      </c>
      <c r="M258" s="1" t="s">
        <v>1146</v>
      </c>
      <c r="N258" s="5" t="s">
        <v>14</v>
      </c>
      <c r="O258" s="1" t="s">
        <v>1146</v>
      </c>
      <c r="P258" s="5" t="s">
        <v>26</v>
      </c>
      <c r="Q258" s="1" t="s">
        <v>1146</v>
      </c>
      <c r="R258">
        <v>5</v>
      </c>
      <c r="S258" s="1" t="s">
        <v>1146</v>
      </c>
      <c r="T258">
        <v>3</v>
      </c>
      <c r="U258" s="2" t="s">
        <v>1147</v>
      </c>
      <c r="V258" t="str">
        <f t="shared" ref="V258:V321" si="4">A258&amp;B258&amp;C258&amp;D258&amp;E258&amp;F258&amp;G258&amp;H258&amp;I258&amp;J258&amp;K258&amp;L258&amp;M258&amp;N258&amp;O258&amp;P258&amp;Q258&amp;R258&amp;S258&amp;T258&amp;U258</f>
        <v>["Ice, Cubes","40,45","42C1/2350","C35","1B","0.6","X","C1/2","5","3"],</v>
      </c>
    </row>
    <row r="259" spans="1:22" ht="17.5" x14ac:dyDescent="0.35">
      <c r="A259" t="s">
        <v>1148</v>
      </c>
      <c r="B259" s="10" t="s">
        <v>661</v>
      </c>
      <c r="C259" s="1" t="s">
        <v>1146</v>
      </c>
      <c r="D259" s="6" t="s">
        <v>662</v>
      </c>
      <c r="E259" s="1" t="s">
        <v>1146</v>
      </c>
      <c r="F259" s="6" t="s">
        <v>663</v>
      </c>
      <c r="G259" s="1" t="s">
        <v>1146</v>
      </c>
      <c r="H259" s="6" t="s">
        <v>664</v>
      </c>
      <c r="I259" s="1" t="s">
        <v>1146</v>
      </c>
      <c r="J259" s="5" t="s">
        <v>138</v>
      </c>
      <c r="K259" s="1" t="s">
        <v>1146</v>
      </c>
      <c r="L259" s="5">
        <v>0.4</v>
      </c>
      <c r="M259" s="1" t="s">
        <v>1146</v>
      </c>
      <c r="N259" s="5" t="s">
        <v>14</v>
      </c>
      <c r="O259" s="1" t="s">
        <v>1146</v>
      </c>
      <c r="P259" s="5" t="s">
        <v>60</v>
      </c>
      <c r="Q259" s="1" t="s">
        <v>1146</v>
      </c>
      <c r="R259">
        <v>5</v>
      </c>
      <c r="S259" s="1" t="s">
        <v>1146</v>
      </c>
      <c r="T259">
        <v>3</v>
      </c>
      <c r="U259" s="2" t="s">
        <v>1147</v>
      </c>
      <c r="V259" t="str">
        <f t="shared" si="4"/>
        <v>["Ice, Flaked*","33,35","34D3350","D50","1B","0.4","X","D3","5","3"],</v>
      </c>
    </row>
    <row r="260" spans="1:22" ht="17.5" x14ac:dyDescent="0.35">
      <c r="A260" t="s">
        <v>1148</v>
      </c>
      <c r="B260" s="4" t="s">
        <v>665</v>
      </c>
      <c r="C260" s="1" t="s">
        <v>1146</v>
      </c>
      <c r="D260" s="5" t="s">
        <v>662</v>
      </c>
      <c r="E260" s="1" t="s">
        <v>1146</v>
      </c>
      <c r="F260" s="5" t="s">
        <v>666</v>
      </c>
      <c r="G260" s="1" t="s">
        <v>1146</v>
      </c>
      <c r="H260" s="5" t="s">
        <v>184</v>
      </c>
      <c r="I260" s="1" t="s">
        <v>1146</v>
      </c>
      <c r="J260" s="5" t="s">
        <v>138</v>
      </c>
      <c r="K260" s="1" t="s">
        <v>1146</v>
      </c>
      <c r="L260" s="5">
        <v>0.4</v>
      </c>
      <c r="M260" s="1" t="s">
        <v>1146</v>
      </c>
      <c r="N260" s="5" t="s">
        <v>14</v>
      </c>
      <c r="O260" s="1" t="s">
        <v>1146</v>
      </c>
      <c r="P260" s="5" t="s">
        <v>60</v>
      </c>
      <c r="Q260" s="1" t="s">
        <v>1146</v>
      </c>
      <c r="R260">
        <v>5</v>
      </c>
      <c r="S260" s="1" t="s">
        <v>1146</v>
      </c>
      <c r="T260">
        <v>4</v>
      </c>
      <c r="U260" s="2" t="s">
        <v>1147</v>
      </c>
      <c r="V260" t="str">
        <f t="shared" si="4"/>
        <v>["Ice, Shells","33,35","34D345OQ","D45","1B","0.4","X","D3","5","4"],</v>
      </c>
    </row>
    <row r="261" spans="1:22" ht="17.5" x14ac:dyDescent="0.35">
      <c r="A261" t="s">
        <v>1148</v>
      </c>
      <c r="B261" s="4" t="s">
        <v>667</v>
      </c>
      <c r="C261" s="1" t="s">
        <v>1146</v>
      </c>
      <c r="D261" s="5" t="s">
        <v>668</v>
      </c>
      <c r="E261" s="1" t="s">
        <v>1146</v>
      </c>
      <c r="F261" s="5" t="s">
        <v>669</v>
      </c>
      <c r="G261" s="1" t="s">
        <v>1146</v>
      </c>
      <c r="H261" s="5" t="s">
        <v>59</v>
      </c>
      <c r="I261" s="1" t="s">
        <v>1146</v>
      </c>
      <c r="J261" s="5" t="s">
        <v>52</v>
      </c>
      <c r="K261" s="1" t="s">
        <v>1146</v>
      </c>
      <c r="L261" s="5">
        <v>2</v>
      </c>
      <c r="M261" s="1" t="s">
        <v>1146</v>
      </c>
      <c r="N261" s="7">
        <v>0</v>
      </c>
      <c r="O261" s="1" t="s">
        <v>1146</v>
      </c>
      <c r="P261" s="5" t="s">
        <v>60</v>
      </c>
      <c r="Q261" s="1" t="s">
        <v>1146</v>
      </c>
      <c r="R261">
        <v>7</v>
      </c>
      <c r="S261" s="1" t="s">
        <v>1146</v>
      </c>
      <c r="T261">
        <v>4</v>
      </c>
      <c r="U261" s="2" t="s">
        <v>1147</v>
      </c>
      <c r="V261" t="str">
        <f t="shared" si="4"/>
        <v>["Ilmenite, Ore","140,160","150D337","D37","3D","2","0","D3","7","4"],</v>
      </c>
    </row>
    <row r="262" spans="1:22" ht="17.5" x14ac:dyDescent="0.35">
      <c r="A262" t="s">
        <v>1148</v>
      </c>
      <c r="B262" s="4" t="s">
        <v>670</v>
      </c>
      <c r="C262" s="1" t="s">
        <v>1146</v>
      </c>
      <c r="D262" s="5" t="s">
        <v>142</v>
      </c>
      <c r="E262" s="1" t="s">
        <v>1146</v>
      </c>
      <c r="F262" s="5" t="s">
        <v>671</v>
      </c>
      <c r="G262" s="1" t="s">
        <v>1146</v>
      </c>
      <c r="H262" s="5" t="s">
        <v>545</v>
      </c>
      <c r="I262" s="1" t="s">
        <v>1146</v>
      </c>
      <c r="J262" s="5" t="s">
        <v>52</v>
      </c>
      <c r="K262" s="1" t="s">
        <v>1146</v>
      </c>
      <c r="L262" s="5">
        <v>2.2000000000000002</v>
      </c>
      <c r="M262" s="1" t="s">
        <v>1146</v>
      </c>
      <c r="N262" s="7">
        <v>0</v>
      </c>
      <c r="O262" s="1" t="s">
        <v>1146</v>
      </c>
      <c r="P262" s="5" t="s">
        <v>91</v>
      </c>
      <c r="Q262" s="1" t="s">
        <v>1146</v>
      </c>
      <c r="R262">
        <v>7</v>
      </c>
      <c r="S262" s="1" t="s">
        <v>1146</v>
      </c>
      <c r="T262">
        <v>3</v>
      </c>
      <c r="U262" s="2" t="s">
        <v>1147</v>
      </c>
      <c r="V262" t="str">
        <f t="shared" si="4"/>
        <v>["Iron Ore, Concentrate","120,180","150A4037","A37","3D","2.2","0","A40","7","3"],</v>
      </c>
    </row>
    <row r="263" spans="1:22" ht="17.5" x14ac:dyDescent="0.35">
      <c r="A263" t="s">
        <v>1148</v>
      </c>
      <c r="B263" s="4" t="s">
        <v>672</v>
      </c>
      <c r="C263" s="1" t="s">
        <v>1146</v>
      </c>
      <c r="D263" s="5">
        <v>75</v>
      </c>
      <c r="E263" s="1" t="s">
        <v>1146</v>
      </c>
      <c r="F263" s="5" t="s">
        <v>673</v>
      </c>
      <c r="G263" s="1" t="s">
        <v>1146</v>
      </c>
      <c r="H263" s="5" t="s">
        <v>321</v>
      </c>
      <c r="I263" s="1" t="s">
        <v>1146</v>
      </c>
      <c r="J263" s="5" t="s">
        <v>20</v>
      </c>
      <c r="K263" s="1" t="s">
        <v>1146</v>
      </c>
      <c r="L263" s="5">
        <v>1.6</v>
      </c>
      <c r="M263" s="1" t="s">
        <v>1146</v>
      </c>
      <c r="N263" s="7">
        <v>0</v>
      </c>
      <c r="O263" s="1" t="s">
        <v>1146</v>
      </c>
      <c r="P263" s="5" t="s">
        <v>26</v>
      </c>
      <c r="Q263" s="1" t="s">
        <v>1146</v>
      </c>
      <c r="R263">
        <v>6</v>
      </c>
      <c r="S263" s="1" t="s">
        <v>1146</v>
      </c>
      <c r="T263">
        <v>3</v>
      </c>
      <c r="U263" s="2" t="s">
        <v>1147</v>
      </c>
      <c r="V263" t="str">
        <f t="shared" si="4"/>
        <v>["Iron Oxide, Millscale","75","75C1/236","C36","2D","1.6","0","C1/2","6","3"],</v>
      </c>
    </row>
    <row r="264" spans="1:22" ht="17.5" x14ac:dyDescent="0.35">
      <c r="A264" t="s">
        <v>1148</v>
      </c>
      <c r="B264" s="4" t="s">
        <v>674</v>
      </c>
      <c r="C264" s="1" t="s">
        <v>1146</v>
      </c>
      <c r="D264" s="5">
        <v>75</v>
      </c>
      <c r="E264" s="1" t="s">
        <v>1146</v>
      </c>
      <c r="F264" s="5" t="s">
        <v>675</v>
      </c>
      <c r="G264" s="1" t="s">
        <v>1146</v>
      </c>
      <c r="H264" s="5" t="s">
        <v>12</v>
      </c>
      <c r="I264" s="1" t="s">
        <v>1146</v>
      </c>
      <c r="J264" s="5" t="s">
        <v>20</v>
      </c>
      <c r="K264" s="1" t="s">
        <v>1146</v>
      </c>
      <c r="L264" s="5">
        <v>1.6</v>
      </c>
      <c r="M264" s="1" t="s">
        <v>1146</v>
      </c>
      <c r="N264" s="7">
        <v>0</v>
      </c>
      <c r="O264" s="1" t="s">
        <v>1146</v>
      </c>
      <c r="P264" s="5" t="s">
        <v>15</v>
      </c>
      <c r="Q264" s="1" t="s">
        <v>1146</v>
      </c>
      <c r="R264">
        <v>5</v>
      </c>
      <c r="S264" s="1" t="s">
        <v>1146</v>
      </c>
      <c r="T264">
        <v>3</v>
      </c>
      <c r="U264" s="2" t="s">
        <v>1147</v>
      </c>
      <c r="V264" t="str">
        <f t="shared" si="4"/>
        <v>["Iron Oxide, Millscale, Fine","75","75A10035LM","A35","2D","1.6","0","A100","5","3"],</v>
      </c>
    </row>
    <row r="265" spans="1:22" ht="17.5" x14ac:dyDescent="0.35">
      <c r="A265" t="s">
        <v>1148</v>
      </c>
      <c r="B265" s="4" t="s">
        <v>676</v>
      </c>
      <c r="C265" s="1" t="s">
        <v>1146</v>
      </c>
      <c r="D265" s="5">
        <v>25</v>
      </c>
      <c r="E265" s="1" t="s">
        <v>1146</v>
      </c>
      <c r="F265" s="5" t="s">
        <v>677</v>
      </c>
      <c r="G265" s="1" t="s">
        <v>1146</v>
      </c>
      <c r="H265" s="5" t="s">
        <v>501</v>
      </c>
      <c r="I265" s="1" t="s">
        <v>1146</v>
      </c>
      <c r="J265" s="5" t="s">
        <v>31</v>
      </c>
      <c r="K265" s="1" t="s">
        <v>1146</v>
      </c>
      <c r="L265" s="5">
        <v>1</v>
      </c>
      <c r="M265" s="1" t="s">
        <v>1146</v>
      </c>
      <c r="N265" s="7">
        <v>0</v>
      </c>
      <c r="O265" s="1" t="s">
        <v>1146</v>
      </c>
      <c r="P265" s="5" t="s">
        <v>15</v>
      </c>
      <c r="Q265" s="1" t="s">
        <v>1146</v>
      </c>
      <c r="R265">
        <v>6</v>
      </c>
      <c r="S265" s="1" t="s">
        <v>1146</v>
      </c>
      <c r="T265">
        <v>3</v>
      </c>
      <c r="U265" s="2" t="s">
        <v>1147</v>
      </c>
      <c r="V265" t="str">
        <f t="shared" si="4"/>
        <v>["Iron Oxide, Pigment","25","25A10036LMP","A36","1A-1B-1C","1","0","A100","6","3"],</v>
      </c>
    </row>
    <row r="266" spans="1:22" ht="15.5" x14ac:dyDescent="0.35">
      <c r="A266" t="s">
        <v>1148</v>
      </c>
      <c r="B266" s="4" t="s">
        <v>678</v>
      </c>
      <c r="C266" s="1" t="s">
        <v>1146</v>
      </c>
      <c r="D266" s="7">
        <v>0</v>
      </c>
      <c r="E266" s="1" t="s">
        <v>1146</v>
      </c>
      <c r="F266" s="7">
        <v>0</v>
      </c>
      <c r="G266" s="1" t="s">
        <v>1146</v>
      </c>
      <c r="H266" s="7">
        <v>0</v>
      </c>
      <c r="I266" s="1" t="s">
        <v>1146</v>
      </c>
      <c r="J266" s="5" t="s">
        <v>1149</v>
      </c>
      <c r="K266" s="1" t="s">
        <v>1146</v>
      </c>
      <c r="L266" s="5" t="s">
        <v>1149</v>
      </c>
      <c r="M266" s="1" t="s">
        <v>1146</v>
      </c>
      <c r="N266" s="7">
        <v>0</v>
      </c>
      <c r="O266" s="1" t="s">
        <v>1146</v>
      </c>
      <c r="P266">
        <v>0</v>
      </c>
      <c r="Q266" s="1" t="s">
        <v>1146</v>
      </c>
      <c r="R266">
        <v>0</v>
      </c>
      <c r="S266" s="1" t="s">
        <v>1146</v>
      </c>
      <c r="T266">
        <v>0</v>
      </c>
      <c r="U266" s="2" t="s">
        <v>1147</v>
      </c>
      <c r="V266" t="str">
        <f t="shared" si="4"/>
        <v>["Iron Pyrites (See Ferrous Sulfide)","0","0","0","Nil","Nil","0","0","0","0"],</v>
      </c>
    </row>
    <row r="267" spans="1:22" ht="15.5" x14ac:dyDescent="0.35">
      <c r="A267" t="s">
        <v>1148</v>
      </c>
      <c r="B267" s="4" t="s">
        <v>679</v>
      </c>
      <c r="C267" s="1" t="s">
        <v>1146</v>
      </c>
      <c r="D267" s="7">
        <v>0</v>
      </c>
      <c r="E267" s="1" t="s">
        <v>1146</v>
      </c>
      <c r="F267" s="7">
        <v>0</v>
      </c>
      <c r="G267" s="1" t="s">
        <v>1146</v>
      </c>
      <c r="H267" s="7">
        <v>0</v>
      </c>
      <c r="I267" s="1" t="s">
        <v>1146</v>
      </c>
      <c r="J267" s="5" t="s">
        <v>1149</v>
      </c>
      <c r="K267" s="1" t="s">
        <v>1146</v>
      </c>
      <c r="L267" s="5" t="s">
        <v>1149</v>
      </c>
      <c r="M267" s="1" t="s">
        <v>1146</v>
      </c>
      <c r="N267" s="7">
        <v>0</v>
      </c>
      <c r="O267" s="1" t="s">
        <v>1146</v>
      </c>
      <c r="P267">
        <v>0</v>
      </c>
      <c r="Q267" s="1" t="s">
        <v>1146</v>
      </c>
      <c r="R267">
        <v>0</v>
      </c>
      <c r="S267" s="1" t="s">
        <v>1146</v>
      </c>
      <c r="T267">
        <v>0</v>
      </c>
      <c r="U267" s="2" t="s">
        <v>1147</v>
      </c>
      <c r="V267" t="str">
        <f t="shared" si="4"/>
        <v>["Iron Sulfate (See Ferrous Sulfate)","0","0","0","Nil","Nil","0","0","0","0"],</v>
      </c>
    </row>
    <row r="268" spans="1:22" ht="15.5" x14ac:dyDescent="0.35">
      <c r="A268" t="s">
        <v>1148</v>
      </c>
      <c r="B268" s="4" t="s">
        <v>680</v>
      </c>
      <c r="C268" s="1" t="s">
        <v>1146</v>
      </c>
      <c r="D268" s="7">
        <v>0</v>
      </c>
      <c r="E268" s="1" t="s">
        <v>1146</v>
      </c>
      <c r="F268" s="7">
        <v>0</v>
      </c>
      <c r="G268" s="1" t="s">
        <v>1146</v>
      </c>
      <c r="H268" s="7">
        <v>0</v>
      </c>
      <c r="I268" s="1" t="s">
        <v>1146</v>
      </c>
      <c r="J268" s="5" t="s">
        <v>1149</v>
      </c>
      <c r="K268" s="1" t="s">
        <v>1146</v>
      </c>
      <c r="L268" s="5" t="s">
        <v>1149</v>
      </c>
      <c r="M268" s="1" t="s">
        <v>1146</v>
      </c>
      <c r="N268" s="7">
        <v>0</v>
      </c>
      <c r="O268" s="1" t="s">
        <v>1146</v>
      </c>
      <c r="P268">
        <v>0</v>
      </c>
      <c r="Q268" s="1" t="s">
        <v>1146</v>
      </c>
      <c r="R268">
        <v>0</v>
      </c>
      <c r="S268" s="1" t="s">
        <v>1146</v>
      </c>
      <c r="T268">
        <v>0</v>
      </c>
      <c r="U268" s="2" t="s">
        <v>1147</v>
      </c>
      <c r="V268" t="str">
        <f t="shared" si="4"/>
        <v>["Iron Sulfide (See Ferrous Sulfide)","0","0","0","Nil","Nil","0","0","0","0"],</v>
      </c>
    </row>
    <row r="269" spans="1:22" ht="15.5" x14ac:dyDescent="0.35">
      <c r="A269" t="s">
        <v>1148</v>
      </c>
      <c r="B269" s="4" t="s">
        <v>681</v>
      </c>
      <c r="C269" s="1" t="s">
        <v>1146</v>
      </c>
      <c r="D269" s="7">
        <v>0</v>
      </c>
      <c r="E269" s="1" t="s">
        <v>1146</v>
      </c>
      <c r="F269" s="7">
        <v>0</v>
      </c>
      <c r="G269" s="1" t="s">
        <v>1146</v>
      </c>
      <c r="H269" s="7">
        <v>0</v>
      </c>
      <c r="I269" s="1" t="s">
        <v>1146</v>
      </c>
      <c r="J269" s="5" t="s">
        <v>1149</v>
      </c>
      <c r="K269" s="1" t="s">
        <v>1146</v>
      </c>
      <c r="L269" s="5" t="s">
        <v>1149</v>
      </c>
      <c r="M269" s="1" t="s">
        <v>1146</v>
      </c>
      <c r="N269" s="7">
        <v>0</v>
      </c>
      <c r="O269" s="1" t="s">
        <v>1146</v>
      </c>
      <c r="P269">
        <v>0</v>
      </c>
      <c r="Q269" s="1" t="s">
        <v>1146</v>
      </c>
      <c r="R269">
        <v>0</v>
      </c>
      <c r="S269" s="1" t="s">
        <v>1146</v>
      </c>
      <c r="T269">
        <v>0</v>
      </c>
      <c r="U269" s="2" t="s">
        <v>1147</v>
      </c>
      <c r="V269" t="str">
        <f t="shared" si="4"/>
        <v>["Iron Vitriol (See Ferrous Sulfate)","0","0","0","Nil","Nil","0","0","0","0"],</v>
      </c>
    </row>
    <row r="270" spans="1:22" ht="17.5" x14ac:dyDescent="0.35">
      <c r="A270" t="s">
        <v>1148</v>
      </c>
      <c r="B270" s="4" t="s">
        <v>682</v>
      </c>
      <c r="C270" s="1" t="s">
        <v>1146</v>
      </c>
      <c r="D270" s="5" t="s">
        <v>309</v>
      </c>
      <c r="E270" s="1" t="s">
        <v>1146</v>
      </c>
      <c r="F270" s="5" t="s">
        <v>683</v>
      </c>
      <c r="G270" s="1" t="s">
        <v>1146</v>
      </c>
      <c r="H270" s="5" t="s">
        <v>25</v>
      </c>
      <c r="I270" s="1" t="s">
        <v>1146</v>
      </c>
      <c r="J270" s="5" t="s">
        <v>52</v>
      </c>
      <c r="K270" s="1" t="s">
        <v>1146</v>
      </c>
      <c r="L270" s="5">
        <v>0.5</v>
      </c>
      <c r="M270" s="1" t="s">
        <v>1146</v>
      </c>
      <c r="N270" s="5" t="s">
        <v>14</v>
      </c>
      <c r="O270" s="1" t="s">
        <v>1146</v>
      </c>
      <c r="P270" s="5" t="s">
        <v>26</v>
      </c>
      <c r="Q270" s="1" t="s">
        <v>1146</v>
      </c>
      <c r="R270">
        <v>5</v>
      </c>
      <c r="S270" s="1" t="s">
        <v>1146</v>
      </c>
      <c r="T270">
        <v>2</v>
      </c>
      <c r="U270" s="2" t="s">
        <v>1147</v>
      </c>
      <c r="V270" t="str">
        <f t="shared" si="4"/>
        <v>["Kafir (Corn)","40,45","43C1/225","C25","3D","0.5","X","C1/2","5","2"],</v>
      </c>
    </row>
    <row r="271" spans="1:22" ht="17.5" x14ac:dyDescent="0.35">
      <c r="A271" t="s">
        <v>1148</v>
      </c>
      <c r="B271" s="4" t="s">
        <v>684</v>
      </c>
      <c r="C271" s="1" t="s">
        <v>1146</v>
      </c>
      <c r="D271" s="5">
        <v>63</v>
      </c>
      <c r="E271" s="1" t="s">
        <v>1146</v>
      </c>
      <c r="F271" s="5" t="s">
        <v>685</v>
      </c>
      <c r="G271" s="1" t="s">
        <v>1146</v>
      </c>
      <c r="H271" s="5" t="s">
        <v>248</v>
      </c>
      <c r="I271" s="1" t="s">
        <v>1146</v>
      </c>
      <c r="J271" s="5" t="s">
        <v>20</v>
      </c>
      <c r="K271" s="1" t="s">
        <v>1146</v>
      </c>
      <c r="L271" s="5">
        <v>2</v>
      </c>
      <c r="M271" s="1" t="s">
        <v>1146</v>
      </c>
      <c r="N271" s="7">
        <v>0</v>
      </c>
      <c r="O271" s="1" t="s">
        <v>1146</v>
      </c>
      <c r="P271" s="5" t="s">
        <v>60</v>
      </c>
      <c r="Q271" s="1" t="s">
        <v>1146</v>
      </c>
      <c r="R271">
        <v>5</v>
      </c>
      <c r="S271" s="1" t="s">
        <v>1146</v>
      </c>
      <c r="T271">
        <v>2</v>
      </c>
      <c r="U271" s="2" t="s">
        <v>1147</v>
      </c>
      <c r="V271" t="str">
        <f t="shared" si="4"/>
        <v>["Kaolin Clay","63","63D325","D25","2D","2","0","D3","5","2"],</v>
      </c>
    </row>
    <row r="272" spans="1:22" ht="17.5" x14ac:dyDescent="0.35">
      <c r="A272" t="s">
        <v>1148</v>
      </c>
      <c r="B272" s="4" t="s">
        <v>686</v>
      </c>
      <c r="C272" s="1" t="s">
        <v>1146</v>
      </c>
      <c r="D272" s="5" t="s">
        <v>687</v>
      </c>
      <c r="E272" s="1" t="s">
        <v>1146</v>
      </c>
      <c r="F272" s="5" t="s">
        <v>688</v>
      </c>
      <c r="G272" s="1" t="s">
        <v>1146</v>
      </c>
      <c r="H272" s="5" t="s">
        <v>12</v>
      </c>
      <c r="I272" s="1" t="s">
        <v>1146</v>
      </c>
      <c r="J272" s="5" t="s">
        <v>20</v>
      </c>
      <c r="K272" s="1" t="s">
        <v>1146</v>
      </c>
      <c r="L272" s="5">
        <v>2</v>
      </c>
      <c r="M272" s="1" t="s">
        <v>1146</v>
      </c>
      <c r="N272" s="7">
        <v>0</v>
      </c>
      <c r="O272" s="1" t="s">
        <v>1146</v>
      </c>
      <c r="P272" s="5" t="s">
        <v>91</v>
      </c>
      <c r="Q272" s="1" t="s">
        <v>1146</v>
      </c>
      <c r="R272">
        <v>5</v>
      </c>
      <c r="S272" s="1" t="s">
        <v>1146</v>
      </c>
      <c r="T272">
        <v>3</v>
      </c>
      <c r="U272" s="2" t="s">
        <v>1147</v>
      </c>
      <c r="V272" t="str">
        <f t="shared" si="4"/>
        <v>["Kaolin Clay, Tale","42,56","49A4035LMP","A35","2D","2","0","A40","5","3"],</v>
      </c>
    </row>
    <row r="273" spans="1:22" ht="15.5" x14ac:dyDescent="0.35">
      <c r="A273" t="s">
        <v>1148</v>
      </c>
      <c r="B273" s="4" t="s">
        <v>689</v>
      </c>
      <c r="C273" s="1" t="s">
        <v>1146</v>
      </c>
      <c r="D273" s="7">
        <v>0</v>
      </c>
      <c r="E273" s="1" t="s">
        <v>1146</v>
      </c>
      <c r="F273" s="7">
        <v>0</v>
      </c>
      <c r="G273" s="1" t="s">
        <v>1146</v>
      </c>
      <c r="H273" s="7">
        <v>0</v>
      </c>
      <c r="I273" s="1" t="s">
        <v>1146</v>
      </c>
      <c r="J273" s="5" t="s">
        <v>1149</v>
      </c>
      <c r="K273" s="1" t="s">
        <v>1146</v>
      </c>
      <c r="L273" s="5" t="s">
        <v>1149</v>
      </c>
      <c r="M273" s="1" t="s">
        <v>1146</v>
      </c>
      <c r="N273" s="7">
        <v>0</v>
      </c>
      <c r="O273" s="1" t="s">
        <v>1146</v>
      </c>
      <c r="P273">
        <v>0</v>
      </c>
      <c r="Q273" s="1" t="s">
        <v>1146</v>
      </c>
      <c r="R273">
        <v>0</v>
      </c>
      <c r="S273" s="1" t="s">
        <v>1146</v>
      </c>
      <c r="T273">
        <v>0</v>
      </c>
      <c r="U273" s="2" t="s">
        <v>1147</v>
      </c>
      <c r="V273" t="str">
        <f t="shared" si="4"/>
        <v>["Kryalith (See Cryolite)","0","0","0","Nil","Nil","0","0","0","0"],</v>
      </c>
    </row>
    <row r="274" spans="1:22" ht="17.5" x14ac:dyDescent="0.35">
      <c r="A274" t="s">
        <v>1148</v>
      </c>
      <c r="B274" s="4" t="s">
        <v>690</v>
      </c>
      <c r="C274" s="1" t="s">
        <v>1146</v>
      </c>
      <c r="D274" s="5">
        <v>32</v>
      </c>
      <c r="E274" s="1" t="s">
        <v>1146</v>
      </c>
      <c r="F274" s="5" t="s">
        <v>691</v>
      </c>
      <c r="G274" s="1" t="s">
        <v>1146</v>
      </c>
      <c r="H274" s="5" t="s">
        <v>12</v>
      </c>
      <c r="I274" s="1" t="s">
        <v>1146</v>
      </c>
      <c r="J274" s="5" t="s">
        <v>138</v>
      </c>
      <c r="K274" s="1" t="s">
        <v>1146</v>
      </c>
      <c r="L274" s="5">
        <v>0.6</v>
      </c>
      <c r="M274" s="1" t="s">
        <v>1146</v>
      </c>
      <c r="N274" s="7">
        <v>0</v>
      </c>
      <c r="O274" s="1" t="s">
        <v>1146</v>
      </c>
      <c r="P274" s="5" t="s">
        <v>91</v>
      </c>
      <c r="Q274" s="1" t="s">
        <v>1146</v>
      </c>
      <c r="R274">
        <v>5</v>
      </c>
      <c r="S274" s="1" t="s">
        <v>1146</v>
      </c>
      <c r="T274">
        <v>3</v>
      </c>
      <c r="U274" s="2" t="s">
        <v>1147</v>
      </c>
      <c r="V274" t="str">
        <f t="shared" si="4"/>
        <v>["Lactose","32","32A4035PUN","A35","1B","0.6","0","A40","5","3"],</v>
      </c>
    </row>
    <row r="275" spans="1:22" ht="15.5" x14ac:dyDescent="0.35">
      <c r="A275" t="s">
        <v>1148</v>
      </c>
      <c r="B275" s="4" t="s">
        <v>692</v>
      </c>
      <c r="C275" s="1" t="s">
        <v>1146</v>
      </c>
      <c r="D275" s="7">
        <v>0</v>
      </c>
      <c r="E275" s="1" t="s">
        <v>1146</v>
      </c>
      <c r="F275" s="7">
        <v>0</v>
      </c>
      <c r="G275" s="1" t="s">
        <v>1146</v>
      </c>
      <c r="H275" s="7">
        <v>0</v>
      </c>
      <c r="I275" s="1" t="s">
        <v>1146</v>
      </c>
      <c r="J275" s="5" t="s">
        <v>1149</v>
      </c>
      <c r="K275" s="1" t="s">
        <v>1146</v>
      </c>
      <c r="L275" s="5" t="s">
        <v>1149</v>
      </c>
      <c r="M275" s="1" t="s">
        <v>1146</v>
      </c>
      <c r="N275" s="7">
        <v>0</v>
      </c>
      <c r="O275" s="1" t="s">
        <v>1146</v>
      </c>
      <c r="P275">
        <v>0</v>
      </c>
      <c r="Q275" s="1" t="s">
        <v>1146</v>
      </c>
      <c r="R275">
        <v>0</v>
      </c>
      <c r="S275" s="1" t="s">
        <v>1146</v>
      </c>
      <c r="T275">
        <v>0</v>
      </c>
      <c r="U275" s="2" t="s">
        <v>1147</v>
      </c>
      <c r="V275" t="str">
        <f t="shared" si="4"/>
        <v>["Lamp Black (See Carbon Black)","0","0","0","Nil","Nil","0","0","0","0"],</v>
      </c>
    </row>
    <row r="276" spans="1:22" ht="17.5" x14ac:dyDescent="0.35">
      <c r="A276" t="s">
        <v>1148</v>
      </c>
      <c r="B276" s="4" t="s">
        <v>693</v>
      </c>
      <c r="C276" s="1" t="s">
        <v>1146</v>
      </c>
      <c r="D276" s="5">
        <v>72</v>
      </c>
      <c r="E276" s="1" t="s">
        <v>1146</v>
      </c>
      <c r="F276" s="5" t="s">
        <v>694</v>
      </c>
      <c r="G276" s="1" t="s">
        <v>1146</v>
      </c>
      <c r="H276" s="5" t="s">
        <v>12</v>
      </c>
      <c r="I276" s="1" t="s">
        <v>1146</v>
      </c>
      <c r="J276" s="5" t="s">
        <v>31</v>
      </c>
      <c r="K276" s="1" t="s">
        <v>1146</v>
      </c>
      <c r="L276" s="5">
        <v>1.4</v>
      </c>
      <c r="M276" s="1" t="s">
        <v>1146</v>
      </c>
      <c r="N276" s="7">
        <v>0</v>
      </c>
      <c r="O276" s="1" t="s">
        <v>1146</v>
      </c>
      <c r="P276" s="5" t="s">
        <v>91</v>
      </c>
      <c r="Q276" s="1" t="s">
        <v>1146</v>
      </c>
      <c r="R276">
        <v>5</v>
      </c>
      <c r="S276" s="1" t="s">
        <v>1146</v>
      </c>
      <c r="T276">
        <v>3</v>
      </c>
      <c r="U276" s="2" t="s">
        <v>1147</v>
      </c>
      <c r="V276" t="str">
        <f t="shared" si="4"/>
        <v>["Lead Arsenate","72","72A4035R","A35","1A-1B-1C","1.4","0","A40","5","3"],</v>
      </c>
    </row>
    <row r="277" spans="1:22" ht="15.5" x14ac:dyDescent="0.35">
      <c r="A277" t="s">
        <v>1148</v>
      </c>
      <c r="B277" s="4" t="s">
        <v>695</v>
      </c>
      <c r="C277" s="1" t="s">
        <v>1146</v>
      </c>
      <c r="D277" s="5">
        <v>72</v>
      </c>
      <c r="E277" s="1" t="s">
        <v>1146</v>
      </c>
      <c r="F277" s="5" t="s">
        <v>696</v>
      </c>
      <c r="G277" s="1" t="s">
        <v>1146</v>
      </c>
      <c r="H277" s="5" t="s">
        <v>12</v>
      </c>
      <c r="I277" s="1" t="s">
        <v>1146</v>
      </c>
      <c r="J277" s="5" t="s">
        <v>31</v>
      </c>
      <c r="K277" s="1" t="s">
        <v>1146</v>
      </c>
      <c r="L277" s="5">
        <v>1.4</v>
      </c>
      <c r="M277" s="1" t="s">
        <v>1146</v>
      </c>
      <c r="N277" s="7">
        <v>0</v>
      </c>
      <c r="O277" s="1" t="s">
        <v>1146</v>
      </c>
      <c r="P277" s="5" t="s">
        <v>91</v>
      </c>
      <c r="Q277" s="1" t="s">
        <v>1146</v>
      </c>
      <c r="R277">
        <v>5</v>
      </c>
      <c r="S277" s="1" t="s">
        <v>1146</v>
      </c>
      <c r="T277">
        <v>3</v>
      </c>
      <c r="U277" s="2" t="s">
        <v>1147</v>
      </c>
      <c r="V277" t="str">
        <f t="shared" si="4"/>
        <v>["Lead Arsenite","72","72A4035R","A35","1A-1B-1C","1.4","0","A40","5","3"],</v>
      </c>
    </row>
    <row r="278" spans="1:22" ht="17.5" x14ac:dyDescent="0.35">
      <c r="A278" t="s">
        <v>1148</v>
      </c>
      <c r="B278" s="4" t="s">
        <v>697</v>
      </c>
      <c r="C278" s="1" t="s">
        <v>1146</v>
      </c>
      <c r="D278" s="5" t="s">
        <v>698</v>
      </c>
      <c r="E278" s="1" t="s">
        <v>1146</v>
      </c>
      <c r="F278" s="5" t="s">
        <v>699</v>
      </c>
      <c r="G278" s="1" t="s">
        <v>1146</v>
      </c>
      <c r="H278" s="5" t="s">
        <v>12</v>
      </c>
      <c r="I278" s="1" t="s">
        <v>1146</v>
      </c>
      <c r="J278" s="5" t="s">
        <v>20</v>
      </c>
      <c r="K278" s="1" t="s">
        <v>1146</v>
      </c>
      <c r="L278" s="5">
        <v>1</v>
      </c>
      <c r="M278" s="1" t="s">
        <v>1146</v>
      </c>
      <c r="N278" s="7">
        <v>0</v>
      </c>
      <c r="O278" s="1" t="s">
        <v>1146</v>
      </c>
      <c r="P278" s="5" t="s">
        <v>91</v>
      </c>
      <c r="Q278" s="1" t="s">
        <v>1146</v>
      </c>
      <c r="R278">
        <v>5</v>
      </c>
      <c r="S278" s="1" t="s">
        <v>1146</v>
      </c>
      <c r="T278">
        <v>3</v>
      </c>
      <c r="U278" s="2" t="s">
        <v>1147</v>
      </c>
      <c r="V278" t="str">
        <f t="shared" si="4"/>
        <v>["Lead Carbonate","240,260","250A4035R","A35","2D","1","0","A40","5","3"],</v>
      </c>
    </row>
    <row r="279" spans="1:22" ht="17.5" x14ac:dyDescent="0.35">
      <c r="A279" t="s">
        <v>1148</v>
      </c>
      <c r="B279" s="4" t="s">
        <v>700</v>
      </c>
      <c r="C279" s="1" t="s">
        <v>1146</v>
      </c>
      <c r="D279" s="5" t="s">
        <v>701</v>
      </c>
      <c r="E279" s="1" t="s">
        <v>1146</v>
      </c>
      <c r="F279" s="5" t="s">
        <v>702</v>
      </c>
      <c r="G279" s="1" t="s">
        <v>1146</v>
      </c>
      <c r="H279" s="5" t="s">
        <v>42</v>
      </c>
      <c r="I279" s="1" t="s">
        <v>1146</v>
      </c>
      <c r="J279" s="5" t="s">
        <v>52</v>
      </c>
      <c r="K279" s="1" t="s">
        <v>1146</v>
      </c>
      <c r="L279" s="5">
        <v>1.4</v>
      </c>
      <c r="M279" s="1" t="s">
        <v>1146</v>
      </c>
      <c r="N279" s="7">
        <v>0</v>
      </c>
      <c r="O279" s="1" t="s">
        <v>1146</v>
      </c>
      <c r="P279" s="5" t="s">
        <v>703</v>
      </c>
      <c r="Q279" s="1" t="s">
        <v>1146</v>
      </c>
      <c r="R279">
        <v>5</v>
      </c>
      <c r="S279" s="1" t="s">
        <v>1146</v>
      </c>
      <c r="T279">
        <v>3</v>
      </c>
      <c r="U279" s="2" t="s">
        <v>1147</v>
      </c>
      <c r="V279" t="str">
        <f t="shared" si="4"/>
        <v>["Lead Ore - 1/8"","200,270","235B635R","B35","3D","1.4","0","B63","5","3"],</v>
      </c>
    </row>
    <row r="280" spans="1:22" ht="17.5" x14ac:dyDescent="0.35">
      <c r="A280" t="s">
        <v>1148</v>
      </c>
      <c r="B280" s="4" t="s">
        <v>704</v>
      </c>
      <c r="C280" s="1" t="s">
        <v>1146</v>
      </c>
      <c r="D280" s="5" t="s">
        <v>705</v>
      </c>
      <c r="E280" s="1" t="s">
        <v>1146</v>
      </c>
      <c r="F280" s="5" t="s">
        <v>706</v>
      </c>
      <c r="G280" s="1" t="s">
        <v>1146</v>
      </c>
      <c r="H280" s="5" t="s">
        <v>321</v>
      </c>
      <c r="I280" s="1" t="s">
        <v>1146</v>
      </c>
      <c r="J280" s="5" t="s">
        <v>52</v>
      </c>
      <c r="K280" s="1" t="s">
        <v>1146</v>
      </c>
      <c r="L280" s="5">
        <v>1.4</v>
      </c>
      <c r="M280" s="1" t="s">
        <v>1146</v>
      </c>
      <c r="N280" s="7">
        <v>0</v>
      </c>
      <c r="O280" s="1" t="s">
        <v>1146</v>
      </c>
      <c r="P280" s="5" t="s">
        <v>26</v>
      </c>
      <c r="Q280" s="1" t="s">
        <v>1146</v>
      </c>
      <c r="R280">
        <v>6</v>
      </c>
      <c r="S280" s="1" t="s">
        <v>1146</v>
      </c>
      <c r="T280">
        <v>3</v>
      </c>
      <c r="U280" s="2" t="s">
        <v>1147</v>
      </c>
      <c r="V280" t="str">
        <f t="shared" si="4"/>
        <v>["Lead Ore - 1/2"","180,230","205C1/236R","C36","3D","1.4","0","C1/2","6","3"],</v>
      </c>
    </row>
    <row r="281" spans="1:22" ht="17.5" x14ac:dyDescent="0.35">
      <c r="A281" t="s">
        <v>1148</v>
      </c>
      <c r="B281" s="4" t="s">
        <v>707</v>
      </c>
      <c r="C281" s="1" t="s">
        <v>1146</v>
      </c>
      <c r="D281" s="5" t="s">
        <v>708</v>
      </c>
      <c r="E281" s="1" t="s">
        <v>1146</v>
      </c>
      <c r="F281" s="5" t="s">
        <v>709</v>
      </c>
      <c r="G281" s="1" t="s">
        <v>1146</v>
      </c>
      <c r="H281" s="5" t="s">
        <v>12</v>
      </c>
      <c r="I281" s="1" t="s">
        <v>1146</v>
      </c>
      <c r="J281" s="5" t="s">
        <v>20</v>
      </c>
      <c r="K281" s="1" t="s">
        <v>1146</v>
      </c>
      <c r="L281" s="5">
        <v>1.2</v>
      </c>
      <c r="M281" s="1" t="s">
        <v>1146</v>
      </c>
      <c r="N281" s="7">
        <v>0</v>
      </c>
      <c r="O281" s="1" t="s">
        <v>1146</v>
      </c>
      <c r="P281" s="5" t="s">
        <v>15</v>
      </c>
      <c r="Q281" s="1" t="s">
        <v>1146</v>
      </c>
      <c r="R281">
        <v>5</v>
      </c>
      <c r="S281" s="1" t="s">
        <v>1146</v>
      </c>
      <c r="T281">
        <v>3</v>
      </c>
      <c r="U281" s="2" t="s">
        <v>1147</v>
      </c>
      <c r="V281" t="str">
        <f t="shared" si="4"/>
        <v>["Lead Oxide - 100 Mesh (Red Lead)","30,150","90A10035P","A35","2D","1.2","0","A100","5","3"],</v>
      </c>
    </row>
    <row r="282" spans="1:22" ht="17.5" x14ac:dyDescent="0.35">
      <c r="A282" t="s">
        <v>1148</v>
      </c>
      <c r="B282" s="4" t="s">
        <v>710</v>
      </c>
      <c r="C282" s="1" t="s">
        <v>1146</v>
      </c>
      <c r="D282" s="5" t="s">
        <v>711</v>
      </c>
      <c r="E282" s="1" t="s">
        <v>1146</v>
      </c>
      <c r="F282" s="5" t="s">
        <v>712</v>
      </c>
      <c r="G282" s="1" t="s">
        <v>1146</v>
      </c>
      <c r="H282" s="5" t="s">
        <v>12</v>
      </c>
      <c r="I282" s="1" t="s">
        <v>1146</v>
      </c>
      <c r="J282" s="5" t="s">
        <v>20</v>
      </c>
      <c r="K282" s="1" t="s">
        <v>1146</v>
      </c>
      <c r="L282" s="5">
        <v>1.2</v>
      </c>
      <c r="M282" s="1" t="s">
        <v>1146</v>
      </c>
      <c r="N282" s="7">
        <v>0</v>
      </c>
      <c r="O282" s="1" t="s">
        <v>1146</v>
      </c>
      <c r="P282" s="5" t="s">
        <v>713</v>
      </c>
      <c r="Q282" s="1" t="s">
        <v>1146</v>
      </c>
      <c r="R282">
        <v>5</v>
      </c>
      <c r="S282" s="1" t="s">
        <v>1146</v>
      </c>
      <c r="T282">
        <v>3</v>
      </c>
      <c r="U282" s="2" t="s">
        <v>1147</v>
      </c>
      <c r="V282" t="str">
        <f t="shared" si="4"/>
        <v>["Lead Oxide - 200 Mesh (Red Lead)","30,180","1052A20035LP","A35","2D","1.2","0","A2","5","3"],</v>
      </c>
    </row>
    <row r="283" spans="1:22" ht="17.5" x14ac:dyDescent="0.35">
      <c r="A283" t="s">
        <v>1148</v>
      </c>
      <c r="B283" s="4" t="s">
        <v>714</v>
      </c>
      <c r="C283" s="1" t="s">
        <v>1146</v>
      </c>
      <c r="D283" s="5" t="s">
        <v>698</v>
      </c>
      <c r="E283" s="1" t="s">
        <v>1146</v>
      </c>
      <c r="F283" s="5" t="s">
        <v>715</v>
      </c>
      <c r="G283" s="1" t="s">
        <v>1146</v>
      </c>
      <c r="H283" s="5" t="s">
        <v>12</v>
      </c>
      <c r="I283" s="1" t="s">
        <v>1146</v>
      </c>
      <c r="J283" s="5" t="s">
        <v>20</v>
      </c>
      <c r="K283" s="1" t="s">
        <v>1146</v>
      </c>
      <c r="L283" s="5" t="s">
        <v>1149</v>
      </c>
      <c r="M283" s="1" t="s">
        <v>1146</v>
      </c>
      <c r="N283" s="7">
        <v>0</v>
      </c>
      <c r="O283" s="1" t="s">
        <v>1146</v>
      </c>
      <c r="P283" s="5" t="s">
        <v>716</v>
      </c>
      <c r="Q283" s="1" t="s">
        <v>1146</v>
      </c>
      <c r="R283">
        <v>5</v>
      </c>
      <c r="S283" s="1" t="s">
        <v>1146</v>
      </c>
      <c r="T283">
        <v>3</v>
      </c>
      <c r="U283" s="2" t="s">
        <v>1147</v>
      </c>
      <c r="V283" t="str">
        <f t="shared" si="4"/>
        <v>["Lead Sulfide - 100 Mesh","240,260","250A10035RX","A35","2D","Nil","0","A10","5","3"],</v>
      </c>
    </row>
    <row r="284" spans="1:22" ht="15.5" x14ac:dyDescent="0.35">
      <c r="A284" t="s">
        <v>1148</v>
      </c>
      <c r="B284" s="4" t="s">
        <v>717</v>
      </c>
      <c r="C284" s="1" t="s">
        <v>1146</v>
      </c>
      <c r="D284" s="7">
        <v>0</v>
      </c>
      <c r="E284" s="1" t="s">
        <v>1146</v>
      </c>
      <c r="F284" s="7">
        <v>0</v>
      </c>
      <c r="G284" s="1" t="s">
        <v>1146</v>
      </c>
      <c r="H284" s="7">
        <v>0</v>
      </c>
      <c r="I284" s="1" t="s">
        <v>1146</v>
      </c>
      <c r="J284" s="5" t="s">
        <v>1149</v>
      </c>
      <c r="K284" s="1" t="s">
        <v>1146</v>
      </c>
      <c r="L284" s="5" t="s">
        <v>1149</v>
      </c>
      <c r="M284" s="1" t="s">
        <v>1146</v>
      </c>
      <c r="N284" s="7">
        <v>0</v>
      </c>
      <c r="O284" s="1" t="s">
        <v>1146</v>
      </c>
      <c r="P284">
        <v>0</v>
      </c>
      <c r="Q284" s="1" t="s">
        <v>1146</v>
      </c>
      <c r="R284">
        <v>0</v>
      </c>
      <c r="S284" s="1" t="s">
        <v>1146</v>
      </c>
      <c r="T284">
        <v>0</v>
      </c>
      <c r="U284" s="2" t="s">
        <v>1147</v>
      </c>
      <c r="V284" t="str">
        <f t="shared" si="4"/>
        <v>["Lignite (See Coal, Lignite)","0","0","0","Nil","Nil","0","0","0","0"],</v>
      </c>
    </row>
    <row r="285" spans="1:22" ht="17.5" x14ac:dyDescent="0.35">
      <c r="A285" t="s">
        <v>1148</v>
      </c>
      <c r="B285" s="4" t="s">
        <v>718</v>
      </c>
      <c r="C285" s="1" t="s">
        <v>1146</v>
      </c>
      <c r="D285" s="5" t="s">
        <v>604</v>
      </c>
      <c r="E285" s="1" t="s">
        <v>1146</v>
      </c>
      <c r="F285" s="5" t="s">
        <v>719</v>
      </c>
      <c r="G285" s="1" t="s">
        <v>1146</v>
      </c>
      <c r="H285" s="5" t="s">
        <v>42</v>
      </c>
      <c r="I285" s="1" t="s">
        <v>1146</v>
      </c>
      <c r="J285" s="5" t="s">
        <v>31</v>
      </c>
      <c r="K285" s="1" t="s">
        <v>1146</v>
      </c>
      <c r="L285" s="5">
        <v>0.6</v>
      </c>
      <c r="M285" s="1" t="s">
        <v>1146</v>
      </c>
      <c r="N285" s="5" t="s">
        <v>14</v>
      </c>
      <c r="O285" s="1" t="s">
        <v>1146</v>
      </c>
      <c r="P285" s="5" t="s">
        <v>32</v>
      </c>
      <c r="Q285" s="1" t="s">
        <v>1146</v>
      </c>
      <c r="R285">
        <v>5</v>
      </c>
      <c r="S285" s="1" t="s">
        <v>1146</v>
      </c>
      <c r="T285">
        <v>3</v>
      </c>
      <c r="U285" s="2" t="s">
        <v>1147</v>
      </c>
      <c r="V285" t="str">
        <f t="shared" si="4"/>
        <v>["Lime, Ground, Unslaked","60,65","63B635U","B35","1A-1B-1C","0.6","X","B6","5","3"],</v>
      </c>
    </row>
    <row r="286" spans="1:22" ht="17.5" x14ac:dyDescent="0.35">
      <c r="A286" t="s">
        <v>1148</v>
      </c>
      <c r="B286" s="4" t="s">
        <v>720</v>
      </c>
      <c r="C286" s="1" t="s">
        <v>1146</v>
      </c>
      <c r="D286" s="5">
        <v>40</v>
      </c>
      <c r="E286" s="1" t="s">
        <v>1146</v>
      </c>
      <c r="F286" s="5" t="s">
        <v>721</v>
      </c>
      <c r="G286" s="1" t="s">
        <v>1146</v>
      </c>
      <c r="H286" s="5" t="s">
        <v>42</v>
      </c>
      <c r="I286" s="1" t="s">
        <v>1146</v>
      </c>
      <c r="J286" s="5" t="s">
        <v>20</v>
      </c>
      <c r="K286" s="1" t="s">
        <v>1146</v>
      </c>
      <c r="L286" s="5">
        <v>0.8</v>
      </c>
      <c r="M286" s="1" t="s">
        <v>1146</v>
      </c>
      <c r="N286" s="5" t="s">
        <v>14</v>
      </c>
      <c r="O286" s="1" t="s">
        <v>1146</v>
      </c>
      <c r="P286" s="5" t="s">
        <v>32</v>
      </c>
      <c r="Q286" s="1" t="s">
        <v>1146</v>
      </c>
      <c r="R286">
        <v>5</v>
      </c>
      <c r="S286" s="1" t="s">
        <v>1146</v>
      </c>
      <c r="T286">
        <v>3</v>
      </c>
      <c r="U286" s="2" t="s">
        <v>1147</v>
      </c>
      <c r="V286" t="str">
        <f t="shared" si="4"/>
        <v>["Lime, Hydrated","40","40B635LM","B35","2D","0.8","X","B6","5","3"],</v>
      </c>
    </row>
    <row r="287" spans="1:22" ht="17.5" x14ac:dyDescent="0.35">
      <c r="A287" t="s">
        <v>1148</v>
      </c>
      <c r="B287" s="4" t="s">
        <v>722</v>
      </c>
      <c r="C287" s="1" t="s">
        <v>1146</v>
      </c>
      <c r="D287" s="5" t="s">
        <v>472</v>
      </c>
      <c r="E287" s="1" t="s">
        <v>1146</v>
      </c>
      <c r="F287" s="5" t="s">
        <v>723</v>
      </c>
      <c r="G287" s="1" t="s">
        <v>1146</v>
      </c>
      <c r="H287" s="5" t="s">
        <v>12</v>
      </c>
      <c r="I287" s="1" t="s">
        <v>1146</v>
      </c>
      <c r="J287" s="5" t="s">
        <v>192</v>
      </c>
      <c r="K287" s="1" t="s">
        <v>1146</v>
      </c>
      <c r="L287" s="5">
        <v>0.6</v>
      </c>
      <c r="M287" s="1" t="s">
        <v>1146</v>
      </c>
      <c r="N287" s="5" t="s">
        <v>14</v>
      </c>
      <c r="O287" s="1" t="s">
        <v>1146</v>
      </c>
      <c r="P287" s="5" t="s">
        <v>91</v>
      </c>
      <c r="Q287" s="1" t="s">
        <v>1146</v>
      </c>
      <c r="R287">
        <v>5</v>
      </c>
      <c r="S287" s="1" t="s">
        <v>1146</v>
      </c>
      <c r="T287">
        <v>3</v>
      </c>
      <c r="U287" s="2" t="s">
        <v>1147</v>
      </c>
      <c r="V287" t="str">
        <f t="shared" si="4"/>
        <v>["Lime, Hydrated, Pulverized","32,40","36A4035LMX","A35","1A-1B","0.6","X","A40","5","3"],</v>
      </c>
    </row>
    <row r="288" spans="1:22" ht="17.5" x14ac:dyDescent="0.35">
      <c r="A288" t="s">
        <v>1148</v>
      </c>
      <c r="B288" s="4" t="s">
        <v>724</v>
      </c>
      <c r="C288" s="1" t="s">
        <v>1146</v>
      </c>
      <c r="D288" s="5" t="s">
        <v>725</v>
      </c>
      <c r="E288" s="1" t="s">
        <v>1146</v>
      </c>
      <c r="F288" s="5" t="s">
        <v>726</v>
      </c>
      <c r="G288" s="1" t="s">
        <v>1146</v>
      </c>
      <c r="H288" s="5" t="s">
        <v>25</v>
      </c>
      <c r="I288" s="1" t="s">
        <v>1146</v>
      </c>
      <c r="J288" s="5" t="s">
        <v>47</v>
      </c>
      <c r="K288" s="1" t="s">
        <v>1146</v>
      </c>
      <c r="L288" s="5">
        <v>2</v>
      </c>
      <c r="M288" s="1" t="s">
        <v>1146</v>
      </c>
      <c r="N288" s="7">
        <v>0</v>
      </c>
      <c r="O288" s="1" t="s">
        <v>1146</v>
      </c>
      <c r="P288" s="5" t="s">
        <v>26</v>
      </c>
      <c r="Q288" s="1" t="s">
        <v>1146</v>
      </c>
      <c r="R288">
        <v>5</v>
      </c>
      <c r="S288" s="1" t="s">
        <v>1146</v>
      </c>
      <c r="T288">
        <v>2</v>
      </c>
      <c r="U288" s="2" t="s">
        <v>1147</v>
      </c>
      <c r="V288" t="str">
        <f t="shared" si="4"/>
        <v>["Lime, Pebble","53,56","55C1/225HU","C25","2A-2B","2","0","C1/2","5","2"],</v>
      </c>
    </row>
    <row r="289" spans="1:22" ht="17.5" x14ac:dyDescent="0.35">
      <c r="A289" t="s">
        <v>1148</v>
      </c>
      <c r="B289" s="4" t="s">
        <v>727</v>
      </c>
      <c r="C289" s="1" t="s">
        <v>1146</v>
      </c>
      <c r="D289" s="5">
        <v>68</v>
      </c>
      <c r="E289" s="1" t="s">
        <v>1146</v>
      </c>
      <c r="F289" s="5" t="s">
        <v>728</v>
      </c>
      <c r="G289" s="1" t="s">
        <v>1146</v>
      </c>
      <c r="H289" s="5" t="s">
        <v>42</v>
      </c>
      <c r="I289" s="1" t="s">
        <v>1146</v>
      </c>
      <c r="J289" s="5" t="s">
        <v>20</v>
      </c>
      <c r="K289" s="1" t="s">
        <v>1146</v>
      </c>
      <c r="L289" s="5">
        <v>2</v>
      </c>
      <c r="M289" s="1" t="s">
        <v>1146</v>
      </c>
      <c r="N289" s="7">
        <v>0</v>
      </c>
      <c r="O289" s="1" t="s">
        <v>1146</v>
      </c>
      <c r="P289" s="5" t="s">
        <v>32</v>
      </c>
      <c r="Q289" s="1" t="s">
        <v>1146</v>
      </c>
      <c r="R289">
        <v>5</v>
      </c>
      <c r="S289" s="1" t="s">
        <v>1146</v>
      </c>
      <c r="T289">
        <v>3</v>
      </c>
      <c r="U289" s="2" t="s">
        <v>1147</v>
      </c>
      <c r="V289" t="str">
        <f t="shared" si="4"/>
        <v>["Limestone, Agricultural","68","68B635","B35","2D","2","0","B6","5","3"],</v>
      </c>
    </row>
    <row r="290" spans="1:22" ht="17.5" x14ac:dyDescent="0.35">
      <c r="A290" t="s">
        <v>1148</v>
      </c>
      <c r="B290" s="4" t="s">
        <v>729</v>
      </c>
      <c r="C290" s="1" t="s">
        <v>1146</v>
      </c>
      <c r="D290" s="5" t="s">
        <v>730</v>
      </c>
      <c r="E290" s="1" t="s">
        <v>1146</v>
      </c>
      <c r="F290" s="5" t="s">
        <v>731</v>
      </c>
      <c r="G290" s="1" t="s">
        <v>1146</v>
      </c>
      <c r="H290" s="5" t="s">
        <v>144</v>
      </c>
      <c r="I290" s="1" t="s">
        <v>1146</v>
      </c>
      <c r="J290" s="5" t="s">
        <v>20</v>
      </c>
      <c r="K290" s="1" t="s">
        <v>1146</v>
      </c>
      <c r="L290" s="5">
        <v>2</v>
      </c>
      <c r="M290" s="1" t="s">
        <v>1146</v>
      </c>
      <c r="N290" s="7">
        <v>0</v>
      </c>
      <c r="O290" s="1" t="s">
        <v>1146</v>
      </c>
      <c r="P290" s="5" t="s">
        <v>394</v>
      </c>
      <c r="Q290" s="1" t="s">
        <v>1146</v>
      </c>
      <c r="R290">
        <v>6</v>
      </c>
      <c r="S290" s="1" t="s">
        <v>1146</v>
      </c>
      <c r="T290">
        <v>3</v>
      </c>
      <c r="U290" s="2" t="s">
        <v>1147</v>
      </c>
      <c r="V290" t="str">
        <f t="shared" si="4"/>
        <v>["Limestone, Crushed","85,90","88DX36","D36","2D","2","0","DX","6","3"],</v>
      </c>
    </row>
    <row r="291" spans="1:22" ht="17.5" x14ac:dyDescent="0.35">
      <c r="A291" t="s">
        <v>1148</v>
      </c>
      <c r="B291" s="4" t="s">
        <v>732</v>
      </c>
      <c r="C291" s="1" t="s">
        <v>1146</v>
      </c>
      <c r="D291" s="5" t="s">
        <v>733</v>
      </c>
      <c r="E291" s="1" t="s">
        <v>1146</v>
      </c>
      <c r="F291" s="5" t="s">
        <v>734</v>
      </c>
      <c r="G291" s="1" t="s">
        <v>1146</v>
      </c>
      <c r="H291" s="5" t="s">
        <v>735</v>
      </c>
      <c r="I291" s="1" t="s">
        <v>1146</v>
      </c>
      <c r="J291" s="5" t="s">
        <v>20</v>
      </c>
      <c r="K291" s="1" t="s">
        <v>1146</v>
      </c>
      <c r="L291" s="5" t="s">
        <v>736</v>
      </c>
      <c r="M291" s="1" t="s">
        <v>1146</v>
      </c>
      <c r="N291" s="7">
        <v>0</v>
      </c>
      <c r="O291" s="1" t="s">
        <v>1146</v>
      </c>
      <c r="P291" s="5" t="s">
        <v>91</v>
      </c>
      <c r="Q291" s="1" t="s">
        <v>1146</v>
      </c>
      <c r="R291">
        <v>6</v>
      </c>
      <c r="S291" s="1" t="s">
        <v>1146</v>
      </c>
      <c r="T291">
        <v>4</v>
      </c>
      <c r="U291" s="2" t="s">
        <v>1147</v>
      </c>
      <c r="V291" t="str">
        <f t="shared" si="4"/>
        <v>["Limestone, Dust","55,95","75A4046MY","A46","2D","1.6-2.0","0","A40","6","4"],</v>
      </c>
    </row>
    <row r="292" spans="1:22" ht="17.5" x14ac:dyDescent="0.35">
      <c r="A292" t="s">
        <v>1148</v>
      </c>
      <c r="B292" s="4" t="s">
        <v>737</v>
      </c>
      <c r="C292" s="1" t="s">
        <v>1146</v>
      </c>
      <c r="D292" s="5">
        <v>120</v>
      </c>
      <c r="E292" s="1" t="s">
        <v>1146</v>
      </c>
      <c r="F292" s="5" t="s">
        <v>738</v>
      </c>
      <c r="G292" s="1" t="s">
        <v>1146</v>
      </c>
      <c r="H292" s="5" t="s">
        <v>739</v>
      </c>
      <c r="I292" s="1" t="s">
        <v>1146</v>
      </c>
      <c r="J292" s="5" t="s">
        <v>52</v>
      </c>
      <c r="K292" s="1" t="s">
        <v>1146</v>
      </c>
      <c r="L292" s="5">
        <v>1.7</v>
      </c>
      <c r="M292" s="1" t="s">
        <v>1146</v>
      </c>
      <c r="N292" s="7">
        <v>0</v>
      </c>
      <c r="O292" s="1" t="s">
        <v>1146</v>
      </c>
      <c r="P292" s="5" t="s">
        <v>26</v>
      </c>
      <c r="Q292" s="1" t="s">
        <v>1146</v>
      </c>
      <c r="R292">
        <v>7</v>
      </c>
      <c r="S292" s="1" t="s">
        <v>1146</v>
      </c>
      <c r="T292">
        <v>4</v>
      </c>
      <c r="U292" s="2" t="s">
        <v>1147</v>
      </c>
      <c r="V292" t="str">
        <f t="shared" si="4"/>
        <v>["Limonite, Ore, Brown (Limonite)","120","120C1/247","C47","3D","1.7","0","C1/2","7","4"],</v>
      </c>
    </row>
    <row r="293" spans="1:22" ht="15.5" x14ac:dyDescent="0.35">
      <c r="A293" t="s">
        <v>1148</v>
      </c>
      <c r="B293" s="4" t="s">
        <v>740</v>
      </c>
      <c r="C293" s="1" t="s">
        <v>1146</v>
      </c>
      <c r="D293" s="7">
        <v>0</v>
      </c>
      <c r="E293" s="1" t="s">
        <v>1146</v>
      </c>
      <c r="F293" s="7">
        <v>0</v>
      </c>
      <c r="G293" s="1" t="s">
        <v>1146</v>
      </c>
      <c r="H293" s="7">
        <v>0</v>
      </c>
      <c r="I293" s="1" t="s">
        <v>1146</v>
      </c>
      <c r="J293" s="5" t="s">
        <v>1149</v>
      </c>
      <c r="K293" s="1" t="s">
        <v>1146</v>
      </c>
      <c r="L293" s="5" t="s">
        <v>1149</v>
      </c>
      <c r="M293" s="1" t="s">
        <v>1146</v>
      </c>
      <c r="N293" s="7">
        <v>0</v>
      </c>
      <c r="O293" s="1" t="s">
        <v>1146</v>
      </c>
      <c r="P293">
        <v>0</v>
      </c>
      <c r="Q293" s="1" t="s">
        <v>1146</v>
      </c>
      <c r="R293">
        <v>0</v>
      </c>
      <c r="S293" s="1" t="s">
        <v>1146</v>
      </c>
      <c r="T293">
        <v>0</v>
      </c>
      <c r="U293" s="2" t="s">
        <v>1147</v>
      </c>
      <c r="V293" t="str">
        <f t="shared" si="4"/>
        <v>["Lindane (See Benzene Hexachlo- ride)","0","0","0","Nil","Nil","0","0","0","0"],</v>
      </c>
    </row>
    <row r="294" spans="1:22" ht="15.5" x14ac:dyDescent="0.35">
      <c r="A294" t="s">
        <v>1148</v>
      </c>
      <c r="B294" s="4" t="s">
        <v>741</v>
      </c>
      <c r="C294" s="1" t="s">
        <v>1146</v>
      </c>
      <c r="D294" s="7">
        <v>0</v>
      </c>
      <c r="E294" s="1" t="s">
        <v>1146</v>
      </c>
      <c r="F294" s="7">
        <v>0</v>
      </c>
      <c r="G294" s="1" t="s">
        <v>1146</v>
      </c>
      <c r="H294" s="7">
        <v>0</v>
      </c>
      <c r="I294" s="1" t="s">
        <v>1146</v>
      </c>
      <c r="J294" s="5" t="s">
        <v>1149</v>
      </c>
      <c r="K294" s="1" t="s">
        <v>1146</v>
      </c>
      <c r="L294" s="5" t="s">
        <v>1149</v>
      </c>
      <c r="M294" s="1" t="s">
        <v>1146</v>
      </c>
      <c r="N294" s="7">
        <v>0</v>
      </c>
      <c r="O294" s="1" t="s">
        <v>1146</v>
      </c>
      <c r="P294">
        <v>0</v>
      </c>
      <c r="Q294" s="1" t="s">
        <v>1146</v>
      </c>
      <c r="R294">
        <v>0</v>
      </c>
      <c r="S294" s="1" t="s">
        <v>1146</v>
      </c>
      <c r="T294">
        <v>0</v>
      </c>
      <c r="U294" s="2" t="s">
        <v>1147</v>
      </c>
      <c r="V294" t="str">
        <f t="shared" si="4"/>
        <v>["Linseed (See Flaxseed)","0","0","0","Nil","Nil","0","0","0","0"],</v>
      </c>
    </row>
    <row r="295" spans="1:22" ht="15.5" x14ac:dyDescent="0.35">
      <c r="A295" t="s">
        <v>1148</v>
      </c>
      <c r="B295" s="4" t="s">
        <v>742</v>
      </c>
      <c r="C295" s="1" t="s">
        <v>1146</v>
      </c>
      <c r="D295" s="7">
        <v>0</v>
      </c>
      <c r="E295" s="1" t="s">
        <v>1146</v>
      </c>
      <c r="F295" s="7">
        <v>0</v>
      </c>
      <c r="G295" s="1" t="s">
        <v>1146</v>
      </c>
      <c r="H295" s="7">
        <v>0</v>
      </c>
      <c r="I295" s="1" t="s">
        <v>1146</v>
      </c>
      <c r="J295" s="5" t="s">
        <v>1149</v>
      </c>
      <c r="K295" s="1" t="s">
        <v>1146</v>
      </c>
      <c r="L295" s="5" t="s">
        <v>1149</v>
      </c>
      <c r="M295" s="1" t="s">
        <v>1146</v>
      </c>
      <c r="N295" s="7">
        <v>0</v>
      </c>
      <c r="O295" s="1" t="s">
        <v>1146</v>
      </c>
      <c r="P295">
        <v>0</v>
      </c>
      <c r="Q295" s="1" t="s">
        <v>1146</v>
      </c>
      <c r="R295">
        <v>0</v>
      </c>
      <c r="S295" s="1" t="s">
        <v>1146</v>
      </c>
      <c r="T295">
        <v>0</v>
      </c>
      <c r="U295" s="2" t="s">
        <v>1147</v>
      </c>
      <c r="V295" t="str">
        <f t="shared" si="4"/>
        <v>["Litharge (See Lead Oxide)","0","0","0","Nil","Nil","0","0","0","0"],</v>
      </c>
    </row>
    <row r="296" spans="1:22" ht="17.5" x14ac:dyDescent="0.35">
      <c r="A296" t="s">
        <v>1148</v>
      </c>
      <c r="B296" s="4" t="s">
        <v>743</v>
      </c>
      <c r="C296" s="1" t="s">
        <v>1146</v>
      </c>
      <c r="D296" s="5" t="s">
        <v>40</v>
      </c>
      <c r="E296" s="1" t="s">
        <v>1146</v>
      </c>
      <c r="F296" s="5" t="s">
        <v>744</v>
      </c>
      <c r="G296" s="1" t="s">
        <v>1146</v>
      </c>
      <c r="H296" s="5" t="s">
        <v>103</v>
      </c>
      <c r="I296" s="1" t="s">
        <v>1146</v>
      </c>
      <c r="J296" s="5" t="s">
        <v>192</v>
      </c>
      <c r="K296" s="1" t="s">
        <v>1146</v>
      </c>
      <c r="L296" s="5">
        <v>1</v>
      </c>
      <c r="M296" s="1" t="s">
        <v>1146</v>
      </c>
      <c r="N296" s="7">
        <v>0</v>
      </c>
      <c r="O296" s="1" t="s">
        <v>1146</v>
      </c>
      <c r="P296" s="5" t="s">
        <v>745</v>
      </c>
      <c r="Q296" s="1" t="s">
        <v>1146</v>
      </c>
      <c r="R296">
        <v>5</v>
      </c>
      <c r="S296" s="1" t="s">
        <v>1146</v>
      </c>
      <c r="T296">
        <v>2</v>
      </c>
      <c r="U296" s="2" t="s">
        <v>1147</v>
      </c>
      <c r="V296" t="str">
        <f t="shared" si="4"/>
        <v>["Lithopone","45,50","48A32525MR","A25","1A-1B","1","0","A325","5","2"],</v>
      </c>
    </row>
    <row r="297" spans="1:22" ht="17.5" x14ac:dyDescent="0.35">
      <c r="A297" t="s">
        <v>1148</v>
      </c>
      <c r="B297" s="4" t="s">
        <v>746</v>
      </c>
      <c r="C297" s="1" t="s">
        <v>1146</v>
      </c>
      <c r="D297" s="5">
        <v>33</v>
      </c>
      <c r="E297" s="1" t="s">
        <v>1146</v>
      </c>
      <c r="F297" s="5" t="s">
        <v>747</v>
      </c>
      <c r="G297" s="1" t="s">
        <v>1146</v>
      </c>
      <c r="H297" s="5" t="s">
        <v>96</v>
      </c>
      <c r="I297" s="1" t="s">
        <v>1146</v>
      </c>
      <c r="J297" s="5" t="s">
        <v>192</v>
      </c>
      <c r="K297" s="1" t="s">
        <v>1146</v>
      </c>
      <c r="L297" s="5">
        <v>1</v>
      </c>
      <c r="M297" s="1" t="s">
        <v>1146</v>
      </c>
      <c r="N297" s="7">
        <v>0</v>
      </c>
      <c r="O297" s="1" t="s">
        <v>1146</v>
      </c>
      <c r="P297" s="5" t="s">
        <v>26</v>
      </c>
      <c r="Q297" s="1" t="s">
        <v>1146</v>
      </c>
      <c r="R297">
        <v>5</v>
      </c>
      <c r="S297" s="1" t="s">
        <v>1146</v>
      </c>
      <c r="T297">
        <v>4</v>
      </c>
      <c r="U297" s="2" t="s">
        <v>1147</v>
      </c>
      <c r="V297" t="str">
        <f t="shared" si="4"/>
        <v>["Magnesium Chloride (Magnesite)","33","33C1/245","C45","1A-1B","1","0","C1/2","5","4"],</v>
      </c>
    </row>
    <row r="298" spans="1:22" ht="15.5" x14ac:dyDescent="0.35">
      <c r="A298" t="s">
        <v>1148</v>
      </c>
      <c r="B298" s="4" t="s">
        <v>748</v>
      </c>
      <c r="C298" s="1" t="s">
        <v>1146</v>
      </c>
      <c r="D298" s="7">
        <v>0</v>
      </c>
      <c r="E298" s="1" t="s">
        <v>1146</v>
      </c>
      <c r="F298" s="7">
        <v>0</v>
      </c>
      <c r="G298" s="1" t="s">
        <v>1146</v>
      </c>
      <c r="H298" s="7">
        <v>0</v>
      </c>
      <c r="I298" s="1" t="s">
        <v>1146</v>
      </c>
      <c r="J298" s="5" t="s">
        <v>1149</v>
      </c>
      <c r="K298" s="1" t="s">
        <v>1146</v>
      </c>
      <c r="L298" s="5" t="s">
        <v>1149</v>
      </c>
      <c r="M298" s="1" t="s">
        <v>1146</v>
      </c>
      <c r="N298" s="7">
        <v>0</v>
      </c>
      <c r="O298" s="1" t="s">
        <v>1146</v>
      </c>
      <c r="P298">
        <v>0</v>
      </c>
      <c r="Q298" s="1" t="s">
        <v>1146</v>
      </c>
      <c r="R298">
        <v>0</v>
      </c>
      <c r="S298" s="1" t="s">
        <v>1146</v>
      </c>
      <c r="T298">
        <v>0</v>
      </c>
      <c r="U298" s="2" t="s">
        <v>1147</v>
      </c>
      <c r="V298" t="str">
        <f t="shared" si="4"/>
        <v>["Maize (See Milo)","0","0","0","Nil","Nil","0","0","0","0"],</v>
      </c>
    </row>
    <row r="299" spans="1:22" ht="17.5" x14ac:dyDescent="0.35">
      <c r="A299" t="s">
        <v>1148</v>
      </c>
      <c r="B299" s="4" t="s">
        <v>749</v>
      </c>
      <c r="C299" s="1" t="s">
        <v>1146</v>
      </c>
      <c r="D299" s="5" t="s">
        <v>365</v>
      </c>
      <c r="E299" s="1" t="s">
        <v>1146</v>
      </c>
      <c r="F299" s="5" t="s">
        <v>750</v>
      </c>
      <c r="G299" s="1" t="s">
        <v>1146</v>
      </c>
      <c r="H299" s="5" t="s">
        <v>42</v>
      </c>
      <c r="I299" s="1" t="s">
        <v>1146</v>
      </c>
      <c r="J299" s="5" t="s">
        <v>31</v>
      </c>
      <c r="K299" s="1" t="s">
        <v>1146</v>
      </c>
      <c r="L299" s="5">
        <v>0.5</v>
      </c>
      <c r="M299" s="1" t="s">
        <v>1146</v>
      </c>
      <c r="N299" s="5" t="s">
        <v>14</v>
      </c>
      <c r="O299" s="1" t="s">
        <v>1146</v>
      </c>
      <c r="P299" s="5" t="s">
        <v>32</v>
      </c>
      <c r="Q299" s="1" t="s">
        <v>1146</v>
      </c>
      <c r="R299">
        <v>5</v>
      </c>
      <c r="S299" s="1" t="s">
        <v>1146</v>
      </c>
      <c r="T299">
        <v>3</v>
      </c>
      <c r="U299" s="2" t="s">
        <v>1147</v>
      </c>
      <c r="V299" t="str">
        <f t="shared" si="4"/>
        <v>["Malt, Dry, Ground","20,30","25B635NP","B35","1A-1B-1C","0.5","X","B6","5","3"],</v>
      </c>
    </row>
    <row r="300" spans="1:22" ht="17.5" x14ac:dyDescent="0.35">
      <c r="A300" t="s">
        <v>1148</v>
      </c>
      <c r="B300" s="4" t="s">
        <v>751</v>
      </c>
      <c r="C300" s="1" t="s">
        <v>1146</v>
      </c>
      <c r="D300" s="5" t="s">
        <v>365</v>
      </c>
      <c r="E300" s="1" t="s">
        <v>1146</v>
      </c>
      <c r="F300" s="5" t="s">
        <v>752</v>
      </c>
      <c r="G300" s="1" t="s">
        <v>1146</v>
      </c>
      <c r="H300" s="5" t="s">
        <v>36</v>
      </c>
      <c r="I300" s="1" t="s">
        <v>1146</v>
      </c>
      <c r="J300" s="5" t="s">
        <v>31</v>
      </c>
      <c r="K300" s="1" t="s">
        <v>1146</v>
      </c>
      <c r="L300" s="5">
        <v>0.5</v>
      </c>
      <c r="M300" s="1" t="s">
        <v>1146</v>
      </c>
      <c r="N300" s="5" t="s">
        <v>14</v>
      </c>
      <c r="O300" s="1" t="s">
        <v>1146</v>
      </c>
      <c r="P300" s="5" t="s">
        <v>26</v>
      </c>
      <c r="Q300" s="1" t="s">
        <v>1146</v>
      </c>
      <c r="R300">
        <v>5</v>
      </c>
      <c r="S300" s="1" t="s">
        <v>1146</v>
      </c>
      <c r="T300">
        <v>3</v>
      </c>
      <c r="U300" s="2" t="s">
        <v>1147</v>
      </c>
      <c r="V300" t="str">
        <f t="shared" si="4"/>
        <v>["Malt, Dry, Whole","20,30","25C1/235N","C35","1A-1B-1C","0.5","X","C1/2","5","3"],</v>
      </c>
    </row>
    <row r="301" spans="1:22" ht="17.5" x14ac:dyDescent="0.35">
      <c r="A301" t="s">
        <v>1148</v>
      </c>
      <c r="B301" s="4" t="s">
        <v>753</v>
      </c>
      <c r="C301" s="1" t="s">
        <v>1146</v>
      </c>
      <c r="D301" s="5" t="s">
        <v>754</v>
      </c>
      <c r="E301" s="1" t="s">
        <v>1146</v>
      </c>
      <c r="F301" s="5" t="s">
        <v>755</v>
      </c>
      <c r="G301" s="1" t="s">
        <v>1146</v>
      </c>
      <c r="H301" s="5" t="s">
        <v>46</v>
      </c>
      <c r="I301" s="1" t="s">
        <v>1146</v>
      </c>
      <c r="J301" s="5" t="s">
        <v>31</v>
      </c>
      <c r="K301" s="1" t="s">
        <v>1146</v>
      </c>
      <c r="L301" s="5">
        <v>0.4</v>
      </c>
      <c r="M301" s="1" t="s">
        <v>1146</v>
      </c>
      <c r="N301" s="5" t="s">
        <v>14</v>
      </c>
      <c r="O301" s="1" t="s">
        <v>1146</v>
      </c>
      <c r="P301" s="5" t="s">
        <v>32</v>
      </c>
      <c r="Q301" s="1" t="s">
        <v>1146</v>
      </c>
      <c r="R301">
        <v>5</v>
      </c>
      <c r="S301" s="1" t="s">
        <v>1146</v>
      </c>
      <c r="T301">
        <v>2</v>
      </c>
      <c r="U301" s="2" t="s">
        <v>1147</v>
      </c>
      <c r="V301" t="str">
        <f t="shared" si="4"/>
        <v>["Malt, Meal","36,40","38B625P","B25","1A-1B-1C","0.4","X","B6","5","2"],</v>
      </c>
    </row>
    <row r="302" spans="1:22" ht="17.5" x14ac:dyDescent="0.35">
      <c r="A302" t="s">
        <v>1148</v>
      </c>
      <c r="B302" s="4" t="s">
        <v>756</v>
      </c>
      <c r="C302" s="1" t="s">
        <v>1146</v>
      </c>
      <c r="D302" s="5" t="s">
        <v>757</v>
      </c>
      <c r="E302" s="1" t="s">
        <v>1146</v>
      </c>
      <c r="F302" s="5" t="s">
        <v>758</v>
      </c>
      <c r="G302" s="1" t="s">
        <v>1146</v>
      </c>
      <c r="H302" s="5" t="s">
        <v>36</v>
      </c>
      <c r="I302" s="1" t="s">
        <v>1146</v>
      </c>
      <c r="J302" s="5" t="s">
        <v>31</v>
      </c>
      <c r="K302" s="1" t="s">
        <v>1146</v>
      </c>
      <c r="L302" s="5">
        <v>0.4</v>
      </c>
      <c r="M302" s="1" t="s">
        <v>1146</v>
      </c>
      <c r="N302" s="5" t="s">
        <v>14</v>
      </c>
      <c r="O302" s="1" t="s">
        <v>1146</v>
      </c>
      <c r="P302" s="5" t="s">
        <v>26</v>
      </c>
      <c r="Q302" s="1" t="s">
        <v>1146</v>
      </c>
      <c r="R302">
        <v>5</v>
      </c>
      <c r="S302" s="1" t="s">
        <v>1146</v>
      </c>
      <c r="T302">
        <v>3</v>
      </c>
      <c r="U302" s="2" t="s">
        <v>1147</v>
      </c>
      <c r="V302" t="str">
        <f t="shared" si="4"/>
        <v>["Malt, Sprouts","13,15","14C1/235P","C35","1A-1B-1C","0.4","X","C1/2","5","3"],</v>
      </c>
    </row>
    <row r="303" spans="1:22" ht="17.5" x14ac:dyDescent="0.35">
      <c r="A303" t="s">
        <v>1148</v>
      </c>
      <c r="B303" s="4" t="s">
        <v>759</v>
      </c>
      <c r="C303" s="1" t="s">
        <v>1146</v>
      </c>
      <c r="D303" s="5" t="s">
        <v>760</v>
      </c>
      <c r="E303" s="1" t="s">
        <v>1146</v>
      </c>
      <c r="F303" s="5" t="s">
        <v>761</v>
      </c>
      <c r="G303" s="1" t="s">
        <v>1146</v>
      </c>
      <c r="H303" s="5" t="s">
        <v>12</v>
      </c>
      <c r="I303" s="1" t="s">
        <v>1146</v>
      </c>
      <c r="J303" s="5" t="s">
        <v>47</v>
      </c>
      <c r="K303" s="1" t="s">
        <v>1146</v>
      </c>
      <c r="L303" s="5">
        <v>1.5</v>
      </c>
      <c r="M303" s="1" t="s">
        <v>1146</v>
      </c>
      <c r="N303" s="7">
        <v>0</v>
      </c>
      <c r="O303" s="1" t="s">
        <v>1146</v>
      </c>
      <c r="P303" s="5" t="s">
        <v>15</v>
      </c>
      <c r="Q303" s="1" t="s">
        <v>1146</v>
      </c>
      <c r="R303">
        <v>5</v>
      </c>
      <c r="S303" s="1" t="s">
        <v>1146</v>
      </c>
      <c r="T303">
        <v>3</v>
      </c>
      <c r="U303" s="2" t="s">
        <v>1147</v>
      </c>
      <c r="V303" t="str">
        <f t="shared" si="4"/>
        <v>["Manganese Dioxide*","70,85","78A10035NRT","A35","2A-2B","1.5","0","A100","5","3"],</v>
      </c>
    </row>
    <row r="304" spans="1:22" ht="17.5" x14ac:dyDescent="0.35">
      <c r="A304" t="s">
        <v>1148</v>
      </c>
      <c r="B304" s="4" t="s">
        <v>762</v>
      </c>
      <c r="C304" s="1" t="s">
        <v>1146</v>
      </c>
      <c r="D304" s="5" t="s">
        <v>312</v>
      </c>
      <c r="E304" s="1" t="s">
        <v>1146</v>
      </c>
      <c r="F304" s="5" t="s">
        <v>763</v>
      </c>
      <c r="G304" s="1" t="s">
        <v>1146</v>
      </c>
      <c r="H304" s="5" t="s">
        <v>59</v>
      </c>
      <c r="I304" s="1" t="s">
        <v>1146</v>
      </c>
      <c r="J304" s="5" t="s">
        <v>52</v>
      </c>
      <c r="K304" s="1" t="s">
        <v>1146</v>
      </c>
      <c r="L304" s="5">
        <v>2</v>
      </c>
      <c r="M304" s="1" t="s">
        <v>1146</v>
      </c>
      <c r="N304" s="7">
        <v>0</v>
      </c>
      <c r="O304" s="1" t="s">
        <v>1146</v>
      </c>
      <c r="P304" s="5" t="s">
        <v>394</v>
      </c>
      <c r="Q304" s="1" t="s">
        <v>1146</v>
      </c>
      <c r="R304">
        <v>7</v>
      </c>
      <c r="S304" s="1" t="s">
        <v>1146</v>
      </c>
      <c r="T304">
        <v>3</v>
      </c>
      <c r="U304" s="2" t="s">
        <v>1147</v>
      </c>
      <c r="V304" t="str">
        <f t="shared" si="4"/>
        <v>["Manganese Ore","125,140","133DX37","D37","3D","2","0","DX","7","3"],</v>
      </c>
    </row>
    <row r="305" spans="1:22" ht="17.5" x14ac:dyDescent="0.35">
      <c r="A305" t="s">
        <v>1148</v>
      </c>
      <c r="B305" s="4" t="s">
        <v>764</v>
      </c>
      <c r="C305" s="1" t="s">
        <v>1146</v>
      </c>
      <c r="D305" s="5">
        <v>120</v>
      </c>
      <c r="E305" s="1" t="s">
        <v>1146</v>
      </c>
      <c r="F305" s="5" t="s">
        <v>765</v>
      </c>
      <c r="G305" s="1" t="s">
        <v>1146</v>
      </c>
      <c r="H305" s="5" t="s">
        <v>501</v>
      </c>
      <c r="I305" s="1" t="s">
        <v>1146</v>
      </c>
      <c r="J305" s="5" t="s">
        <v>20</v>
      </c>
      <c r="K305" s="1" t="s">
        <v>1146</v>
      </c>
      <c r="L305" s="5">
        <v>2</v>
      </c>
      <c r="M305" s="1" t="s">
        <v>1146</v>
      </c>
      <c r="N305" s="7">
        <v>0</v>
      </c>
      <c r="O305" s="1" t="s">
        <v>1146</v>
      </c>
      <c r="P305" s="5" t="s">
        <v>716</v>
      </c>
      <c r="Q305" s="1" t="s">
        <v>1146</v>
      </c>
      <c r="R305">
        <v>6</v>
      </c>
      <c r="S305" s="1" t="s">
        <v>1146</v>
      </c>
      <c r="T305">
        <v>3</v>
      </c>
      <c r="U305" s="2" t="s">
        <v>1147</v>
      </c>
      <c r="V305" t="str">
        <f t="shared" si="4"/>
        <v>["Manganese Oxide","120","120A10036","A36","2D","2","0","A10","6","3"],</v>
      </c>
    </row>
    <row r="306" spans="1:22" ht="17.5" x14ac:dyDescent="0.35">
      <c r="A306" t="s">
        <v>1148</v>
      </c>
      <c r="B306" s="4" t="s">
        <v>766</v>
      </c>
      <c r="C306" s="1" t="s">
        <v>1146</v>
      </c>
      <c r="D306" s="5">
        <v>70</v>
      </c>
      <c r="E306" s="1" t="s">
        <v>1146</v>
      </c>
      <c r="F306" s="5" t="s">
        <v>767</v>
      </c>
      <c r="G306" s="1" t="s">
        <v>1146</v>
      </c>
      <c r="H306" s="5" t="s">
        <v>378</v>
      </c>
      <c r="I306" s="1" t="s">
        <v>1146</v>
      </c>
      <c r="J306" s="5" t="s">
        <v>52</v>
      </c>
      <c r="K306" s="1" t="s">
        <v>1146</v>
      </c>
      <c r="L306" s="5">
        <v>2.4</v>
      </c>
      <c r="M306" s="1" t="s">
        <v>1146</v>
      </c>
      <c r="N306" s="7">
        <v>0</v>
      </c>
      <c r="O306" s="1" t="s">
        <v>1146</v>
      </c>
      <c r="P306" s="5" t="s">
        <v>26</v>
      </c>
      <c r="Q306" s="1" t="s">
        <v>1146</v>
      </c>
      <c r="R306">
        <v>7</v>
      </c>
      <c r="S306" s="1" t="s">
        <v>1146</v>
      </c>
      <c r="T306">
        <v>3</v>
      </c>
      <c r="U306" s="2" t="s">
        <v>1147</v>
      </c>
      <c r="V306" t="str">
        <f t="shared" si="4"/>
        <v>["Manganous Sulfate","70","70C1/237","C37","3D","2.4","0","C1/2","7","3"],</v>
      </c>
    </row>
    <row r="307" spans="1:22" ht="17.5" x14ac:dyDescent="0.35">
      <c r="A307" t="s">
        <v>1148</v>
      </c>
      <c r="B307" s="4" t="s">
        <v>768</v>
      </c>
      <c r="C307" s="1" t="s">
        <v>1146</v>
      </c>
      <c r="D307" s="5" t="s">
        <v>769</v>
      </c>
      <c r="E307" s="1" t="s">
        <v>1146</v>
      </c>
      <c r="F307" s="5" t="s">
        <v>770</v>
      </c>
      <c r="G307" s="1" t="s">
        <v>1146</v>
      </c>
      <c r="H307" s="5" t="s">
        <v>236</v>
      </c>
      <c r="I307" s="1" t="s">
        <v>1146</v>
      </c>
      <c r="J307" s="5" t="s">
        <v>52</v>
      </c>
      <c r="K307" s="1" t="s">
        <v>1146</v>
      </c>
      <c r="L307" s="5">
        <v>2</v>
      </c>
      <c r="M307" s="1" t="s">
        <v>1146</v>
      </c>
      <c r="N307" s="7">
        <v>0</v>
      </c>
      <c r="O307" s="1" t="s">
        <v>1146</v>
      </c>
      <c r="P307" s="5" t="s">
        <v>32</v>
      </c>
      <c r="Q307" s="1" t="s">
        <v>1146</v>
      </c>
      <c r="R307">
        <v>7</v>
      </c>
      <c r="S307" s="1" t="s">
        <v>1146</v>
      </c>
      <c r="T307">
        <v>3</v>
      </c>
      <c r="U307" s="2" t="s">
        <v>1147</v>
      </c>
      <c r="V307" t="str">
        <f t="shared" si="4"/>
        <v>["Marble, Crushed","80,95","88B637","B37","3D","2","0","B6","7","3"],</v>
      </c>
    </row>
    <row r="308" spans="1:22" ht="17.5" x14ac:dyDescent="0.35">
      <c r="A308" t="s">
        <v>1148</v>
      </c>
      <c r="B308" s="4" t="s">
        <v>771</v>
      </c>
      <c r="C308" s="1" t="s">
        <v>1146</v>
      </c>
      <c r="D308" s="5">
        <v>80</v>
      </c>
      <c r="E308" s="1" t="s">
        <v>1146</v>
      </c>
      <c r="F308" s="5" t="s">
        <v>772</v>
      </c>
      <c r="G308" s="1" t="s">
        <v>1146</v>
      </c>
      <c r="H308" s="5" t="s">
        <v>144</v>
      </c>
      <c r="I308" s="1" t="s">
        <v>1146</v>
      </c>
      <c r="J308" s="5" t="s">
        <v>20</v>
      </c>
      <c r="K308" s="1" t="s">
        <v>1146</v>
      </c>
      <c r="L308" s="5">
        <v>1.6</v>
      </c>
      <c r="M308" s="1" t="s">
        <v>1146</v>
      </c>
      <c r="N308" s="7">
        <v>0</v>
      </c>
      <c r="O308" s="1" t="s">
        <v>1146</v>
      </c>
      <c r="P308" s="5" t="s">
        <v>394</v>
      </c>
      <c r="Q308" s="1" t="s">
        <v>1146</v>
      </c>
      <c r="R308">
        <v>6</v>
      </c>
      <c r="S308" s="1" t="s">
        <v>1146</v>
      </c>
      <c r="T308">
        <v>3</v>
      </c>
      <c r="U308" s="2" t="s">
        <v>1147</v>
      </c>
      <c r="V308" t="str">
        <f t="shared" si="4"/>
        <v>["Marl (see Clay)","80","80DX36","D36","2D","1.6","0","DX","6","3"],</v>
      </c>
    </row>
    <row r="309" spans="1:22" ht="15.5" x14ac:dyDescent="0.35">
      <c r="A309" t="s">
        <v>1148</v>
      </c>
      <c r="B309" s="4" t="s">
        <v>773</v>
      </c>
      <c r="C309" s="1" t="s">
        <v>1146</v>
      </c>
      <c r="D309" s="5" t="s">
        <v>655</v>
      </c>
      <c r="E309" s="1" t="s">
        <v>1146</v>
      </c>
      <c r="F309" s="5" t="s">
        <v>774</v>
      </c>
      <c r="G309" s="1" t="s">
        <v>1146</v>
      </c>
      <c r="H309" s="5" t="s">
        <v>66</v>
      </c>
      <c r="I309" s="1" t="s">
        <v>1146</v>
      </c>
      <c r="J309" s="5" t="s">
        <v>47</v>
      </c>
      <c r="K309" s="1" t="s">
        <v>1146</v>
      </c>
      <c r="L309" s="5">
        <v>1.5</v>
      </c>
      <c r="M309" s="1" t="s">
        <v>1146</v>
      </c>
      <c r="N309" s="7">
        <v>0</v>
      </c>
      <c r="O309" s="1" t="s">
        <v>1146</v>
      </c>
      <c r="P309" s="5" t="s">
        <v>67</v>
      </c>
      <c r="Q309" s="1" t="s">
        <v>1146</v>
      </c>
      <c r="R309">
        <v>5</v>
      </c>
      <c r="S309" s="1" t="s">
        <v>1146</v>
      </c>
      <c r="T309">
        <v>4</v>
      </c>
      <c r="U309" s="2" t="s">
        <v>1147</v>
      </c>
      <c r="V309" t="str">
        <f t="shared" si="4"/>
        <v>["Meat, Ground","50,55","53E45HQTX","E45","2A-2B","1.5","0","E","5","4"],</v>
      </c>
    </row>
    <row r="310" spans="1:22" ht="15.5" x14ac:dyDescent="0.35">
      <c r="A310" t="s">
        <v>1148</v>
      </c>
      <c r="B310" s="4" t="s">
        <v>775</v>
      </c>
      <c r="C310" s="1" t="s">
        <v>1146</v>
      </c>
      <c r="D310" s="5">
        <v>40</v>
      </c>
      <c r="E310" s="1" t="s">
        <v>1146</v>
      </c>
      <c r="F310" s="5" t="s">
        <v>776</v>
      </c>
      <c r="G310" s="1" t="s">
        <v>1146</v>
      </c>
      <c r="H310" s="5" t="s">
        <v>109</v>
      </c>
      <c r="I310" s="1" t="s">
        <v>1146</v>
      </c>
      <c r="J310" s="5" t="s">
        <v>20</v>
      </c>
      <c r="K310" s="1" t="s">
        <v>1146</v>
      </c>
      <c r="L310" s="5">
        <v>1.5</v>
      </c>
      <c r="M310" s="1" t="s">
        <v>1146</v>
      </c>
      <c r="N310" s="7">
        <v>0</v>
      </c>
      <c r="O310" s="1" t="s">
        <v>1146</v>
      </c>
      <c r="P310" s="5" t="s">
        <v>67</v>
      </c>
      <c r="Q310" s="1" t="s">
        <v>1146</v>
      </c>
      <c r="R310">
        <v>6</v>
      </c>
      <c r="S310" s="1" t="s">
        <v>1146</v>
      </c>
      <c r="T310">
        <v>4</v>
      </c>
      <c r="U310" s="2" t="s">
        <v>1147</v>
      </c>
      <c r="V310" t="str">
        <f t="shared" si="4"/>
        <v>["Meat, Scrap, W/bone","40","40E46H","E46","2D","1.5","0","E","6","4"],</v>
      </c>
    </row>
    <row r="311" spans="1:22" ht="17.5" x14ac:dyDescent="0.35">
      <c r="A311" t="s">
        <v>1148</v>
      </c>
      <c r="B311" s="4" t="s">
        <v>777</v>
      </c>
      <c r="C311" s="1" t="s">
        <v>1146</v>
      </c>
      <c r="D311" s="5" t="s">
        <v>778</v>
      </c>
      <c r="E311" s="1" t="s">
        <v>1146</v>
      </c>
      <c r="F311" s="5" t="s">
        <v>779</v>
      </c>
      <c r="G311" s="1" t="s">
        <v>1146</v>
      </c>
      <c r="H311" s="5" t="s">
        <v>780</v>
      </c>
      <c r="I311" s="1" t="s">
        <v>1146</v>
      </c>
      <c r="J311" s="5" t="s">
        <v>20</v>
      </c>
      <c r="K311" s="1" t="s">
        <v>1146</v>
      </c>
      <c r="L311" s="5">
        <v>1</v>
      </c>
      <c r="M311" s="1" t="s">
        <v>1146</v>
      </c>
      <c r="N311" s="5" t="s">
        <v>14</v>
      </c>
      <c r="O311" s="1" t="s">
        <v>1146</v>
      </c>
      <c r="P311" s="5" t="s">
        <v>32</v>
      </c>
      <c r="Q311" s="1" t="s">
        <v>1146</v>
      </c>
      <c r="R311">
        <v>6</v>
      </c>
      <c r="S311" s="1" t="s">
        <v>1146</v>
      </c>
      <c r="T311">
        <v>1</v>
      </c>
      <c r="U311" s="2" t="s">
        <v>1147</v>
      </c>
      <c r="V311" t="str">
        <f t="shared" si="4"/>
        <v>["Mica, Flakes","17,22","20B616MY","B16","2D","1","X","B6","6","1"],</v>
      </c>
    </row>
    <row r="312" spans="1:22" ht="17.5" x14ac:dyDescent="0.35">
      <c r="A312" t="s">
        <v>1148</v>
      </c>
      <c r="B312" s="4" t="s">
        <v>781</v>
      </c>
      <c r="C312" s="1" t="s">
        <v>1146</v>
      </c>
      <c r="D312" s="5" t="s">
        <v>757</v>
      </c>
      <c r="E312" s="1" t="s">
        <v>1146</v>
      </c>
      <c r="F312" s="5" t="s">
        <v>782</v>
      </c>
      <c r="G312" s="1" t="s">
        <v>1146</v>
      </c>
      <c r="H312" s="5" t="s">
        <v>112</v>
      </c>
      <c r="I312" s="1" t="s">
        <v>1146</v>
      </c>
      <c r="J312" s="5" t="s">
        <v>20</v>
      </c>
      <c r="K312" s="1" t="s">
        <v>1146</v>
      </c>
      <c r="L312" s="5">
        <v>0.9</v>
      </c>
      <c r="M312" s="1" t="s">
        <v>1146</v>
      </c>
      <c r="N312" s="5" t="s">
        <v>14</v>
      </c>
      <c r="O312" s="1" t="s">
        <v>1146</v>
      </c>
      <c r="P312" s="5" t="s">
        <v>32</v>
      </c>
      <c r="Q312" s="1" t="s">
        <v>1146</v>
      </c>
      <c r="R312">
        <v>6</v>
      </c>
      <c r="S312" s="1" t="s">
        <v>1146</v>
      </c>
      <c r="T312">
        <v>3</v>
      </c>
      <c r="U312" s="2" t="s">
        <v>1147</v>
      </c>
      <c r="V312" t="str">
        <f t="shared" si="4"/>
        <v>["Mica, Ground","13,15","14B636","B36","2D","0.9","X","B6","6","3"],</v>
      </c>
    </row>
    <row r="313" spans="1:22" ht="17.5" x14ac:dyDescent="0.35">
      <c r="A313" t="s">
        <v>1148</v>
      </c>
      <c r="B313" s="4" t="s">
        <v>783</v>
      </c>
      <c r="C313" s="1" t="s">
        <v>1146</v>
      </c>
      <c r="D313" s="5" t="s">
        <v>757</v>
      </c>
      <c r="E313" s="1" t="s">
        <v>1146</v>
      </c>
      <c r="F313" s="5" t="s">
        <v>784</v>
      </c>
      <c r="G313" s="1" t="s">
        <v>1146</v>
      </c>
      <c r="H313" s="5" t="s">
        <v>501</v>
      </c>
      <c r="I313" s="1" t="s">
        <v>1146</v>
      </c>
      <c r="J313" s="5" t="s">
        <v>20</v>
      </c>
      <c r="K313" s="1" t="s">
        <v>1146</v>
      </c>
      <c r="L313" s="5">
        <v>1</v>
      </c>
      <c r="M313" s="1" t="s">
        <v>1146</v>
      </c>
      <c r="N313" s="5" t="s">
        <v>14</v>
      </c>
      <c r="O313" s="1" t="s">
        <v>1146</v>
      </c>
      <c r="P313" s="5" t="s">
        <v>15</v>
      </c>
      <c r="Q313" s="1" t="s">
        <v>1146</v>
      </c>
      <c r="R313">
        <v>6</v>
      </c>
      <c r="S313" s="1" t="s">
        <v>1146</v>
      </c>
      <c r="T313">
        <v>3</v>
      </c>
      <c r="U313" s="2" t="s">
        <v>1147</v>
      </c>
      <c r="V313" t="str">
        <f t="shared" si="4"/>
        <v>["Mica, Pulverized","13,15","14A10036M","A36","2D","1","X","A100","6","3"],</v>
      </c>
    </row>
    <row r="314" spans="1:22" ht="17.5" x14ac:dyDescent="0.35">
      <c r="A314" t="s">
        <v>1148</v>
      </c>
      <c r="B314" s="4" t="s">
        <v>785</v>
      </c>
      <c r="C314" s="1" t="s">
        <v>1146</v>
      </c>
      <c r="D314" s="5" t="s">
        <v>757</v>
      </c>
      <c r="E314" s="1" t="s">
        <v>1146</v>
      </c>
      <c r="F314" s="5" t="s">
        <v>786</v>
      </c>
      <c r="G314" s="1" t="s">
        <v>1146</v>
      </c>
      <c r="H314" s="5" t="s">
        <v>42</v>
      </c>
      <c r="I314" s="1" t="s">
        <v>1146</v>
      </c>
      <c r="J314" s="5" t="s">
        <v>138</v>
      </c>
      <c r="K314" s="1" t="s">
        <v>1146</v>
      </c>
      <c r="L314" s="5">
        <v>0.4</v>
      </c>
      <c r="M314" s="1" t="s">
        <v>1146</v>
      </c>
      <c r="N314" s="7">
        <v>0</v>
      </c>
      <c r="O314" s="1" t="s">
        <v>1146</v>
      </c>
      <c r="P314" s="5" t="s">
        <v>32</v>
      </c>
      <c r="Q314" s="1" t="s">
        <v>1146</v>
      </c>
      <c r="R314">
        <v>5</v>
      </c>
      <c r="S314" s="1" t="s">
        <v>1146</v>
      </c>
      <c r="T314">
        <v>3</v>
      </c>
      <c r="U314" s="2" t="s">
        <v>1147</v>
      </c>
      <c r="V314" t="str">
        <f t="shared" si="4"/>
        <v>["Milk, Dried, Flake","13,15","6B635PUYN","B35","1B","0.4","0","B6","5","3"],</v>
      </c>
    </row>
    <row r="315" spans="1:22" ht="17.5" x14ac:dyDescent="0.35">
      <c r="A315" t="s">
        <v>1148</v>
      </c>
      <c r="B315" s="4" t="s">
        <v>787</v>
      </c>
      <c r="C315" s="1" t="s">
        <v>1146</v>
      </c>
      <c r="D315" s="5" t="s">
        <v>34</v>
      </c>
      <c r="E315" s="1" t="s">
        <v>1146</v>
      </c>
      <c r="F315" s="5" t="s">
        <v>788</v>
      </c>
      <c r="G315" s="1" t="s">
        <v>1146</v>
      </c>
      <c r="H315" s="5" t="s">
        <v>87</v>
      </c>
      <c r="I315" s="1" t="s">
        <v>1146</v>
      </c>
      <c r="J315" s="5" t="s">
        <v>138</v>
      </c>
      <c r="K315" s="1" t="s">
        <v>1146</v>
      </c>
      <c r="L315" s="5">
        <v>0.9</v>
      </c>
      <c r="M315" s="1" t="s">
        <v>1146</v>
      </c>
      <c r="N315" s="7">
        <v>0</v>
      </c>
      <c r="O315" s="1" t="s">
        <v>1146</v>
      </c>
      <c r="P315" s="5" t="s">
        <v>91</v>
      </c>
      <c r="Q315" s="1" t="s">
        <v>1146</v>
      </c>
      <c r="R315">
        <v>5</v>
      </c>
      <c r="S315" s="1" t="s">
        <v>1146</v>
      </c>
      <c r="T315">
        <v>4</v>
      </c>
      <c r="U315" s="2" t="s">
        <v>1147</v>
      </c>
      <c r="V315" t="str">
        <f t="shared" si="4"/>
        <v>["Milk, Malted","27,30","29A4045PXN","A45","1B","0.9","0","A40","5","4"],</v>
      </c>
    </row>
    <row r="316" spans="1:22" ht="17.5" x14ac:dyDescent="0.35">
      <c r="A316" t="s">
        <v>1148</v>
      </c>
      <c r="B316" s="4" t="s">
        <v>789</v>
      </c>
      <c r="C316" s="1" t="s">
        <v>1146</v>
      </c>
      <c r="D316" s="5" t="s">
        <v>790</v>
      </c>
      <c r="E316" s="1" t="s">
        <v>1146</v>
      </c>
      <c r="F316" s="5" t="s">
        <v>791</v>
      </c>
      <c r="G316" s="1" t="s">
        <v>1146</v>
      </c>
      <c r="H316" s="5" t="s">
        <v>46</v>
      </c>
      <c r="I316" s="1" t="s">
        <v>1146</v>
      </c>
      <c r="J316" s="5" t="s">
        <v>138</v>
      </c>
      <c r="K316" s="1" t="s">
        <v>1146</v>
      </c>
      <c r="L316" s="5">
        <v>0.5</v>
      </c>
      <c r="M316" s="1" t="s">
        <v>1146</v>
      </c>
      <c r="N316" s="7">
        <v>0</v>
      </c>
      <c r="O316" s="1" t="s">
        <v>1146</v>
      </c>
      <c r="P316" s="5" t="s">
        <v>32</v>
      </c>
      <c r="Q316" s="1" t="s">
        <v>1146</v>
      </c>
      <c r="R316">
        <v>5</v>
      </c>
      <c r="S316" s="1" t="s">
        <v>1146</v>
      </c>
      <c r="T316">
        <v>2</v>
      </c>
      <c r="U316" s="2" t="s">
        <v>1147</v>
      </c>
      <c r="V316" t="str">
        <f t="shared" si="4"/>
        <v>["Milk, Powdered","20,45","33B625PMN","B25","1B","0.5","0","B6","5","2"],</v>
      </c>
    </row>
    <row r="317" spans="1:22" ht="17.5" x14ac:dyDescent="0.35">
      <c r="A317" t="s">
        <v>1148</v>
      </c>
      <c r="B317" s="4" t="s">
        <v>792</v>
      </c>
      <c r="C317" s="1" t="s">
        <v>1146</v>
      </c>
      <c r="D317" s="5" t="s">
        <v>793</v>
      </c>
      <c r="E317" s="1" t="s">
        <v>1146</v>
      </c>
      <c r="F317" s="5" t="s">
        <v>794</v>
      </c>
      <c r="G317" s="1" t="s">
        <v>1146</v>
      </c>
      <c r="H317" s="5" t="s">
        <v>42</v>
      </c>
      <c r="I317" s="1" t="s">
        <v>1146</v>
      </c>
      <c r="J317" s="5" t="s">
        <v>138</v>
      </c>
      <c r="K317" s="1" t="s">
        <v>1146</v>
      </c>
      <c r="L317" s="5">
        <v>0.5</v>
      </c>
      <c r="M317" s="1" t="s">
        <v>1146</v>
      </c>
      <c r="N317" s="7">
        <v>0</v>
      </c>
      <c r="O317" s="1" t="s">
        <v>1146</v>
      </c>
      <c r="P317" s="5" t="s">
        <v>32</v>
      </c>
      <c r="Q317" s="1" t="s">
        <v>1146</v>
      </c>
      <c r="R317">
        <v>5</v>
      </c>
      <c r="S317" s="1" t="s">
        <v>1146</v>
      </c>
      <c r="T317">
        <v>3</v>
      </c>
      <c r="U317" s="2" t="s">
        <v>1147</v>
      </c>
      <c r="V317" t="str">
        <f t="shared" si="4"/>
        <v>["Milk, Powdered, Whole","20,36","28B635PUX","B35","1B","0.5","0","B6","5","3"],</v>
      </c>
    </row>
    <row r="318" spans="1:22" ht="17.5" x14ac:dyDescent="0.35">
      <c r="A318" t="s">
        <v>1148</v>
      </c>
      <c r="B318" s="4" t="s">
        <v>795</v>
      </c>
      <c r="C318" s="1" t="s">
        <v>1146</v>
      </c>
      <c r="D318" s="5">
        <v>32</v>
      </c>
      <c r="E318" s="1" t="s">
        <v>1146</v>
      </c>
      <c r="F318" s="5" t="s">
        <v>796</v>
      </c>
      <c r="G318" s="1" t="s">
        <v>1146</v>
      </c>
      <c r="H318" s="5" t="s">
        <v>12</v>
      </c>
      <c r="I318" s="1" t="s">
        <v>1146</v>
      </c>
      <c r="J318" s="5" t="s">
        <v>138</v>
      </c>
      <c r="K318" s="1" t="s">
        <v>1146</v>
      </c>
      <c r="L318" s="5">
        <v>0.8</v>
      </c>
      <c r="M318" s="1" t="s">
        <v>1146</v>
      </c>
      <c r="N318" s="7">
        <v>0</v>
      </c>
      <c r="O318" s="1" t="s">
        <v>1146</v>
      </c>
      <c r="P318" s="5" t="s">
        <v>15</v>
      </c>
      <c r="Q318" s="1" t="s">
        <v>1146</v>
      </c>
      <c r="R318">
        <v>5</v>
      </c>
      <c r="S318" s="1" t="s">
        <v>1146</v>
      </c>
      <c r="T318">
        <v>3</v>
      </c>
      <c r="U318" s="2" t="s">
        <v>1147</v>
      </c>
      <c r="V318" t="str">
        <f t="shared" si="4"/>
        <v>["Milk, Sugar","32","32A10035PXN","A35","1B","0.8","0","A100","5","3"],</v>
      </c>
    </row>
    <row r="319" spans="1:22" ht="15.5" x14ac:dyDescent="0.35">
      <c r="A319" t="s">
        <v>1148</v>
      </c>
      <c r="B319" s="4" t="s">
        <v>797</v>
      </c>
      <c r="C319" s="1" t="s">
        <v>1146</v>
      </c>
      <c r="D319" s="5" t="s">
        <v>798</v>
      </c>
      <c r="E319" s="1" t="s">
        <v>1146</v>
      </c>
      <c r="F319" s="5" t="s">
        <v>799</v>
      </c>
      <c r="G319" s="1" t="s">
        <v>1146</v>
      </c>
      <c r="H319" s="5" t="s">
        <v>109</v>
      </c>
      <c r="I319" s="1" t="s">
        <v>1146</v>
      </c>
      <c r="J319" s="5" t="s">
        <v>52</v>
      </c>
      <c r="K319" s="1" t="s">
        <v>1146</v>
      </c>
      <c r="L319" s="5">
        <v>3</v>
      </c>
      <c r="M319" s="1" t="s">
        <v>1146</v>
      </c>
      <c r="N319" s="7">
        <v>0</v>
      </c>
      <c r="O319" s="1" t="s">
        <v>1146</v>
      </c>
      <c r="P319" s="5" t="s">
        <v>109</v>
      </c>
      <c r="Q319" s="1" t="s">
        <v>1146</v>
      </c>
      <c r="R319">
        <v>6</v>
      </c>
      <c r="S319" s="1" t="s">
        <v>1146</v>
      </c>
      <c r="T319">
        <v>4</v>
      </c>
      <c r="U319" s="2" t="s">
        <v>1147</v>
      </c>
      <c r="V319" t="str">
        <f t="shared" si="4"/>
        <v>["Mill Scale (Steel)","120,125","123E46T","E46","3D","3","0","E46","6","4"],</v>
      </c>
    </row>
    <row r="320" spans="1:22" ht="17.5" x14ac:dyDescent="0.35">
      <c r="A320" t="s">
        <v>1148</v>
      </c>
      <c r="B320" s="4" t="s">
        <v>800</v>
      </c>
      <c r="C320" s="1" t="s">
        <v>1146</v>
      </c>
      <c r="D320" s="5" t="s">
        <v>801</v>
      </c>
      <c r="E320" s="1" t="s">
        <v>1146</v>
      </c>
      <c r="F320" s="5" t="s">
        <v>802</v>
      </c>
      <c r="G320" s="1" t="s">
        <v>1146</v>
      </c>
      <c r="H320" s="5" t="s">
        <v>46</v>
      </c>
      <c r="I320" s="1" t="s">
        <v>1146</v>
      </c>
      <c r="J320" s="5" t="s">
        <v>31</v>
      </c>
      <c r="K320" s="1" t="s">
        <v>1146</v>
      </c>
      <c r="L320" s="5">
        <v>0.5</v>
      </c>
      <c r="M320" s="1" t="s">
        <v>1146</v>
      </c>
      <c r="N320" s="5" t="s">
        <v>14</v>
      </c>
      <c r="O320" s="1" t="s">
        <v>1146</v>
      </c>
      <c r="P320" s="5" t="s">
        <v>32</v>
      </c>
      <c r="Q320" s="1" t="s">
        <v>1146</v>
      </c>
      <c r="R320">
        <v>5</v>
      </c>
      <c r="S320" s="1" t="s">
        <v>1146</v>
      </c>
      <c r="T320">
        <v>2</v>
      </c>
      <c r="U320" s="2" t="s">
        <v>1147</v>
      </c>
      <c r="V320" t="str">
        <f t="shared" si="4"/>
        <v>["Milo, Ground","32,36","34B625","B25","1A-1B-1C","0.5","X","B6","5","2"],</v>
      </c>
    </row>
    <row r="321" spans="1:22" ht="17.5" x14ac:dyDescent="0.35">
      <c r="A321" t="s">
        <v>1148</v>
      </c>
      <c r="B321" s="4" t="s">
        <v>803</v>
      </c>
      <c r="C321" s="1" t="s">
        <v>1146</v>
      </c>
      <c r="D321" s="5" t="s">
        <v>309</v>
      </c>
      <c r="E321" s="1" t="s">
        <v>1146</v>
      </c>
      <c r="F321" s="5" t="s">
        <v>804</v>
      </c>
      <c r="G321" s="1" t="s">
        <v>1146</v>
      </c>
      <c r="H321" s="5" t="s">
        <v>30</v>
      </c>
      <c r="I321" s="1" t="s">
        <v>1146</v>
      </c>
      <c r="J321" s="5" t="s">
        <v>31</v>
      </c>
      <c r="K321" s="1" t="s">
        <v>1146</v>
      </c>
      <c r="L321" s="5">
        <v>0.4</v>
      </c>
      <c r="M321" s="1" t="s">
        <v>1146</v>
      </c>
      <c r="N321" s="5" t="s">
        <v>14</v>
      </c>
      <c r="O321" s="1" t="s">
        <v>1146</v>
      </c>
      <c r="P321" s="5" t="s">
        <v>32</v>
      </c>
      <c r="Q321" s="1" t="s">
        <v>1146</v>
      </c>
      <c r="R321">
        <v>5</v>
      </c>
      <c r="S321" s="1" t="s">
        <v>1146</v>
      </c>
      <c r="T321">
        <v>1</v>
      </c>
      <c r="U321" s="2" t="s">
        <v>1147</v>
      </c>
      <c r="V321" t="str">
        <f t="shared" si="4"/>
        <v>["Milo, Maize (Kafir)","40,45","43B615N","B15","1A-1B-1C","0.4","X","B6","5","1"],</v>
      </c>
    </row>
    <row r="322" spans="1:22" ht="17.5" x14ac:dyDescent="0.35">
      <c r="A322" t="s">
        <v>1148</v>
      </c>
      <c r="B322" s="4" t="s">
        <v>805</v>
      </c>
      <c r="C322" s="1" t="s">
        <v>1146</v>
      </c>
      <c r="D322" s="5">
        <v>107</v>
      </c>
      <c r="E322" s="1" t="s">
        <v>1146</v>
      </c>
      <c r="F322" s="5" t="s">
        <v>806</v>
      </c>
      <c r="G322" s="1" t="s">
        <v>1146</v>
      </c>
      <c r="H322" s="5" t="s">
        <v>807</v>
      </c>
      <c r="I322" s="1" t="s">
        <v>1146</v>
      </c>
      <c r="J322" s="5" t="s">
        <v>20</v>
      </c>
      <c r="K322" s="1" t="s">
        <v>1146</v>
      </c>
      <c r="L322" s="5">
        <v>1.5</v>
      </c>
      <c r="M322" s="1" t="s">
        <v>1146</v>
      </c>
      <c r="N322" s="7">
        <v>0</v>
      </c>
      <c r="O322" s="1" t="s">
        <v>1146</v>
      </c>
      <c r="P322" s="5" t="s">
        <v>32</v>
      </c>
      <c r="Q322" s="1" t="s">
        <v>1146</v>
      </c>
      <c r="R322">
        <v>6</v>
      </c>
      <c r="S322" s="1" t="s">
        <v>1146</v>
      </c>
      <c r="T322">
        <v>2</v>
      </c>
      <c r="U322" s="2" t="s">
        <v>1147</v>
      </c>
      <c r="V322" t="str">
        <f t="shared" ref="V322:V385" si="5">A322&amp;B322&amp;C322&amp;D322&amp;E322&amp;F322&amp;G322&amp;H322&amp;I322&amp;J322&amp;K322&amp;L322&amp;M322&amp;N322&amp;O322&amp;P322&amp;Q322&amp;R322&amp;S322&amp;T322&amp;U322</f>
        <v>["Molybdenite Powder","107","107B626","B26","2D","1.5","0","B6","6","2"],</v>
      </c>
    </row>
    <row r="323" spans="1:22" ht="17.5" x14ac:dyDescent="0.35">
      <c r="A323" t="s">
        <v>1148</v>
      </c>
      <c r="B323" s="4" t="s">
        <v>808</v>
      </c>
      <c r="C323" s="1" t="s">
        <v>1146</v>
      </c>
      <c r="D323" s="5">
        <v>50</v>
      </c>
      <c r="E323" s="1" t="s">
        <v>1146</v>
      </c>
      <c r="F323" s="5" t="s">
        <v>809</v>
      </c>
      <c r="G323" s="1" t="s">
        <v>1146</v>
      </c>
      <c r="H323" s="5" t="s">
        <v>112</v>
      </c>
      <c r="I323" s="1" t="s">
        <v>1146</v>
      </c>
      <c r="J323" s="5" t="s">
        <v>20</v>
      </c>
      <c r="K323" s="1" t="s">
        <v>1146</v>
      </c>
      <c r="L323" s="5">
        <v>0.6</v>
      </c>
      <c r="M323" s="1" t="s">
        <v>1146</v>
      </c>
      <c r="N323" s="7">
        <v>0</v>
      </c>
      <c r="O323" s="1" t="s">
        <v>1146</v>
      </c>
      <c r="P323" s="5" t="s">
        <v>32</v>
      </c>
      <c r="Q323" s="1" t="s">
        <v>1146</v>
      </c>
      <c r="R323">
        <v>6</v>
      </c>
      <c r="S323" s="1" t="s">
        <v>1146</v>
      </c>
      <c r="T323">
        <v>3</v>
      </c>
      <c r="U323" s="2" t="s">
        <v>1147</v>
      </c>
      <c r="V323" t="str">
        <f t="shared" si="5"/>
        <v>["Monosodium Phosphate","50","50B636","B36","2D","0.6","0","B6","6","3"],</v>
      </c>
    </row>
    <row r="324" spans="1:22" ht="15.5" x14ac:dyDescent="0.35">
      <c r="A324" t="s">
        <v>1148</v>
      </c>
      <c r="B324" s="4" t="s">
        <v>810</v>
      </c>
      <c r="C324" s="1" t="s">
        <v>1146</v>
      </c>
      <c r="D324" s="5">
        <v>150</v>
      </c>
      <c r="E324" s="1" t="s">
        <v>1146</v>
      </c>
      <c r="F324" s="5" t="s">
        <v>811</v>
      </c>
      <c r="G324" s="1" t="s">
        <v>1146</v>
      </c>
      <c r="H324" s="5" t="s">
        <v>109</v>
      </c>
      <c r="I324" s="1" t="s">
        <v>1146</v>
      </c>
      <c r="J324" s="5" t="s">
        <v>52</v>
      </c>
      <c r="K324" s="1" t="s">
        <v>1146</v>
      </c>
      <c r="L324" s="5">
        <v>3</v>
      </c>
      <c r="M324" s="1" t="s">
        <v>1146</v>
      </c>
      <c r="N324" s="7">
        <v>0</v>
      </c>
      <c r="O324" s="1" t="s">
        <v>1146</v>
      </c>
      <c r="P324" s="5" t="s">
        <v>109</v>
      </c>
      <c r="Q324" s="1" t="s">
        <v>1146</v>
      </c>
      <c r="R324">
        <v>6</v>
      </c>
      <c r="S324" s="1" t="s">
        <v>1146</v>
      </c>
      <c r="T324">
        <v>4</v>
      </c>
      <c r="U324" s="2" t="s">
        <v>1147</v>
      </c>
      <c r="V324" t="str">
        <f t="shared" si="5"/>
        <v>["Mortar, Wet*","150","150E46T","E46","3D","3","0","E46","6","4"],</v>
      </c>
    </row>
    <row r="325" spans="1:22" ht="17.5" x14ac:dyDescent="0.35">
      <c r="A325" t="s">
        <v>1148</v>
      </c>
      <c r="B325" s="4" t="s">
        <v>812</v>
      </c>
      <c r="C325" s="1" t="s">
        <v>1146</v>
      </c>
      <c r="D325" s="5">
        <v>45</v>
      </c>
      <c r="E325" s="1" t="s">
        <v>1146</v>
      </c>
      <c r="F325" s="5" t="s">
        <v>813</v>
      </c>
      <c r="G325" s="1" t="s">
        <v>1146</v>
      </c>
      <c r="H325" s="5" t="s">
        <v>30</v>
      </c>
      <c r="I325" s="1" t="s">
        <v>1146</v>
      </c>
      <c r="J325" s="5" t="s">
        <v>31</v>
      </c>
      <c r="K325" s="1" t="s">
        <v>1146</v>
      </c>
      <c r="L325" s="5">
        <v>0.4</v>
      </c>
      <c r="M325" s="1" t="s">
        <v>1146</v>
      </c>
      <c r="N325" s="5" t="s">
        <v>14</v>
      </c>
      <c r="O325" s="1" t="s">
        <v>1146</v>
      </c>
      <c r="P325" s="5" t="s">
        <v>32</v>
      </c>
      <c r="Q325" s="1" t="s">
        <v>1146</v>
      </c>
      <c r="R325">
        <v>5</v>
      </c>
      <c r="S325" s="1" t="s">
        <v>1146</v>
      </c>
      <c r="T325">
        <v>1</v>
      </c>
      <c r="U325" s="2" t="s">
        <v>1147</v>
      </c>
      <c r="V325" t="str">
        <f t="shared" si="5"/>
        <v>["Mustard, Seeds","45","45B615N","B15","1A-1B-1C","0.4","X","B6","5","1"],</v>
      </c>
    </row>
    <row r="326" spans="1:22" ht="17.5" x14ac:dyDescent="0.35">
      <c r="A326" t="s">
        <v>1148</v>
      </c>
      <c r="B326" s="4" t="s">
        <v>814</v>
      </c>
      <c r="C326" s="1" t="s">
        <v>1146</v>
      </c>
      <c r="D326" s="5">
        <v>45</v>
      </c>
      <c r="E326" s="1" t="s">
        <v>1146</v>
      </c>
      <c r="F326" s="5" t="s">
        <v>62</v>
      </c>
      <c r="G326" s="1" t="s">
        <v>1146</v>
      </c>
      <c r="H326" s="5" t="s">
        <v>42</v>
      </c>
      <c r="I326" s="1" t="s">
        <v>1146</v>
      </c>
      <c r="J326" s="5" t="s">
        <v>31</v>
      </c>
      <c r="K326" s="1" t="s">
        <v>1146</v>
      </c>
      <c r="L326" s="5">
        <v>0.7</v>
      </c>
      <c r="M326" s="1" t="s">
        <v>1146</v>
      </c>
      <c r="N326" s="5" t="s">
        <v>14</v>
      </c>
      <c r="O326" s="1" t="s">
        <v>1146</v>
      </c>
      <c r="P326" s="5" t="s">
        <v>32</v>
      </c>
      <c r="Q326" s="1" t="s">
        <v>1146</v>
      </c>
      <c r="R326">
        <v>5</v>
      </c>
      <c r="S326" s="1" t="s">
        <v>1146</v>
      </c>
      <c r="T326">
        <v>3</v>
      </c>
      <c r="U326" s="2" t="s">
        <v>1147</v>
      </c>
      <c r="V326" t="str">
        <f t="shared" si="5"/>
        <v>["Naphtalene, Flakes","45","45B635","B35","1A-1B-1C","0.7","X","B6","5","3"],</v>
      </c>
    </row>
    <row r="327" spans="1:22" ht="17.5" x14ac:dyDescent="0.35">
      <c r="A327" t="s">
        <v>1148</v>
      </c>
      <c r="B327" s="4" t="s">
        <v>815</v>
      </c>
      <c r="C327" s="1" t="s">
        <v>1146</v>
      </c>
      <c r="D327" s="5">
        <v>35</v>
      </c>
      <c r="E327" s="1" t="s">
        <v>1146</v>
      </c>
      <c r="F327" s="5" t="s">
        <v>816</v>
      </c>
      <c r="G327" s="1" t="s">
        <v>1146</v>
      </c>
      <c r="H327" s="5" t="s">
        <v>12</v>
      </c>
      <c r="I327" s="1" t="s">
        <v>1146</v>
      </c>
      <c r="J327" s="5" t="s">
        <v>20</v>
      </c>
      <c r="K327" s="1" t="s">
        <v>1146</v>
      </c>
      <c r="L327" s="5">
        <v>0.8</v>
      </c>
      <c r="M327" s="1" t="s">
        <v>1146</v>
      </c>
      <c r="N327" s="7">
        <v>0</v>
      </c>
      <c r="O327" s="1" t="s">
        <v>1146</v>
      </c>
      <c r="P327" s="5" t="s">
        <v>91</v>
      </c>
      <c r="Q327" s="1" t="s">
        <v>1146</v>
      </c>
      <c r="R327">
        <v>5</v>
      </c>
      <c r="S327" s="1" t="s">
        <v>1146</v>
      </c>
      <c r="T327">
        <v>3</v>
      </c>
      <c r="U327" s="2" t="s">
        <v>1147</v>
      </c>
      <c r="V327" t="str">
        <f t="shared" si="5"/>
        <v>["Niacin (Nicotinic Acid)","35","35A4035P","A35","2D","0.8","0","A40","5","3"],</v>
      </c>
    </row>
    <row r="328" spans="1:22" ht="17.5" x14ac:dyDescent="0.35">
      <c r="A328" t="s">
        <v>1148</v>
      </c>
      <c r="B328" s="4" t="s">
        <v>817</v>
      </c>
      <c r="C328" s="1" t="s">
        <v>1146</v>
      </c>
      <c r="D328" s="5">
        <v>26</v>
      </c>
      <c r="E328" s="1" t="s">
        <v>1146</v>
      </c>
      <c r="F328" s="5" t="s">
        <v>818</v>
      </c>
      <c r="G328" s="1" t="s">
        <v>1146</v>
      </c>
      <c r="H328" s="5" t="s">
        <v>25</v>
      </c>
      <c r="I328" s="1" t="s">
        <v>1146</v>
      </c>
      <c r="J328" s="5" t="s">
        <v>31</v>
      </c>
      <c r="K328" s="1" t="s">
        <v>1146</v>
      </c>
      <c r="L328" s="5">
        <v>0.6</v>
      </c>
      <c r="M328" s="1" t="s">
        <v>1146</v>
      </c>
      <c r="N328" s="5" t="s">
        <v>14</v>
      </c>
      <c r="O328" s="1" t="s">
        <v>1146</v>
      </c>
      <c r="P328" s="5" t="s">
        <v>26</v>
      </c>
      <c r="Q328" s="1" t="s">
        <v>1146</v>
      </c>
      <c r="R328">
        <v>5</v>
      </c>
      <c r="S328" s="1" t="s">
        <v>1146</v>
      </c>
      <c r="T328">
        <v>2</v>
      </c>
      <c r="U328" s="2" t="s">
        <v>1147</v>
      </c>
      <c r="V328" t="str">
        <f t="shared" si="5"/>
        <v>["Oats","26","26C1/225MN","C25","1A-1B-1C","0.6","X","C1/2","5","2"],</v>
      </c>
    </row>
    <row r="329" spans="1:22" ht="17.5" x14ac:dyDescent="0.35">
      <c r="A329" t="s">
        <v>1148</v>
      </c>
      <c r="B329" s="4" t="s">
        <v>819</v>
      </c>
      <c r="C329" s="1" t="s">
        <v>1146</v>
      </c>
      <c r="D329" s="5" t="s">
        <v>820</v>
      </c>
      <c r="E329" s="1" t="s">
        <v>1146</v>
      </c>
      <c r="F329" s="5" t="s">
        <v>821</v>
      </c>
      <c r="G329" s="1" t="s">
        <v>1146</v>
      </c>
      <c r="H329" s="5" t="s">
        <v>36</v>
      </c>
      <c r="I329" s="1" t="s">
        <v>1146</v>
      </c>
      <c r="J329" s="5" t="s">
        <v>31</v>
      </c>
      <c r="K329" s="1" t="s">
        <v>1146</v>
      </c>
      <c r="L329" s="5">
        <v>0.5</v>
      </c>
      <c r="M329" s="1" t="s">
        <v>1146</v>
      </c>
      <c r="N329" s="5" t="s">
        <v>14</v>
      </c>
      <c r="O329" s="1" t="s">
        <v>1146</v>
      </c>
      <c r="P329" s="5" t="s">
        <v>26</v>
      </c>
      <c r="Q329" s="1" t="s">
        <v>1146</v>
      </c>
      <c r="R329">
        <v>5</v>
      </c>
      <c r="S329" s="1" t="s">
        <v>1146</v>
      </c>
      <c r="T329">
        <v>3</v>
      </c>
      <c r="U329" s="2" t="s">
        <v>1147</v>
      </c>
      <c r="V329" t="str">
        <f t="shared" si="5"/>
        <v>["Oats, Crimped","19,26","23C1/235","C35","1A-1B-1C","0.5","X","C1/2","5","3"],</v>
      </c>
    </row>
    <row r="330" spans="1:22" ht="17.5" x14ac:dyDescent="0.35">
      <c r="A330" t="s">
        <v>1148</v>
      </c>
      <c r="B330" s="4" t="s">
        <v>822</v>
      </c>
      <c r="C330" s="1" t="s">
        <v>1146</v>
      </c>
      <c r="D330" s="5">
        <v>22</v>
      </c>
      <c r="E330" s="1" t="s">
        <v>1146</v>
      </c>
      <c r="F330" s="5" t="s">
        <v>823</v>
      </c>
      <c r="G330" s="1" t="s">
        <v>1146</v>
      </c>
      <c r="H330" s="5" t="s">
        <v>19</v>
      </c>
      <c r="I330" s="1" t="s">
        <v>1146</v>
      </c>
      <c r="J330" s="5" t="s">
        <v>31</v>
      </c>
      <c r="K330" s="1" t="s">
        <v>1146</v>
      </c>
      <c r="L330" s="5">
        <v>0.6</v>
      </c>
      <c r="M330" s="1" t="s">
        <v>1146</v>
      </c>
      <c r="N330" s="5" t="s">
        <v>14</v>
      </c>
      <c r="O330" s="1" t="s">
        <v>1146</v>
      </c>
      <c r="P330" s="5" t="s">
        <v>32</v>
      </c>
      <c r="Q330" s="1" t="s">
        <v>1146</v>
      </c>
      <c r="R330">
        <v>5</v>
      </c>
      <c r="S330" s="1" t="s">
        <v>1146</v>
      </c>
      <c r="T330">
        <v>4</v>
      </c>
      <c r="U330" s="2" t="s">
        <v>1147</v>
      </c>
      <c r="V330" t="str">
        <f t="shared" si="5"/>
        <v>["Oats, Crushed","22","22B645NY","B45","1A-1B-1C","0.6","X","B6","5","4"],</v>
      </c>
    </row>
    <row r="331" spans="1:22" ht="17.5" x14ac:dyDescent="0.35">
      <c r="A331" t="s">
        <v>1148</v>
      </c>
      <c r="B331" s="4" t="s">
        <v>824</v>
      </c>
      <c r="C331" s="1" t="s">
        <v>1146</v>
      </c>
      <c r="D331" s="5">
        <v>35</v>
      </c>
      <c r="E331" s="1" t="s">
        <v>1146</v>
      </c>
      <c r="F331" s="5" t="s">
        <v>825</v>
      </c>
      <c r="G331" s="1" t="s">
        <v>1146</v>
      </c>
      <c r="H331" s="5" t="s">
        <v>12</v>
      </c>
      <c r="I331" s="1" t="s">
        <v>1146</v>
      </c>
      <c r="J331" s="5" t="s">
        <v>31</v>
      </c>
      <c r="K331" s="1" t="s">
        <v>1146</v>
      </c>
      <c r="L331" s="5">
        <v>0.5</v>
      </c>
      <c r="M331" s="1" t="s">
        <v>1146</v>
      </c>
      <c r="N331" s="5" t="s">
        <v>14</v>
      </c>
      <c r="O331" s="1" t="s">
        <v>1146</v>
      </c>
      <c r="P331" s="5" t="s">
        <v>15</v>
      </c>
      <c r="Q331" s="1" t="s">
        <v>1146</v>
      </c>
      <c r="R331">
        <v>5</v>
      </c>
      <c r="S331" s="1" t="s">
        <v>1146</v>
      </c>
      <c r="T331">
        <v>3</v>
      </c>
      <c r="U331" s="2" t="s">
        <v>1147</v>
      </c>
      <c r="V331" t="str">
        <f t="shared" si="5"/>
        <v>["Oats, Flour","35","35A10035","A35","1A-1B-1C","0.5","X","A100","5","3"],</v>
      </c>
    </row>
    <row r="332" spans="1:22" ht="17.5" x14ac:dyDescent="0.35">
      <c r="A332" t="s">
        <v>1148</v>
      </c>
      <c r="B332" s="4" t="s">
        <v>826</v>
      </c>
      <c r="C332" s="1" t="s">
        <v>1146</v>
      </c>
      <c r="D332" s="5" t="s">
        <v>647</v>
      </c>
      <c r="E332" s="1" t="s">
        <v>1146</v>
      </c>
      <c r="F332" s="5" t="s">
        <v>827</v>
      </c>
      <c r="G332" s="1" t="s">
        <v>1146</v>
      </c>
      <c r="H332" s="5" t="s">
        <v>42</v>
      </c>
      <c r="I332" s="1" t="s">
        <v>1146</v>
      </c>
      <c r="J332" s="5" t="s">
        <v>31</v>
      </c>
      <c r="K332" s="1" t="s">
        <v>1146</v>
      </c>
      <c r="L332" s="5">
        <v>0.5</v>
      </c>
      <c r="M332" s="1" t="s">
        <v>1146</v>
      </c>
      <c r="N332" s="5" t="s">
        <v>14</v>
      </c>
      <c r="O332" s="1" t="s">
        <v>1146</v>
      </c>
      <c r="P332" s="5" t="s">
        <v>32</v>
      </c>
      <c r="Q332" s="1" t="s">
        <v>1146</v>
      </c>
      <c r="R332">
        <v>5</v>
      </c>
      <c r="S332" s="1" t="s">
        <v>1146</v>
      </c>
      <c r="T332">
        <v>3</v>
      </c>
      <c r="U332" s="2" t="s">
        <v>1147</v>
      </c>
      <c r="V332" t="str">
        <f t="shared" si="5"/>
        <v>["Oats, Hulls","8,12","10B635NY","B35","1A-1B-1C","0.5","X","B6","5","3"],</v>
      </c>
    </row>
    <row r="333" spans="1:22" ht="17.5" x14ac:dyDescent="0.35">
      <c r="A333" t="s">
        <v>1148</v>
      </c>
      <c r="B333" s="10" t="s">
        <v>828</v>
      </c>
      <c r="C333" s="1" t="s">
        <v>1146</v>
      </c>
      <c r="D333" s="6" t="s">
        <v>829</v>
      </c>
      <c r="E333" s="1" t="s">
        <v>1146</v>
      </c>
      <c r="F333" s="6" t="s">
        <v>830</v>
      </c>
      <c r="G333" s="1" t="s">
        <v>1146</v>
      </c>
      <c r="H333" s="6" t="s">
        <v>831</v>
      </c>
      <c r="I333" s="1" t="s">
        <v>1146</v>
      </c>
      <c r="J333" s="5" t="s">
        <v>31</v>
      </c>
      <c r="K333" s="1" t="s">
        <v>1146</v>
      </c>
      <c r="L333" s="5">
        <v>0.6</v>
      </c>
      <c r="M333" s="1" t="s">
        <v>1146</v>
      </c>
      <c r="N333" s="5" t="s">
        <v>14</v>
      </c>
      <c r="O333" s="1" t="s">
        <v>1146</v>
      </c>
      <c r="P333" s="5" t="s">
        <v>26</v>
      </c>
      <c r="Q333" s="1" t="s">
        <v>1146</v>
      </c>
      <c r="R333" t="s">
        <v>832</v>
      </c>
      <c r="S333" s="1" t="s">
        <v>1146</v>
      </c>
      <c r="T333">
        <v>0</v>
      </c>
      <c r="U333" s="2" t="s">
        <v>1147</v>
      </c>
      <c r="V333" t="str">
        <f t="shared" si="5"/>
        <v>["Oats, Rolled","19,24","22C1/2NY","C","1A-1B-1C","0.6","X","C1/2","-","0"],</v>
      </c>
    </row>
    <row r="334" spans="1:22" ht="15.5" x14ac:dyDescent="0.35">
      <c r="A334" t="s">
        <v>1148</v>
      </c>
      <c r="B334" s="4" t="s">
        <v>833</v>
      </c>
      <c r="C334" s="1" t="s">
        <v>1146</v>
      </c>
      <c r="D334" s="5">
        <v>59</v>
      </c>
      <c r="E334" s="1" t="s">
        <v>1146</v>
      </c>
      <c r="F334" s="5" t="s">
        <v>834</v>
      </c>
      <c r="G334" s="1" t="s">
        <v>1146</v>
      </c>
      <c r="H334" s="5" t="s">
        <v>66</v>
      </c>
      <c r="I334" s="1" t="s">
        <v>1146</v>
      </c>
      <c r="J334" s="5" t="s">
        <v>47</v>
      </c>
      <c r="K334" s="1" t="s">
        <v>1146</v>
      </c>
      <c r="L334" s="5">
        <v>0.4</v>
      </c>
      <c r="M334" s="1" t="s">
        <v>1146</v>
      </c>
      <c r="N334" s="7">
        <v>0</v>
      </c>
      <c r="O334" s="1" t="s">
        <v>1146</v>
      </c>
      <c r="P334" s="5" t="s">
        <v>67</v>
      </c>
      <c r="Q334" s="1" t="s">
        <v>1146</v>
      </c>
      <c r="R334">
        <v>5</v>
      </c>
      <c r="S334" s="1" t="s">
        <v>1146</v>
      </c>
      <c r="T334">
        <v>4</v>
      </c>
      <c r="U334" s="2" t="s">
        <v>1147</v>
      </c>
      <c r="V334" t="str">
        <f t="shared" si="5"/>
        <v>["Oleo (Margarine)","59","59E45HKPWX","E45","2A-2B","0.4","0","E","5","4"],</v>
      </c>
    </row>
    <row r="335" spans="1:22" ht="15.5" x14ac:dyDescent="0.35">
      <c r="A335" t="s">
        <v>1148</v>
      </c>
      <c r="B335" s="4" t="s">
        <v>835</v>
      </c>
      <c r="C335" s="1" t="s">
        <v>1146</v>
      </c>
      <c r="D335" s="5">
        <v>15</v>
      </c>
      <c r="E335" s="1" t="s">
        <v>1146</v>
      </c>
      <c r="F335" s="11" t="s">
        <v>836</v>
      </c>
      <c r="G335" s="1" t="s">
        <v>1146</v>
      </c>
      <c r="H335" s="5" t="s">
        <v>66</v>
      </c>
      <c r="I335" s="1" t="s">
        <v>1146</v>
      </c>
      <c r="J335" s="5" t="s">
        <v>47</v>
      </c>
      <c r="K335" s="1" t="s">
        <v>1146</v>
      </c>
      <c r="L335" s="5">
        <v>1.5</v>
      </c>
      <c r="M335" s="1" t="s">
        <v>1146</v>
      </c>
      <c r="N335" s="7">
        <v>0</v>
      </c>
      <c r="O335" s="1" t="s">
        <v>1146</v>
      </c>
      <c r="P335">
        <v>0</v>
      </c>
      <c r="Q335" s="1" t="s">
        <v>1146</v>
      </c>
      <c r="R335">
        <v>5</v>
      </c>
      <c r="S335" s="1" t="s">
        <v>1146</v>
      </c>
      <c r="T335">
        <v>4</v>
      </c>
      <c r="U335" s="2" t="s">
        <v>1147</v>
      </c>
      <c r="V335" t="str">
        <f t="shared" si="5"/>
        <v>["Orange, Peels, Dry","15","15E45","E45","2A-2B","1.5","0","0","5","4"],</v>
      </c>
    </row>
    <row r="336" spans="1:22" ht="17.5" x14ac:dyDescent="0.35">
      <c r="A336" t="s">
        <v>1148</v>
      </c>
      <c r="B336" s="4" t="s">
        <v>837</v>
      </c>
      <c r="C336" s="1" t="s">
        <v>1146</v>
      </c>
      <c r="D336" s="5">
        <v>60</v>
      </c>
      <c r="E336" s="1" t="s">
        <v>1146</v>
      </c>
      <c r="F336" s="5" t="s">
        <v>838</v>
      </c>
      <c r="G336" s="1" t="s">
        <v>1146</v>
      </c>
      <c r="H336" s="5" t="s">
        <v>42</v>
      </c>
      <c r="I336" s="1" t="s">
        <v>1146</v>
      </c>
      <c r="J336" s="5" t="s">
        <v>192</v>
      </c>
      <c r="K336" s="1" t="s">
        <v>1146</v>
      </c>
      <c r="L336" s="5">
        <v>1</v>
      </c>
      <c r="M336" s="1" t="s">
        <v>1146</v>
      </c>
      <c r="N336" s="7">
        <v>0</v>
      </c>
      <c r="O336" s="1" t="s">
        <v>1146</v>
      </c>
      <c r="P336" s="5" t="s">
        <v>32</v>
      </c>
      <c r="Q336" s="1" t="s">
        <v>1146</v>
      </c>
      <c r="R336">
        <v>5</v>
      </c>
      <c r="S336" s="1" t="s">
        <v>1146</v>
      </c>
      <c r="T336">
        <v>3</v>
      </c>
      <c r="U336" s="2" t="s">
        <v>1147</v>
      </c>
      <c r="V336" t="str">
        <f t="shared" si="5"/>
        <v>["Oxalic Acid, Crystal (Ethane Diacid Crystal)","60","60B635QSU","B35","1A-1B","1","0","B6","5","3"],</v>
      </c>
    </row>
    <row r="337" spans="1:22" ht="17.5" x14ac:dyDescent="0.35">
      <c r="A337" t="s">
        <v>1148</v>
      </c>
      <c r="B337" s="4" t="s">
        <v>839</v>
      </c>
      <c r="C337" s="1" t="s">
        <v>1146</v>
      </c>
      <c r="D337" s="5" t="s">
        <v>44</v>
      </c>
      <c r="E337" s="1" t="s">
        <v>1146</v>
      </c>
      <c r="F337" s="5" t="s">
        <v>840</v>
      </c>
      <c r="G337" s="1" t="s">
        <v>1146</v>
      </c>
      <c r="H337" s="5" t="s">
        <v>321</v>
      </c>
      <c r="I337" s="1" t="s">
        <v>1146</v>
      </c>
      <c r="J337" s="5" t="s">
        <v>52</v>
      </c>
      <c r="K337" s="1" t="s">
        <v>1146</v>
      </c>
      <c r="L337" s="5">
        <v>2</v>
      </c>
      <c r="M337" s="1" t="s">
        <v>1146</v>
      </c>
      <c r="N337" s="7">
        <v>0</v>
      </c>
      <c r="O337" s="1" t="s">
        <v>1146</v>
      </c>
      <c r="P337" s="5" t="s">
        <v>26</v>
      </c>
      <c r="Q337" s="1" t="s">
        <v>1146</v>
      </c>
      <c r="R337">
        <v>6</v>
      </c>
      <c r="S337" s="1" t="s">
        <v>1146</v>
      </c>
      <c r="T337">
        <v>3</v>
      </c>
      <c r="U337" s="2" t="s">
        <v>1147</v>
      </c>
      <c r="V337" t="str">
        <f t="shared" si="5"/>
        <v>["Oyster, Shells, Ground","50,60","55C1/236T","C36","3D","2","0","C1/2","6","3"],</v>
      </c>
    </row>
    <row r="338" spans="1:22" ht="17.5" x14ac:dyDescent="0.35">
      <c r="A338" t="s">
        <v>1148</v>
      </c>
      <c r="B338" s="4" t="s">
        <v>841</v>
      </c>
      <c r="C338" s="1" t="s">
        <v>1146</v>
      </c>
      <c r="D338" s="5">
        <v>80</v>
      </c>
      <c r="E338" s="1" t="s">
        <v>1146</v>
      </c>
      <c r="F338" s="5" t="s">
        <v>842</v>
      </c>
      <c r="G338" s="1" t="s">
        <v>1146</v>
      </c>
      <c r="H338" s="5" t="s">
        <v>144</v>
      </c>
      <c r="I338" s="1" t="s">
        <v>1146</v>
      </c>
      <c r="J338" s="5" t="s">
        <v>52</v>
      </c>
      <c r="K338" s="1" t="s">
        <v>1146</v>
      </c>
      <c r="L338" s="5">
        <v>2.5</v>
      </c>
      <c r="M338" s="1" t="s">
        <v>1146</v>
      </c>
      <c r="N338" s="7">
        <v>0</v>
      </c>
      <c r="O338" s="1" t="s">
        <v>1146</v>
      </c>
      <c r="P338" s="5" t="s">
        <v>60</v>
      </c>
      <c r="Q338" s="1" t="s">
        <v>1146</v>
      </c>
      <c r="R338">
        <v>6</v>
      </c>
      <c r="S338" s="1" t="s">
        <v>1146</v>
      </c>
      <c r="T338">
        <v>3</v>
      </c>
      <c r="U338" s="2" t="s">
        <v>1147</v>
      </c>
      <c r="V338" t="str">
        <f t="shared" si="5"/>
        <v>["Oyster, Shells, Whole","80","80D336TV","D36","3D","2.5","0","D3","6","3"],</v>
      </c>
    </row>
    <row r="339" spans="1:22" ht="15.5" x14ac:dyDescent="0.35">
      <c r="A339" t="s">
        <v>1148</v>
      </c>
      <c r="B339" s="4" t="s">
        <v>843</v>
      </c>
      <c r="C339" s="1" t="s">
        <v>1146</v>
      </c>
      <c r="D339" s="5">
        <v>62</v>
      </c>
      <c r="E339" s="1" t="s">
        <v>1146</v>
      </c>
      <c r="F339" s="11" t="s">
        <v>844</v>
      </c>
      <c r="G339" s="1" t="s">
        <v>1146</v>
      </c>
      <c r="H339" s="5" t="s">
        <v>66</v>
      </c>
      <c r="I339" s="1" t="s">
        <v>1146</v>
      </c>
      <c r="J339" s="5" t="s">
        <v>47</v>
      </c>
      <c r="K339" s="1" t="s">
        <v>1146</v>
      </c>
      <c r="L339" s="5">
        <v>1.5</v>
      </c>
      <c r="M339" s="1" t="s">
        <v>1146</v>
      </c>
      <c r="N339" s="7">
        <v>0</v>
      </c>
      <c r="O339" s="1" t="s">
        <v>1146</v>
      </c>
      <c r="P339">
        <v>0</v>
      </c>
      <c r="Q339" s="1" t="s">
        <v>1146</v>
      </c>
      <c r="R339">
        <v>5</v>
      </c>
      <c r="S339" s="1" t="s">
        <v>1146</v>
      </c>
      <c r="T339">
        <v>4</v>
      </c>
      <c r="U339" s="2" t="s">
        <v>1147</v>
      </c>
      <c r="V339" t="str">
        <f t="shared" si="5"/>
        <v>["Paper, Pulp, 4%","62","62E45","E45","2A-2B","1.5","0","0","5","4"],</v>
      </c>
    </row>
    <row r="340" spans="1:22" ht="15.5" x14ac:dyDescent="0.35">
      <c r="A340" t="s">
        <v>1148</v>
      </c>
      <c r="B340" s="4" t="s">
        <v>845</v>
      </c>
      <c r="C340" s="1" t="s">
        <v>1146</v>
      </c>
      <c r="D340" s="5" t="s">
        <v>846</v>
      </c>
      <c r="E340" s="1" t="s">
        <v>1146</v>
      </c>
      <c r="F340" s="11" t="s">
        <v>847</v>
      </c>
      <c r="G340" s="1" t="s">
        <v>1146</v>
      </c>
      <c r="H340" s="5" t="s">
        <v>66</v>
      </c>
      <c r="I340" s="1" t="s">
        <v>1146</v>
      </c>
      <c r="J340" s="5" t="s">
        <v>47</v>
      </c>
      <c r="K340" s="1" t="s">
        <v>1146</v>
      </c>
      <c r="L340" s="5">
        <v>1.7</v>
      </c>
      <c r="M340" s="1" t="s">
        <v>1146</v>
      </c>
      <c r="N340" s="7">
        <v>0</v>
      </c>
      <c r="O340" s="1" t="s">
        <v>1146</v>
      </c>
      <c r="P340">
        <v>0</v>
      </c>
      <c r="Q340" s="1" t="s">
        <v>1146</v>
      </c>
      <c r="R340">
        <v>5</v>
      </c>
      <c r="S340" s="1" t="s">
        <v>1146</v>
      </c>
      <c r="T340">
        <v>4</v>
      </c>
      <c r="U340" s="2" t="s">
        <v>1147</v>
      </c>
      <c r="V340" t="str">
        <f t="shared" si="5"/>
        <v>["Paper, Pulp, 6% to 15%","60,62","61E45","E45","2A-2B","1.7","0","0","5","4"],</v>
      </c>
    </row>
    <row r="341" spans="1:22" ht="17.5" x14ac:dyDescent="0.35">
      <c r="A341" t="s">
        <v>1148</v>
      </c>
      <c r="B341" s="4" t="s">
        <v>848</v>
      </c>
      <c r="C341" s="1" t="s">
        <v>1146</v>
      </c>
      <c r="D341" s="5">
        <v>45</v>
      </c>
      <c r="E341" s="1" t="s">
        <v>1146</v>
      </c>
      <c r="F341" s="5" t="s">
        <v>849</v>
      </c>
      <c r="G341" s="1" t="s">
        <v>1146</v>
      </c>
      <c r="H341" s="5" t="s">
        <v>96</v>
      </c>
      <c r="I341" s="1" t="s">
        <v>1146</v>
      </c>
      <c r="J341" s="5" t="s">
        <v>192</v>
      </c>
      <c r="K341" s="1" t="s">
        <v>1146</v>
      </c>
      <c r="L341" s="5">
        <v>0.6</v>
      </c>
      <c r="M341" s="1" t="s">
        <v>1146</v>
      </c>
      <c r="N341" s="7">
        <v>0</v>
      </c>
      <c r="O341" s="1" t="s">
        <v>1146</v>
      </c>
      <c r="P341" s="5" t="s">
        <v>26</v>
      </c>
      <c r="Q341" s="1" t="s">
        <v>1146</v>
      </c>
      <c r="R341">
        <v>5</v>
      </c>
      <c r="S341" s="1" t="s">
        <v>1146</v>
      </c>
      <c r="T341">
        <v>4</v>
      </c>
      <c r="U341" s="2" t="s">
        <v>1147</v>
      </c>
      <c r="V341" t="str">
        <f t="shared" si="5"/>
        <v>["Paraffin, Cake - 1/2"","45","45C1/245K","C45","1A-1B","0.6","0","C1/2","5","4"],</v>
      </c>
    </row>
    <row r="342" spans="1:22" ht="17.5" x14ac:dyDescent="0.35">
      <c r="A342" t="s">
        <v>1148</v>
      </c>
      <c r="B342" s="4" t="s">
        <v>850</v>
      </c>
      <c r="C342" s="1" t="s">
        <v>1146</v>
      </c>
      <c r="D342" s="5">
        <v>30</v>
      </c>
      <c r="E342" s="1" t="s">
        <v>1146</v>
      </c>
      <c r="F342" s="5" t="s">
        <v>851</v>
      </c>
      <c r="G342" s="1" t="s">
        <v>1146</v>
      </c>
      <c r="H342" s="5" t="s">
        <v>42</v>
      </c>
      <c r="I342" s="1" t="s">
        <v>1146</v>
      </c>
      <c r="J342" s="5" t="s">
        <v>138</v>
      </c>
      <c r="K342" s="1" t="s">
        <v>1146</v>
      </c>
      <c r="L342" s="5">
        <v>0.6</v>
      </c>
      <c r="M342" s="1" t="s">
        <v>1146</v>
      </c>
      <c r="N342" s="5" t="s">
        <v>14</v>
      </c>
      <c r="O342" s="1" t="s">
        <v>1146</v>
      </c>
      <c r="P342" s="5" t="s">
        <v>32</v>
      </c>
      <c r="Q342" s="1" t="s">
        <v>1146</v>
      </c>
      <c r="R342">
        <v>5</v>
      </c>
      <c r="S342" s="1" t="s">
        <v>1146</v>
      </c>
      <c r="T342">
        <v>3</v>
      </c>
      <c r="U342" s="2" t="s">
        <v>1147</v>
      </c>
      <c r="V342" t="str">
        <f t="shared" si="5"/>
        <v>["Peanut Meal","30","30B635P","B35","1B","0.6","X","B6","5","3"],</v>
      </c>
    </row>
    <row r="343" spans="1:22" ht="17.5" x14ac:dyDescent="0.35">
      <c r="A343" t="s">
        <v>1148</v>
      </c>
      <c r="B343" s="4" t="s">
        <v>852</v>
      </c>
      <c r="C343" s="1" t="s">
        <v>1146</v>
      </c>
      <c r="D343" s="5" t="s">
        <v>628</v>
      </c>
      <c r="E343" s="1" t="s">
        <v>1146</v>
      </c>
      <c r="F343" s="5" t="s">
        <v>853</v>
      </c>
      <c r="G343" s="1" t="s">
        <v>1146</v>
      </c>
      <c r="H343" s="5" t="s">
        <v>214</v>
      </c>
      <c r="I343" s="1" t="s">
        <v>1146</v>
      </c>
      <c r="J343" s="5" t="s">
        <v>47</v>
      </c>
      <c r="K343" s="1" t="s">
        <v>1146</v>
      </c>
      <c r="L343" s="5">
        <v>0.6</v>
      </c>
      <c r="M343" s="1" t="s">
        <v>1146</v>
      </c>
      <c r="N343" s="7">
        <v>0</v>
      </c>
      <c r="O343" s="1" t="s">
        <v>1146</v>
      </c>
      <c r="P343" s="5" t="s">
        <v>60</v>
      </c>
      <c r="Q343" s="1" t="s">
        <v>1146</v>
      </c>
      <c r="R343">
        <v>5</v>
      </c>
      <c r="S343" s="1" t="s">
        <v>1146</v>
      </c>
      <c r="T343">
        <v>3</v>
      </c>
      <c r="U343" s="2" t="s">
        <v>1147</v>
      </c>
      <c r="V343" t="str">
        <f t="shared" si="5"/>
        <v>["Peanuts, Clean, Shelled","15,20","18D335Q","D35","2A-2B","0.6","0","D3","5","3"],</v>
      </c>
    </row>
    <row r="344" spans="1:22" ht="17.5" x14ac:dyDescent="0.35">
      <c r="A344" t="s">
        <v>1148</v>
      </c>
      <c r="B344" s="4" t="s">
        <v>854</v>
      </c>
      <c r="C344" s="1" t="s">
        <v>1146</v>
      </c>
      <c r="D344" s="5" t="s">
        <v>628</v>
      </c>
      <c r="E344" s="1" t="s">
        <v>1146</v>
      </c>
      <c r="F344" s="5" t="s">
        <v>855</v>
      </c>
      <c r="G344" s="1" t="s">
        <v>1146</v>
      </c>
      <c r="H344" s="5" t="s">
        <v>144</v>
      </c>
      <c r="I344" s="1" t="s">
        <v>1146</v>
      </c>
      <c r="J344" s="5" t="s">
        <v>52</v>
      </c>
      <c r="K344" s="1" t="s">
        <v>1146</v>
      </c>
      <c r="L344" s="5">
        <v>0.7</v>
      </c>
      <c r="M344" s="1" t="s">
        <v>1146</v>
      </c>
      <c r="N344" s="7">
        <v>0</v>
      </c>
      <c r="O344" s="1" t="s">
        <v>1146</v>
      </c>
      <c r="P344" s="5" t="s">
        <v>60</v>
      </c>
      <c r="Q344" s="1" t="s">
        <v>1146</v>
      </c>
      <c r="R344">
        <v>6</v>
      </c>
      <c r="S344" s="1" t="s">
        <v>1146</v>
      </c>
      <c r="T344">
        <v>3</v>
      </c>
      <c r="U344" s="2" t="s">
        <v>1147</v>
      </c>
      <c r="V344" t="str">
        <f t="shared" si="5"/>
        <v>["Peanuts, Raw, Uncleaned, Un- shelled","15,20","18D336Q","D36","3D","0.7","0","D3","6","3"],</v>
      </c>
    </row>
    <row r="345" spans="1:22" ht="17.5" x14ac:dyDescent="0.35">
      <c r="A345" t="s">
        <v>1148</v>
      </c>
      <c r="B345" s="4" t="s">
        <v>856</v>
      </c>
      <c r="C345" s="1" t="s">
        <v>1146</v>
      </c>
      <c r="D345" s="5" t="s">
        <v>114</v>
      </c>
      <c r="E345" s="1" t="s">
        <v>1146</v>
      </c>
      <c r="F345" s="5" t="s">
        <v>857</v>
      </c>
      <c r="G345" s="1" t="s">
        <v>1146</v>
      </c>
      <c r="H345" s="5" t="s">
        <v>36</v>
      </c>
      <c r="I345" s="1" t="s">
        <v>1146</v>
      </c>
      <c r="J345" s="5" t="s">
        <v>138</v>
      </c>
      <c r="K345" s="1" t="s">
        <v>1146</v>
      </c>
      <c r="L345" s="5">
        <v>0.4</v>
      </c>
      <c r="M345" s="1" t="s">
        <v>1146</v>
      </c>
      <c r="N345" s="5" t="s">
        <v>14</v>
      </c>
      <c r="O345" s="1" t="s">
        <v>1146</v>
      </c>
      <c r="P345" s="5" t="s">
        <v>26</v>
      </c>
      <c r="Q345" s="1" t="s">
        <v>1146</v>
      </c>
      <c r="R345">
        <v>5</v>
      </c>
      <c r="S345" s="1" t="s">
        <v>1146</v>
      </c>
      <c r="T345">
        <v>3</v>
      </c>
      <c r="U345" s="2" t="s">
        <v>1147</v>
      </c>
      <c r="V345" t="str">
        <f t="shared" si="5"/>
        <v>["Peanuts, Shelled","35,45","40C1/235Q","C35","1B","0.4","X","C1/2","5","3"],</v>
      </c>
    </row>
    <row r="346" spans="1:22" ht="17.5" x14ac:dyDescent="0.35">
      <c r="A346" t="s">
        <v>1148</v>
      </c>
      <c r="B346" s="4" t="s">
        <v>858</v>
      </c>
      <c r="C346" s="1" t="s">
        <v>1146</v>
      </c>
      <c r="D346" s="5" t="s">
        <v>40</v>
      </c>
      <c r="E346" s="1" t="s">
        <v>1146</v>
      </c>
      <c r="F346" s="5" t="s">
        <v>859</v>
      </c>
      <c r="G346" s="1" t="s">
        <v>1146</v>
      </c>
      <c r="H346" s="5" t="s">
        <v>174</v>
      </c>
      <c r="I346" s="1" t="s">
        <v>1146</v>
      </c>
      <c r="J346" s="5" t="s">
        <v>31</v>
      </c>
      <c r="K346" s="1" t="s">
        <v>1146</v>
      </c>
      <c r="L346" s="5">
        <v>0.5</v>
      </c>
      <c r="M346" s="1" t="s">
        <v>1146</v>
      </c>
      <c r="N346" s="5" t="s">
        <v>14</v>
      </c>
      <c r="O346" s="1" t="s">
        <v>1146</v>
      </c>
      <c r="P346" s="5" t="s">
        <v>26</v>
      </c>
      <c r="Q346" s="1" t="s">
        <v>1146</v>
      </c>
      <c r="R346">
        <v>5</v>
      </c>
      <c r="S346" s="1" t="s">
        <v>1146</v>
      </c>
      <c r="T346">
        <v>1</v>
      </c>
      <c r="U346" s="2" t="s">
        <v>1147</v>
      </c>
      <c r="V346" t="str">
        <f t="shared" si="5"/>
        <v>["Peas, Dried","45,50","48C1/215NQ","C15","1A-1B-1C","0.5","X","C1/2","5","1"],</v>
      </c>
    </row>
    <row r="347" spans="1:22" ht="17.5" x14ac:dyDescent="0.35">
      <c r="A347" t="s">
        <v>1148</v>
      </c>
      <c r="B347" s="4" t="s">
        <v>860</v>
      </c>
      <c r="C347" s="1" t="s">
        <v>1146</v>
      </c>
      <c r="D347" s="5" t="s">
        <v>647</v>
      </c>
      <c r="E347" s="1" t="s">
        <v>1146</v>
      </c>
      <c r="F347" s="5" t="s">
        <v>861</v>
      </c>
      <c r="G347" s="1" t="s">
        <v>1146</v>
      </c>
      <c r="H347" s="5" t="s">
        <v>321</v>
      </c>
      <c r="I347" s="1" t="s">
        <v>1146</v>
      </c>
      <c r="J347" s="5" t="s">
        <v>20</v>
      </c>
      <c r="K347" s="1" t="s">
        <v>1146</v>
      </c>
      <c r="L347" s="5">
        <v>0.6</v>
      </c>
      <c r="M347" s="1" t="s">
        <v>1146</v>
      </c>
      <c r="N347" s="7">
        <v>0</v>
      </c>
      <c r="O347" s="1" t="s">
        <v>1146</v>
      </c>
      <c r="P347" s="5" t="s">
        <v>26</v>
      </c>
      <c r="Q347" s="1" t="s">
        <v>1146</v>
      </c>
      <c r="R347">
        <v>6</v>
      </c>
      <c r="S347" s="1" t="s">
        <v>1146</v>
      </c>
      <c r="T347">
        <v>3</v>
      </c>
      <c r="U347" s="2" t="s">
        <v>1147</v>
      </c>
      <c r="V347" t="str">
        <f t="shared" si="5"/>
        <v>["Perlite, Expanded","8,12","10C1/236","C36","2D","0.6","0","C1/2","6","3"],</v>
      </c>
    </row>
    <row r="348" spans="1:22" ht="15.5" x14ac:dyDescent="0.35">
      <c r="A348" t="s">
        <v>1148</v>
      </c>
      <c r="B348" s="4" t="s">
        <v>862</v>
      </c>
      <c r="C348" s="1" t="s">
        <v>1146</v>
      </c>
      <c r="D348" s="7">
        <v>0</v>
      </c>
      <c r="E348" s="1" t="s">
        <v>1146</v>
      </c>
      <c r="F348" s="7">
        <v>0</v>
      </c>
      <c r="G348" s="1" t="s">
        <v>1146</v>
      </c>
      <c r="H348" s="7">
        <v>0</v>
      </c>
      <c r="I348" s="1" t="s">
        <v>1146</v>
      </c>
      <c r="J348" s="5" t="s">
        <v>1149</v>
      </c>
      <c r="K348" s="1" t="s">
        <v>1146</v>
      </c>
      <c r="L348" s="5" t="s">
        <v>1149</v>
      </c>
      <c r="M348" s="1" t="s">
        <v>1146</v>
      </c>
      <c r="N348" s="7">
        <v>0</v>
      </c>
      <c r="O348" s="1" t="s">
        <v>1146</v>
      </c>
      <c r="P348">
        <v>0</v>
      </c>
      <c r="Q348" s="1" t="s">
        <v>1146</v>
      </c>
      <c r="R348">
        <v>0</v>
      </c>
      <c r="S348" s="1" t="s">
        <v>1146</v>
      </c>
      <c r="T348">
        <v>0</v>
      </c>
      <c r="U348" s="2" t="s">
        <v>1147</v>
      </c>
      <c r="V348" t="str">
        <f t="shared" si="5"/>
        <v>["PhosphateDisodium(SeeSodium Phosphate)","0","0","0","Nil","Nil","0","0","0","0"],</v>
      </c>
    </row>
    <row r="349" spans="1:22" ht="17.5" x14ac:dyDescent="0.35">
      <c r="A349" t="s">
        <v>1148</v>
      </c>
      <c r="B349" s="4" t="s">
        <v>863</v>
      </c>
      <c r="C349" s="1" t="s">
        <v>1146</v>
      </c>
      <c r="D349" s="5" t="s">
        <v>166</v>
      </c>
      <c r="E349" s="1" t="s">
        <v>1146</v>
      </c>
      <c r="F349" s="5" t="s">
        <v>772</v>
      </c>
      <c r="G349" s="1" t="s">
        <v>1146</v>
      </c>
      <c r="H349" s="5" t="s">
        <v>144</v>
      </c>
      <c r="I349" s="1" t="s">
        <v>1146</v>
      </c>
      <c r="J349" s="5" t="s">
        <v>13</v>
      </c>
      <c r="K349" s="1" t="s">
        <v>1146</v>
      </c>
      <c r="L349" s="5">
        <v>2.1</v>
      </c>
      <c r="M349" s="1" t="s">
        <v>1146</v>
      </c>
      <c r="N349" s="7">
        <v>0</v>
      </c>
      <c r="O349" s="1" t="s">
        <v>1146</v>
      </c>
      <c r="P349" s="5" t="s">
        <v>394</v>
      </c>
      <c r="Q349" s="1" t="s">
        <v>1146</v>
      </c>
      <c r="R349">
        <v>6</v>
      </c>
      <c r="S349" s="1" t="s">
        <v>1146</v>
      </c>
      <c r="T349">
        <v>3</v>
      </c>
      <c r="U349" s="2" t="s">
        <v>1147</v>
      </c>
      <c r="V349" t="str">
        <f t="shared" si="5"/>
        <v>["Phosphate Rock, Broken","75,85","80DX36","D36","2B","2.1","0","DX","6","3"],</v>
      </c>
    </row>
    <row r="350" spans="1:22" ht="17.5" x14ac:dyDescent="0.35">
      <c r="A350" t="s">
        <v>1148</v>
      </c>
      <c r="B350" s="4" t="s">
        <v>864</v>
      </c>
      <c r="C350" s="1" t="s">
        <v>1146</v>
      </c>
      <c r="D350" s="5">
        <v>60</v>
      </c>
      <c r="E350" s="1" t="s">
        <v>1146</v>
      </c>
      <c r="F350" s="5" t="s">
        <v>865</v>
      </c>
      <c r="G350" s="1" t="s">
        <v>1146</v>
      </c>
      <c r="H350" s="5" t="s">
        <v>112</v>
      </c>
      <c r="I350" s="1" t="s">
        <v>1146</v>
      </c>
      <c r="J350" s="5" t="s">
        <v>20</v>
      </c>
      <c r="K350" s="1" t="s">
        <v>1146</v>
      </c>
      <c r="L350" s="5">
        <v>1.7</v>
      </c>
      <c r="M350" s="1" t="s">
        <v>1146</v>
      </c>
      <c r="N350" s="7">
        <v>0</v>
      </c>
      <c r="O350" s="1" t="s">
        <v>1146</v>
      </c>
      <c r="P350" s="5" t="s">
        <v>32</v>
      </c>
      <c r="Q350" s="1" t="s">
        <v>1146</v>
      </c>
      <c r="R350">
        <v>6</v>
      </c>
      <c r="S350" s="1" t="s">
        <v>1146</v>
      </c>
      <c r="T350">
        <v>3</v>
      </c>
      <c r="U350" s="2" t="s">
        <v>1147</v>
      </c>
      <c r="V350" t="str">
        <f t="shared" si="5"/>
        <v>["Phosphate Rock, Pulverized","60","60B636","B36","2D","1.7","0","B6","6","3"],</v>
      </c>
    </row>
    <row r="351" spans="1:22" ht="17.5" x14ac:dyDescent="0.35">
      <c r="A351" t="s">
        <v>1148</v>
      </c>
      <c r="B351" s="4" t="s">
        <v>866</v>
      </c>
      <c r="C351" s="1" t="s">
        <v>1146</v>
      </c>
      <c r="D351" s="5" t="s">
        <v>529</v>
      </c>
      <c r="E351" s="1" t="s">
        <v>1146</v>
      </c>
      <c r="F351" s="5" t="s">
        <v>867</v>
      </c>
      <c r="G351" s="1" t="s">
        <v>1146</v>
      </c>
      <c r="H351" s="5" t="s">
        <v>236</v>
      </c>
      <c r="I351" s="1" t="s">
        <v>1146</v>
      </c>
      <c r="J351" s="5" t="s">
        <v>52</v>
      </c>
      <c r="K351" s="1" t="s">
        <v>1146</v>
      </c>
      <c r="L351" s="5">
        <v>2</v>
      </c>
      <c r="M351" s="1" t="s">
        <v>1146</v>
      </c>
      <c r="N351" s="7">
        <v>0</v>
      </c>
      <c r="O351" s="1" t="s">
        <v>1146</v>
      </c>
      <c r="P351" s="5" t="s">
        <v>32</v>
      </c>
      <c r="Q351" s="1" t="s">
        <v>1146</v>
      </c>
      <c r="R351">
        <v>7</v>
      </c>
      <c r="S351" s="1" t="s">
        <v>1146</v>
      </c>
      <c r="T351">
        <v>3</v>
      </c>
      <c r="U351" s="2" t="s">
        <v>1147</v>
      </c>
      <c r="V351" t="str">
        <f t="shared" si="5"/>
        <v>["Phosphate Sand","90,100","95B637","B37","3D","2","0","B6","7","3"],</v>
      </c>
    </row>
    <row r="352" spans="1:22" ht="17.5" x14ac:dyDescent="0.35">
      <c r="A352" t="s">
        <v>1148</v>
      </c>
      <c r="B352" s="4" t="s">
        <v>868</v>
      </c>
      <c r="C352" s="1" t="s">
        <v>1146</v>
      </c>
      <c r="D352" s="5">
        <v>60</v>
      </c>
      <c r="E352" s="1" t="s">
        <v>1146</v>
      </c>
      <c r="F352" s="5" t="s">
        <v>869</v>
      </c>
      <c r="G352" s="1" t="s">
        <v>1146</v>
      </c>
      <c r="H352" s="5" t="s">
        <v>46</v>
      </c>
      <c r="I352" s="1" t="s">
        <v>1146</v>
      </c>
      <c r="J352" s="5" t="s">
        <v>47</v>
      </c>
      <c r="K352" s="1" t="s">
        <v>1146</v>
      </c>
      <c r="L352" s="5">
        <v>1.4</v>
      </c>
      <c r="M352" s="1" t="s">
        <v>1146</v>
      </c>
      <c r="N352" s="7">
        <v>0</v>
      </c>
      <c r="O352" s="1" t="s">
        <v>1146</v>
      </c>
      <c r="P352" s="5" t="s">
        <v>32</v>
      </c>
      <c r="Q352" s="1" t="s">
        <v>1146</v>
      </c>
      <c r="R352">
        <v>5</v>
      </c>
      <c r="S352" s="1" t="s">
        <v>1146</v>
      </c>
      <c r="T352">
        <v>2</v>
      </c>
      <c r="U352" s="2" t="s">
        <v>1147</v>
      </c>
      <c r="V352" t="str">
        <f t="shared" si="5"/>
        <v>["Phosphate, Acid, Fertilizer","60","60B625T","B25","2A-2B","1.4","0","B6","5","2"],</v>
      </c>
    </row>
    <row r="353" spans="1:22" ht="15.5" x14ac:dyDescent="0.35">
      <c r="A353" t="s">
        <v>1148</v>
      </c>
      <c r="B353" s="4" t="s">
        <v>870</v>
      </c>
      <c r="C353" s="1" t="s">
        <v>1146</v>
      </c>
      <c r="D353" s="7">
        <v>0</v>
      </c>
      <c r="E353" s="1" t="s">
        <v>1146</v>
      </c>
      <c r="F353" s="7">
        <v>0</v>
      </c>
      <c r="G353" s="1" t="s">
        <v>1146</v>
      </c>
      <c r="H353" s="7">
        <v>0</v>
      </c>
      <c r="I353" s="1" t="s">
        <v>1146</v>
      </c>
      <c r="J353" s="5" t="s">
        <v>1149</v>
      </c>
      <c r="K353" s="1" t="s">
        <v>1146</v>
      </c>
      <c r="L353" s="5" t="s">
        <v>1149</v>
      </c>
      <c r="M353" s="1" t="s">
        <v>1146</v>
      </c>
      <c r="N353" s="7">
        <v>0</v>
      </c>
      <c r="O353" s="1" t="s">
        <v>1146</v>
      </c>
      <c r="P353">
        <v>0</v>
      </c>
      <c r="Q353" s="1" t="s">
        <v>1146</v>
      </c>
      <c r="R353">
        <v>0</v>
      </c>
      <c r="S353" s="1" t="s">
        <v>1146</v>
      </c>
      <c r="T353">
        <v>0</v>
      </c>
      <c r="U353" s="2" t="s">
        <v>1147</v>
      </c>
      <c r="V353" t="str">
        <f t="shared" si="5"/>
        <v>["Plaster of Paris (See Gypsum)","0","0","0","Nil","Nil","0","0","0","0"],</v>
      </c>
    </row>
    <row r="354" spans="1:22" ht="15.5" x14ac:dyDescent="0.35">
      <c r="A354" t="s">
        <v>1148</v>
      </c>
      <c r="B354" s="4" t="s">
        <v>871</v>
      </c>
      <c r="C354" s="1" t="s">
        <v>1146</v>
      </c>
      <c r="D354" s="7">
        <v>0</v>
      </c>
      <c r="E354" s="1" t="s">
        <v>1146</v>
      </c>
      <c r="F354" s="7">
        <v>0</v>
      </c>
      <c r="G354" s="1" t="s">
        <v>1146</v>
      </c>
      <c r="H354" s="7">
        <v>0</v>
      </c>
      <c r="I354" s="1" t="s">
        <v>1146</v>
      </c>
      <c r="J354" s="5" t="s">
        <v>1149</v>
      </c>
      <c r="K354" s="1" t="s">
        <v>1146</v>
      </c>
      <c r="L354" s="5" t="s">
        <v>1149</v>
      </c>
      <c r="M354" s="1" t="s">
        <v>1146</v>
      </c>
      <c r="N354" s="7">
        <v>0</v>
      </c>
      <c r="O354" s="1" t="s">
        <v>1146</v>
      </c>
      <c r="P354">
        <v>0</v>
      </c>
      <c r="Q354" s="1" t="s">
        <v>1146</v>
      </c>
      <c r="R354">
        <v>0</v>
      </c>
      <c r="S354" s="1" t="s">
        <v>1146</v>
      </c>
      <c r="T354">
        <v>0</v>
      </c>
      <c r="U354" s="2" t="s">
        <v>1147</v>
      </c>
      <c r="V354" t="str">
        <f t="shared" si="5"/>
        <v>["Plumbago (See Graphite)","0","0","0","Nil","Nil","0","0","0","0"],</v>
      </c>
    </row>
    <row r="355" spans="1:22" ht="17.5" x14ac:dyDescent="0.35">
      <c r="A355" t="s">
        <v>1148</v>
      </c>
      <c r="B355" s="4" t="s">
        <v>872</v>
      </c>
      <c r="C355" s="1" t="s">
        <v>1146</v>
      </c>
      <c r="D355" s="5">
        <v>40</v>
      </c>
      <c r="E355" s="1" t="s">
        <v>1146</v>
      </c>
      <c r="F355" s="5" t="s">
        <v>873</v>
      </c>
      <c r="G355" s="1" t="s">
        <v>1146</v>
      </c>
      <c r="H355" s="5" t="s">
        <v>42</v>
      </c>
      <c r="I355" s="1" t="s">
        <v>1146</v>
      </c>
      <c r="J355" s="5" t="s">
        <v>138</v>
      </c>
      <c r="K355" s="1" t="s">
        <v>1146</v>
      </c>
      <c r="L355" s="5">
        <v>0.4</v>
      </c>
      <c r="M355" s="1" t="s">
        <v>1146</v>
      </c>
      <c r="N355" s="5" t="s">
        <v>14</v>
      </c>
      <c r="O355" s="1" t="s">
        <v>1146</v>
      </c>
      <c r="P355" s="5" t="s">
        <v>32</v>
      </c>
      <c r="Q355" s="1" t="s">
        <v>1146</v>
      </c>
      <c r="R355">
        <v>5</v>
      </c>
      <c r="S355" s="1" t="s">
        <v>1146</v>
      </c>
      <c r="T355">
        <v>3</v>
      </c>
      <c r="U355" s="2" t="s">
        <v>1147</v>
      </c>
      <c r="V355" t="str">
        <f t="shared" si="5"/>
        <v>["Polystyrene Beads","40","40B635PQ","B35","1B","0.4","X","B6","5","3"],</v>
      </c>
    </row>
    <row r="356" spans="1:22" ht="15.5" x14ac:dyDescent="0.35">
      <c r="A356" t="s">
        <v>1148</v>
      </c>
      <c r="B356" s="4" t="s">
        <v>874</v>
      </c>
      <c r="C356" s="1" t="s">
        <v>1146</v>
      </c>
      <c r="D356" s="5" t="s">
        <v>365</v>
      </c>
      <c r="E356" s="1" t="s">
        <v>1146</v>
      </c>
      <c r="F356" s="5" t="s">
        <v>875</v>
      </c>
      <c r="G356" s="1" t="s">
        <v>1146</v>
      </c>
      <c r="H356" s="5" t="s">
        <v>66</v>
      </c>
      <c r="I356" s="1" t="s">
        <v>1146</v>
      </c>
      <c r="J356" s="5" t="s">
        <v>138</v>
      </c>
      <c r="K356" s="1" t="s">
        <v>1146</v>
      </c>
      <c r="L356" s="5">
        <v>0.6</v>
      </c>
      <c r="M356" s="1" t="s">
        <v>1146</v>
      </c>
      <c r="N356" s="7">
        <v>0</v>
      </c>
      <c r="O356" s="1" t="s">
        <v>1146</v>
      </c>
      <c r="P356" s="5" t="s">
        <v>67</v>
      </c>
      <c r="Q356" s="1" t="s">
        <v>1146</v>
      </c>
      <c r="R356">
        <v>5</v>
      </c>
      <c r="S356" s="1" t="s">
        <v>1146</v>
      </c>
      <c r="T356">
        <v>4</v>
      </c>
      <c r="U356" s="2" t="s">
        <v>1147</v>
      </c>
      <c r="V356" t="str">
        <f t="shared" si="5"/>
        <v>["Polyvinyl Chloride, Pellets","20,30","25E45KPQT","E45","1B","0.6","0","E","5","4"],</v>
      </c>
    </row>
    <row r="357" spans="1:22" ht="17.5" x14ac:dyDescent="0.35">
      <c r="A357" t="s">
        <v>1148</v>
      </c>
      <c r="B357" s="4" t="s">
        <v>876</v>
      </c>
      <c r="C357" s="1" t="s">
        <v>1146</v>
      </c>
      <c r="D357" s="5" t="s">
        <v>365</v>
      </c>
      <c r="E357" s="1" t="s">
        <v>1146</v>
      </c>
      <c r="F357" s="5" t="s">
        <v>877</v>
      </c>
      <c r="G357" s="1" t="s">
        <v>1146</v>
      </c>
      <c r="H357" s="5" t="s">
        <v>87</v>
      </c>
      <c r="I357" s="1" t="s">
        <v>1146</v>
      </c>
      <c r="J357" s="5" t="s">
        <v>31</v>
      </c>
      <c r="K357" s="1" t="s">
        <v>1146</v>
      </c>
      <c r="L357" s="5">
        <v>1</v>
      </c>
      <c r="M357" s="1" t="s">
        <v>1146</v>
      </c>
      <c r="N357" s="7">
        <v>0</v>
      </c>
      <c r="O357" s="1" t="s">
        <v>1146</v>
      </c>
      <c r="P357" s="5" t="s">
        <v>15</v>
      </c>
      <c r="Q357" s="1" t="s">
        <v>1146</v>
      </c>
      <c r="R357">
        <v>5</v>
      </c>
      <c r="S357" s="1" t="s">
        <v>1146</v>
      </c>
      <c r="T357">
        <v>4</v>
      </c>
      <c r="U357" s="2" t="s">
        <v>1147</v>
      </c>
      <c r="V357" t="str">
        <f t="shared" si="5"/>
        <v>["Polyvinyl Chloride, Powder","20,30","25A10045KT","A45","1A-1B-1C","1","0","A100","5","4"],</v>
      </c>
    </row>
    <row r="358" spans="1:22" ht="17.5" x14ac:dyDescent="0.35">
      <c r="A358" t="s">
        <v>1148</v>
      </c>
      <c r="B358" s="4" t="s">
        <v>878</v>
      </c>
      <c r="C358" s="1" t="s">
        <v>1146</v>
      </c>
      <c r="D358" s="5">
        <v>70</v>
      </c>
      <c r="E358" s="1" t="s">
        <v>1146</v>
      </c>
      <c r="F358" s="5" t="s">
        <v>879</v>
      </c>
      <c r="G358" s="1" t="s">
        <v>1146</v>
      </c>
      <c r="H358" s="5" t="s">
        <v>236</v>
      </c>
      <c r="I358" s="1" t="s">
        <v>1146</v>
      </c>
      <c r="J358" s="5" t="s">
        <v>52</v>
      </c>
      <c r="K358" s="1" t="s">
        <v>1146</v>
      </c>
      <c r="L358" s="5">
        <v>2</v>
      </c>
      <c r="M358" s="1" t="s">
        <v>1146</v>
      </c>
      <c r="N358" s="7">
        <v>0</v>
      </c>
      <c r="O358" s="1" t="s">
        <v>1146</v>
      </c>
      <c r="P358" s="5" t="s">
        <v>32</v>
      </c>
      <c r="Q358" s="1" t="s">
        <v>1146</v>
      </c>
      <c r="R358">
        <v>7</v>
      </c>
      <c r="S358" s="1" t="s">
        <v>1146</v>
      </c>
      <c r="T358">
        <v>3</v>
      </c>
      <c r="U358" s="2" t="s">
        <v>1147</v>
      </c>
      <c r="V358" t="str">
        <f t="shared" si="5"/>
        <v>["Potash, Dry (Muriate)","70","70B637","B37","3D","2","0","B6","7","3"],</v>
      </c>
    </row>
    <row r="359" spans="1:22" ht="17.5" x14ac:dyDescent="0.35">
      <c r="A359" t="s">
        <v>1148</v>
      </c>
      <c r="B359" s="4" t="s">
        <v>880</v>
      </c>
      <c r="C359" s="1" t="s">
        <v>1146</v>
      </c>
      <c r="D359" s="5">
        <v>75</v>
      </c>
      <c r="E359" s="1" t="s">
        <v>1146</v>
      </c>
      <c r="F359" s="5" t="s">
        <v>881</v>
      </c>
      <c r="G359" s="1" t="s">
        <v>1146</v>
      </c>
      <c r="H359" s="5" t="s">
        <v>59</v>
      </c>
      <c r="I359" s="1" t="s">
        <v>1146</v>
      </c>
      <c r="J359" s="5" t="s">
        <v>52</v>
      </c>
      <c r="K359" s="1" t="s">
        <v>1146</v>
      </c>
      <c r="L359" s="5">
        <v>2.2000000000000002</v>
      </c>
      <c r="M359" s="1" t="s">
        <v>1146</v>
      </c>
      <c r="N359" s="7">
        <v>0</v>
      </c>
      <c r="O359" s="1" t="s">
        <v>1146</v>
      </c>
      <c r="P359" s="5" t="s">
        <v>394</v>
      </c>
      <c r="Q359" s="1" t="s">
        <v>1146</v>
      </c>
      <c r="R359">
        <v>7</v>
      </c>
      <c r="S359" s="1" t="s">
        <v>1146</v>
      </c>
      <c r="T359">
        <v>3</v>
      </c>
      <c r="U359" s="2" t="s">
        <v>1147</v>
      </c>
      <c r="V359" t="str">
        <f t="shared" si="5"/>
        <v>["Potash Mine Run (Muriate)","75","75DX37","D37","3D","2.2","0","DX","7","3"],</v>
      </c>
    </row>
    <row r="360" spans="1:22" ht="17.5" x14ac:dyDescent="0.35">
      <c r="A360" t="s">
        <v>1148</v>
      </c>
      <c r="B360" s="4" t="s">
        <v>882</v>
      </c>
      <c r="C360" s="1" t="s">
        <v>1146</v>
      </c>
      <c r="D360" s="5">
        <v>51</v>
      </c>
      <c r="E360" s="1" t="s">
        <v>1146</v>
      </c>
      <c r="F360" s="5" t="s">
        <v>883</v>
      </c>
      <c r="G360" s="1" t="s">
        <v>1146</v>
      </c>
      <c r="H360" s="5" t="s">
        <v>112</v>
      </c>
      <c r="I360" s="1" t="s">
        <v>1146</v>
      </c>
      <c r="J360" s="5" t="s">
        <v>20</v>
      </c>
      <c r="K360" s="1" t="s">
        <v>1146</v>
      </c>
      <c r="L360" s="5">
        <v>1</v>
      </c>
      <c r="M360" s="1" t="s">
        <v>1146</v>
      </c>
      <c r="N360" s="7">
        <v>0</v>
      </c>
      <c r="O360" s="1" t="s">
        <v>1146</v>
      </c>
      <c r="P360" s="5" t="s">
        <v>32</v>
      </c>
      <c r="Q360" s="1" t="s">
        <v>1146</v>
      </c>
      <c r="R360">
        <v>6</v>
      </c>
      <c r="S360" s="1" t="s">
        <v>1146</v>
      </c>
      <c r="T360">
        <v>3</v>
      </c>
      <c r="U360" s="2" t="s">
        <v>1147</v>
      </c>
      <c r="V360" t="str">
        <f t="shared" si="5"/>
        <v>["Potassium Carbonate","51","51B636","B36","2D","1","0","B6","6","3"],</v>
      </c>
    </row>
    <row r="361" spans="1:22" ht="17.5" x14ac:dyDescent="0.35">
      <c r="A361" t="s">
        <v>1148</v>
      </c>
      <c r="B361" s="4" t="s">
        <v>884</v>
      </c>
      <c r="C361" s="1" t="s">
        <v>1146</v>
      </c>
      <c r="D361" s="5" t="s">
        <v>885</v>
      </c>
      <c r="E361" s="1" t="s">
        <v>1146</v>
      </c>
      <c r="F361" s="5" t="s">
        <v>886</v>
      </c>
      <c r="G361" s="1" t="s">
        <v>1146</v>
      </c>
      <c r="H361" s="5" t="s">
        <v>25</v>
      </c>
      <c r="I361" s="1" t="s">
        <v>1146</v>
      </c>
      <c r="J361" s="5" t="s">
        <v>52</v>
      </c>
      <c r="K361" s="1" t="s">
        <v>1146</v>
      </c>
      <c r="L361" s="5">
        <v>1.6</v>
      </c>
      <c r="M361" s="1" t="s">
        <v>1146</v>
      </c>
      <c r="N361" s="7">
        <v>0</v>
      </c>
      <c r="O361" s="1" t="s">
        <v>1146</v>
      </c>
      <c r="P361" s="5" t="s">
        <v>26</v>
      </c>
      <c r="Q361" s="1" t="s">
        <v>1146</v>
      </c>
      <c r="R361">
        <v>5</v>
      </c>
      <c r="S361" s="1" t="s">
        <v>1146</v>
      </c>
      <c r="T361">
        <v>2</v>
      </c>
      <c r="U361" s="2" t="s">
        <v>1147</v>
      </c>
      <c r="V361" t="str">
        <f t="shared" si="5"/>
        <v>["Potassium Chloride, Pellets","120,130","125C1/225TU","C25","3D","1.6","0","C1/2","5","2"],</v>
      </c>
    </row>
    <row r="362" spans="1:22" ht="17.5" x14ac:dyDescent="0.35">
      <c r="A362" t="s">
        <v>1148</v>
      </c>
      <c r="B362" s="4" t="s">
        <v>887</v>
      </c>
      <c r="C362" s="1" t="s">
        <v>1146</v>
      </c>
      <c r="D362" s="5">
        <v>76</v>
      </c>
      <c r="E362" s="1" t="s">
        <v>1146</v>
      </c>
      <c r="F362" s="5" t="s">
        <v>888</v>
      </c>
      <c r="G362" s="1" t="s">
        <v>1146</v>
      </c>
      <c r="H362" s="5" t="s">
        <v>889</v>
      </c>
      <c r="I362" s="1" t="s">
        <v>1146</v>
      </c>
      <c r="J362" s="5" t="s">
        <v>52</v>
      </c>
      <c r="K362" s="1" t="s">
        <v>1146</v>
      </c>
      <c r="L362" s="5">
        <v>1.2</v>
      </c>
      <c r="M362" s="1" t="s">
        <v>1146</v>
      </c>
      <c r="N362" s="5" t="s">
        <v>14</v>
      </c>
      <c r="O362" s="1" t="s">
        <v>1146</v>
      </c>
      <c r="P362" s="5" t="s">
        <v>26</v>
      </c>
      <c r="Q362" s="1" t="s">
        <v>1146</v>
      </c>
      <c r="R362">
        <v>6</v>
      </c>
      <c r="S362" s="1" t="s">
        <v>1146</v>
      </c>
      <c r="T362">
        <v>1</v>
      </c>
      <c r="U362" s="2" t="s">
        <v>1147</v>
      </c>
      <c r="V362" t="str">
        <f t="shared" si="5"/>
        <v>["Potassium Nitrate - 1/2"","76","76C1/216NT","C16","3D","1.2","X","C1/2","6","1"],</v>
      </c>
    </row>
    <row r="363" spans="1:22" ht="17.5" x14ac:dyDescent="0.35">
      <c r="A363" t="s">
        <v>1148</v>
      </c>
      <c r="B363" s="4" t="s">
        <v>890</v>
      </c>
      <c r="C363" s="1" t="s">
        <v>1146</v>
      </c>
      <c r="D363" s="5">
        <v>80</v>
      </c>
      <c r="E363" s="1" t="s">
        <v>1146</v>
      </c>
      <c r="F363" s="5" t="s">
        <v>891</v>
      </c>
      <c r="G363" s="1" t="s">
        <v>1146</v>
      </c>
      <c r="H363" s="5" t="s">
        <v>807</v>
      </c>
      <c r="I363" s="1" t="s">
        <v>1146</v>
      </c>
      <c r="J363" s="5" t="s">
        <v>52</v>
      </c>
      <c r="K363" s="1" t="s">
        <v>1146</v>
      </c>
      <c r="L363" s="5">
        <v>1.2</v>
      </c>
      <c r="M363" s="1" t="s">
        <v>1146</v>
      </c>
      <c r="N363" s="5" t="s">
        <v>14</v>
      </c>
      <c r="O363" s="1" t="s">
        <v>1146</v>
      </c>
      <c r="P363" s="5" t="s">
        <v>32</v>
      </c>
      <c r="Q363" s="1" t="s">
        <v>1146</v>
      </c>
      <c r="R363">
        <v>6</v>
      </c>
      <c r="S363" s="1" t="s">
        <v>1146</v>
      </c>
      <c r="T363">
        <v>2</v>
      </c>
      <c r="U363" s="2" t="s">
        <v>1147</v>
      </c>
      <c r="V363" t="str">
        <f t="shared" si="5"/>
        <v>["Potassium Nitrate - 1/8"","80","80B626NT","B26","3D","1.2","X","B6","6","2"],</v>
      </c>
    </row>
    <row r="364" spans="1:22" ht="17.5" x14ac:dyDescent="0.35">
      <c r="A364" t="s">
        <v>1148</v>
      </c>
      <c r="B364" s="4" t="s">
        <v>892</v>
      </c>
      <c r="C364" s="1" t="s">
        <v>1146</v>
      </c>
      <c r="D364" s="5" t="s">
        <v>893</v>
      </c>
      <c r="E364" s="1" t="s">
        <v>1146</v>
      </c>
      <c r="F364" s="5" t="s">
        <v>894</v>
      </c>
      <c r="G364" s="1" t="s">
        <v>1146</v>
      </c>
      <c r="H364" s="5" t="s">
        <v>895</v>
      </c>
      <c r="I364" s="1" t="s">
        <v>1146</v>
      </c>
      <c r="J364" s="5" t="s">
        <v>20</v>
      </c>
      <c r="K364" s="1" t="s">
        <v>1146</v>
      </c>
      <c r="L364" s="5">
        <v>1</v>
      </c>
      <c r="M364" s="1" t="s">
        <v>1146</v>
      </c>
      <c r="N364" s="7">
        <v>0</v>
      </c>
      <c r="O364" s="1" t="s">
        <v>1146</v>
      </c>
      <c r="P364" s="5" t="s">
        <v>32</v>
      </c>
      <c r="Q364" s="1" t="s">
        <v>1146</v>
      </c>
      <c r="R364">
        <v>6</v>
      </c>
      <c r="S364" s="1" t="s">
        <v>1146</v>
      </c>
      <c r="T364">
        <v>4</v>
      </c>
      <c r="U364" s="2" t="s">
        <v>1147</v>
      </c>
      <c r="V364" t="str">
        <f t="shared" si="5"/>
        <v>["Potassium Sulfate","42,48","45B646X","B46","2D","1","0","B6","6","4"],</v>
      </c>
    </row>
    <row r="365" spans="1:22" ht="17.5" x14ac:dyDescent="0.35">
      <c r="A365" t="s">
        <v>1148</v>
      </c>
      <c r="B365" s="4" t="s">
        <v>896</v>
      </c>
      <c r="C365" s="1" t="s">
        <v>1146</v>
      </c>
      <c r="D365" s="5">
        <v>48</v>
      </c>
      <c r="E365" s="1" t="s">
        <v>1146</v>
      </c>
      <c r="F365" s="5" t="s">
        <v>897</v>
      </c>
      <c r="G365" s="1" t="s">
        <v>1146</v>
      </c>
      <c r="H365" s="5" t="s">
        <v>12</v>
      </c>
      <c r="I365" s="1" t="s">
        <v>1146</v>
      </c>
      <c r="J365" s="5" t="s">
        <v>192</v>
      </c>
      <c r="K365" s="1" t="s">
        <v>1146</v>
      </c>
      <c r="L365" s="5">
        <v>0.5</v>
      </c>
      <c r="M365" s="1" t="s">
        <v>1146</v>
      </c>
      <c r="N365" s="5" t="s">
        <v>14</v>
      </c>
      <c r="O365" s="1" t="s">
        <v>1146</v>
      </c>
      <c r="P365" s="5" t="s">
        <v>550</v>
      </c>
      <c r="Q365" s="1" t="s">
        <v>1146</v>
      </c>
      <c r="R365">
        <v>5</v>
      </c>
      <c r="S365" s="1" t="s">
        <v>1146</v>
      </c>
      <c r="T365">
        <v>3</v>
      </c>
      <c r="U365" s="2" t="s">
        <v>1147</v>
      </c>
      <c r="V365" t="str">
        <f t="shared" si="5"/>
        <v>["Potato, Flour","48","48A20035MNP","A35","1A-1B","0.5","X","A200","5","3"],</v>
      </c>
    </row>
    <row r="366" spans="1:22" ht="17.5" x14ac:dyDescent="0.35">
      <c r="A366" t="s">
        <v>1148</v>
      </c>
      <c r="B366" s="4" t="s">
        <v>898</v>
      </c>
      <c r="C366" s="1" t="s">
        <v>1146</v>
      </c>
      <c r="D366" s="5" t="s">
        <v>893</v>
      </c>
      <c r="E366" s="1" t="s">
        <v>1146</v>
      </c>
      <c r="F366" s="5" t="s">
        <v>899</v>
      </c>
      <c r="G366" s="1" t="s">
        <v>1146</v>
      </c>
      <c r="H366" s="5" t="s">
        <v>895</v>
      </c>
      <c r="I366" s="1" t="s">
        <v>1146</v>
      </c>
      <c r="J366" s="5" t="s">
        <v>52</v>
      </c>
      <c r="K366" s="1" t="s">
        <v>1146</v>
      </c>
      <c r="L366" s="5">
        <v>1.6</v>
      </c>
      <c r="M366" s="1" t="s">
        <v>1146</v>
      </c>
      <c r="N366" s="7">
        <v>0</v>
      </c>
      <c r="O366" s="1" t="s">
        <v>1146</v>
      </c>
      <c r="P366" s="5" t="s">
        <v>32</v>
      </c>
      <c r="Q366" s="1" t="s">
        <v>1146</v>
      </c>
      <c r="R366">
        <v>6</v>
      </c>
      <c r="S366" s="1" t="s">
        <v>1146</v>
      </c>
      <c r="T366">
        <v>4</v>
      </c>
      <c r="U366" s="2" t="s">
        <v>1147</v>
      </c>
      <c r="V366" t="str">
        <f t="shared" si="5"/>
        <v>["Pumice - 1/8"","42,48","45B646","B46","3D","1.6","0","B6","6","4"],</v>
      </c>
    </row>
    <row r="367" spans="1:22" ht="17.5" x14ac:dyDescent="0.35">
      <c r="A367" t="s">
        <v>1148</v>
      </c>
      <c r="B367" s="4" t="s">
        <v>900</v>
      </c>
      <c r="C367" s="1" t="s">
        <v>1146</v>
      </c>
      <c r="D367" s="5" t="s">
        <v>885</v>
      </c>
      <c r="E367" s="1" t="s">
        <v>1146</v>
      </c>
      <c r="F367" s="5" t="s">
        <v>901</v>
      </c>
      <c r="G367" s="1" t="s">
        <v>1146</v>
      </c>
      <c r="H367" s="5" t="s">
        <v>560</v>
      </c>
      <c r="I367" s="1" t="s">
        <v>1146</v>
      </c>
      <c r="J367" s="5" t="s">
        <v>52</v>
      </c>
      <c r="K367" s="1" t="s">
        <v>1146</v>
      </c>
      <c r="L367" s="5">
        <v>2</v>
      </c>
      <c r="M367" s="1" t="s">
        <v>1146</v>
      </c>
      <c r="N367" s="7">
        <v>0</v>
      </c>
      <c r="O367" s="1" t="s">
        <v>1146</v>
      </c>
      <c r="P367" s="5" t="s">
        <v>26</v>
      </c>
      <c r="Q367" s="1" t="s">
        <v>1146</v>
      </c>
      <c r="R367">
        <v>6</v>
      </c>
      <c r="S367" s="1" t="s">
        <v>1146</v>
      </c>
      <c r="T367">
        <v>2</v>
      </c>
      <c r="U367" s="2" t="s">
        <v>1147</v>
      </c>
      <c r="V367" t="str">
        <f t="shared" si="5"/>
        <v>["Pyrite, Pellets","120,130","125C1/226","C26","3D","2","0","C1/2","6","2"],</v>
      </c>
    </row>
    <row r="368" spans="1:22" ht="17.5" x14ac:dyDescent="0.35">
      <c r="A368" t="s">
        <v>1148</v>
      </c>
      <c r="B368" s="4" t="s">
        <v>902</v>
      </c>
      <c r="C368" s="1" t="s">
        <v>1146</v>
      </c>
      <c r="D368" s="5" t="s">
        <v>624</v>
      </c>
      <c r="E368" s="1" t="s">
        <v>1146</v>
      </c>
      <c r="F368" s="5" t="s">
        <v>625</v>
      </c>
      <c r="G368" s="1" t="s">
        <v>1146</v>
      </c>
      <c r="H368" s="5" t="s">
        <v>626</v>
      </c>
      <c r="I368" s="1" t="s">
        <v>1146</v>
      </c>
      <c r="J368" s="5" t="s">
        <v>52</v>
      </c>
      <c r="K368" s="1" t="s">
        <v>1146</v>
      </c>
      <c r="L368" s="5">
        <v>2.5</v>
      </c>
      <c r="M368" s="1" t="s">
        <v>1146</v>
      </c>
      <c r="N368" s="7">
        <v>0</v>
      </c>
      <c r="O368" s="1" t="s">
        <v>1146</v>
      </c>
      <c r="P368" s="5" t="s">
        <v>26</v>
      </c>
      <c r="Q368" s="1" t="s">
        <v>1146</v>
      </c>
      <c r="R368">
        <v>7</v>
      </c>
      <c r="S368" s="1" t="s">
        <v>1146</v>
      </c>
      <c r="T368">
        <v>2</v>
      </c>
      <c r="U368" s="2" t="s">
        <v>1147</v>
      </c>
      <c r="V368" t="str">
        <f t="shared" si="5"/>
        <v>["Quartz - 1/2"","80,90","85C1/227","C27","3D","2.5","0","C1/2","7","2"],</v>
      </c>
    </row>
    <row r="369" spans="1:22" ht="17.5" x14ac:dyDescent="0.35">
      <c r="A369" t="s">
        <v>1148</v>
      </c>
      <c r="B369" s="4" t="s">
        <v>903</v>
      </c>
      <c r="C369" s="1" t="s">
        <v>1146</v>
      </c>
      <c r="D369" s="5" t="s">
        <v>644</v>
      </c>
      <c r="E369" s="1" t="s">
        <v>1146</v>
      </c>
      <c r="F369" s="5" t="s">
        <v>904</v>
      </c>
      <c r="G369" s="1" t="s">
        <v>1146</v>
      </c>
      <c r="H369" s="5" t="s">
        <v>56</v>
      </c>
      <c r="I369" s="1" t="s">
        <v>1146</v>
      </c>
      <c r="J369" s="5" t="s">
        <v>52</v>
      </c>
      <c r="K369" s="1" t="s">
        <v>1146</v>
      </c>
      <c r="L369" s="5">
        <v>1.7</v>
      </c>
      <c r="M369" s="1" t="s">
        <v>1146</v>
      </c>
      <c r="N369" s="7">
        <v>0</v>
      </c>
      <c r="O369" s="1" t="s">
        <v>1146</v>
      </c>
      <c r="P369" s="5" t="s">
        <v>15</v>
      </c>
      <c r="Q369" s="1" t="s">
        <v>1146</v>
      </c>
      <c r="R369">
        <v>7</v>
      </c>
      <c r="S369" s="1" t="s">
        <v>1146</v>
      </c>
      <c r="T369">
        <v>2</v>
      </c>
      <c r="U369" s="2" t="s">
        <v>1147</v>
      </c>
      <c r="V369" t="str">
        <f t="shared" si="5"/>
        <v>["Quartz - 100 Mesh","70,80","75A10027","A27","3D","1.7","0","A100","7","2"],</v>
      </c>
    </row>
    <row r="370" spans="1:22" ht="17.5" x14ac:dyDescent="0.35">
      <c r="A370" t="s">
        <v>1148</v>
      </c>
      <c r="B370" s="4" t="s">
        <v>905</v>
      </c>
      <c r="C370" s="1" t="s">
        <v>1146</v>
      </c>
      <c r="D370" s="5">
        <v>20</v>
      </c>
      <c r="E370" s="1" t="s">
        <v>1146</v>
      </c>
      <c r="F370" s="5" t="s">
        <v>906</v>
      </c>
      <c r="G370" s="1" t="s">
        <v>1146</v>
      </c>
      <c r="H370" s="5" t="s">
        <v>42</v>
      </c>
      <c r="I370" s="1" t="s">
        <v>1146</v>
      </c>
      <c r="J370" s="5" t="s">
        <v>31</v>
      </c>
      <c r="K370" s="1" t="s">
        <v>1146</v>
      </c>
      <c r="L370" s="5">
        <v>0.4</v>
      </c>
      <c r="M370" s="1" t="s">
        <v>1146</v>
      </c>
      <c r="N370" s="5" t="s">
        <v>14</v>
      </c>
      <c r="O370" s="1" t="s">
        <v>1146</v>
      </c>
      <c r="P370" s="5" t="s">
        <v>32</v>
      </c>
      <c r="Q370" s="1" t="s">
        <v>1146</v>
      </c>
      <c r="R370">
        <v>5</v>
      </c>
      <c r="S370" s="1" t="s">
        <v>1146</v>
      </c>
      <c r="T370">
        <v>3</v>
      </c>
      <c r="U370" s="2" t="s">
        <v>1147</v>
      </c>
      <c r="V370" t="str">
        <f t="shared" si="5"/>
        <v>["Rice, Bran","20","20B635NY","B35","1A-1B-1C","0.4","X","B6","5","3"],</v>
      </c>
    </row>
    <row r="371" spans="1:22" ht="17.5" x14ac:dyDescent="0.35">
      <c r="A371" t="s">
        <v>1148</v>
      </c>
      <c r="B371" s="4" t="s">
        <v>907</v>
      </c>
      <c r="C371" s="1" t="s">
        <v>1146</v>
      </c>
      <c r="D371" s="5" t="s">
        <v>908</v>
      </c>
      <c r="E371" s="1" t="s">
        <v>1146</v>
      </c>
      <c r="F371" s="5" t="s">
        <v>909</v>
      </c>
      <c r="G371" s="1" t="s">
        <v>1146</v>
      </c>
      <c r="H371" s="5" t="s">
        <v>42</v>
      </c>
      <c r="I371" s="1" t="s">
        <v>1146</v>
      </c>
      <c r="J371" s="5" t="s">
        <v>31</v>
      </c>
      <c r="K371" s="1" t="s">
        <v>1146</v>
      </c>
      <c r="L371" s="5">
        <v>0.4</v>
      </c>
      <c r="M371" s="1" t="s">
        <v>1146</v>
      </c>
      <c r="N371" s="5" t="s">
        <v>14</v>
      </c>
      <c r="O371" s="1" t="s">
        <v>1146</v>
      </c>
      <c r="P371" s="5" t="s">
        <v>32</v>
      </c>
      <c r="Q371" s="1" t="s">
        <v>1146</v>
      </c>
      <c r="R371">
        <v>5</v>
      </c>
      <c r="S371" s="1" t="s">
        <v>1146</v>
      </c>
      <c r="T371">
        <v>3</v>
      </c>
      <c r="U371" s="2" t="s">
        <v>1147</v>
      </c>
      <c r="V371" t="str">
        <f t="shared" si="5"/>
        <v>["Rice, Grits","42,45","44B635P","B35","1A-1B-1C","0.4","X","B6","5","3"],</v>
      </c>
    </row>
    <row r="372" spans="1:22" ht="17.5" x14ac:dyDescent="0.35">
      <c r="A372" t="s">
        <v>1148</v>
      </c>
      <c r="B372" s="4" t="s">
        <v>910</v>
      </c>
      <c r="C372" s="1" t="s">
        <v>1146</v>
      </c>
      <c r="D372" s="5" t="s">
        <v>911</v>
      </c>
      <c r="E372" s="1" t="s">
        <v>1146</v>
      </c>
      <c r="F372" s="5" t="s">
        <v>912</v>
      </c>
      <c r="G372" s="1" t="s">
        <v>1146</v>
      </c>
      <c r="H372" s="5" t="s">
        <v>25</v>
      </c>
      <c r="I372" s="1" t="s">
        <v>1146</v>
      </c>
      <c r="J372" s="5" t="s">
        <v>31</v>
      </c>
      <c r="K372" s="1" t="s">
        <v>1146</v>
      </c>
      <c r="L372" s="5">
        <v>0.4</v>
      </c>
      <c r="M372" s="1" t="s">
        <v>1146</v>
      </c>
      <c r="N372" s="5" t="s">
        <v>14</v>
      </c>
      <c r="O372" s="1" t="s">
        <v>1146</v>
      </c>
      <c r="P372" s="5" t="s">
        <v>26</v>
      </c>
      <c r="Q372" s="1" t="s">
        <v>1146</v>
      </c>
      <c r="R372">
        <v>5</v>
      </c>
      <c r="S372" s="1" t="s">
        <v>1146</v>
      </c>
      <c r="T372">
        <v>2</v>
      </c>
      <c r="U372" s="2" t="s">
        <v>1147</v>
      </c>
      <c r="V372" t="str">
        <f t="shared" si="5"/>
        <v>["Rice, Hulled","45,49","47C1/225P","C25","1A-1B-1C","0.4","X","C1/2","5","2"],</v>
      </c>
    </row>
    <row r="373" spans="1:22" ht="17.5" x14ac:dyDescent="0.35">
      <c r="A373" t="s">
        <v>1148</v>
      </c>
      <c r="B373" s="4" t="s">
        <v>913</v>
      </c>
      <c r="C373" s="1" t="s">
        <v>1146</v>
      </c>
      <c r="D373" s="5" t="s">
        <v>914</v>
      </c>
      <c r="E373" s="1" t="s">
        <v>1146</v>
      </c>
      <c r="F373" s="5" t="s">
        <v>915</v>
      </c>
      <c r="G373" s="1" t="s">
        <v>1146</v>
      </c>
      <c r="H373" s="5" t="s">
        <v>42</v>
      </c>
      <c r="I373" s="1" t="s">
        <v>1146</v>
      </c>
      <c r="J373" s="5" t="s">
        <v>31</v>
      </c>
      <c r="K373" s="1" t="s">
        <v>1146</v>
      </c>
      <c r="L373" s="5">
        <v>0.4</v>
      </c>
      <c r="M373" s="1" t="s">
        <v>1146</v>
      </c>
      <c r="N373" s="5" t="s">
        <v>14</v>
      </c>
      <c r="O373" s="1" t="s">
        <v>1146</v>
      </c>
      <c r="P373" s="5" t="s">
        <v>32</v>
      </c>
      <c r="Q373" s="1" t="s">
        <v>1146</v>
      </c>
      <c r="R373">
        <v>5</v>
      </c>
      <c r="S373" s="1" t="s">
        <v>1146</v>
      </c>
      <c r="T373">
        <v>3</v>
      </c>
      <c r="U373" s="2" t="s">
        <v>1147</v>
      </c>
      <c r="V373" t="str">
        <f t="shared" si="5"/>
        <v>["Rice, Hulls","20,21","21B635NY","B35","1A-1B-1C","0.4","X","B6","5","3"],</v>
      </c>
    </row>
    <row r="374" spans="1:22" ht="17.5" x14ac:dyDescent="0.35">
      <c r="A374" t="s">
        <v>1148</v>
      </c>
      <c r="B374" s="4" t="s">
        <v>916</v>
      </c>
      <c r="C374" s="1" t="s">
        <v>1146</v>
      </c>
      <c r="D374" s="5">
        <v>30</v>
      </c>
      <c r="E374" s="1" t="s">
        <v>1146</v>
      </c>
      <c r="F374" s="5" t="s">
        <v>917</v>
      </c>
      <c r="G374" s="1" t="s">
        <v>1146</v>
      </c>
      <c r="H374" s="5" t="s">
        <v>174</v>
      </c>
      <c r="I374" s="1" t="s">
        <v>1146</v>
      </c>
      <c r="J374" s="5" t="s">
        <v>31</v>
      </c>
      <c r="K374" s="1" t="s">
        <v>1146</v>
      </c>
      <c r="L374" s="5">
        <v>0.4</v>
      </c>
      <c r="M374" s="1" t="s">
        <v>1146</v>
      </c>
      <c r="N374" s="5" t="s">
        <v>14</v>
      </c>
      <c r="O374" s="1" t="s">
        <v>1146</v>
      </c>
      <c r="P374" s="5" t="s">
        <v>26</v>
      </c>
      <c r="Q374" s="1" t="s">
        <v>1146</v>
      </c>
      <c r="R374">
        <v>5</v>
      </c>
      <c r="S374" s="1" t="s">
        <v>1146</v>
      </c>
      <c r="T374">
        <v>1</v>
      </c>
      <c r="U374" s="2" t="s">
        <v>1147</v>
      </c>
      <c r="V374" t="str">
        <f t="shared" si="5"/>
        <v>["Rice, Polished","30","30C1/215P","C15","1A-1B-1C","0.4","X","C1/2","5","1"],</v>
      </c>
    </row>
    <row r="375" spans="1:22" ht="17.5" x14ac:dyDescent="0.35">
      <c r="A375" t="s">
        <v>1148</v>
      </c>
      <c r="B375" s="4" t="s">
        <v>918</v>
      </c>
      <c r="C375" s="1" t="s">
        <v>1146</v>
      </c>
      <c r="D375" s="5" t="s">
        <v>801</v>
      </c>
      <c r="E375" s="1" t="s">
        <v>1146</v>
      </c>
      <c r="F375" s="5" t="s">
        <v>919</v>
      </c>
      <c r="G375" s="1" t="s">
        <v>1146</v>
      </c>
      <c r="H375" s="5" t="s">
        <v>36</v>
      </c>
      <c r="I375" s="1" t="s">
        <v>1146</v>
      </c>
      <c r="J375" s="5" t="s">
        <v>31</v>
      </c>
      <c r="K375" s="1" t="s">
        <v>1146</v>
      </c>
      <c r="L375" s="5">
        <v>0.6</v>
      </c>
      <c r="M375" s="1" t="s">
        <v>1146</v>
      </c>
      <c r="N375" s="5" t="s">
        <v>14</v>
      </c>
      <c r="O375" s="1" t="s">
        <v>1146</v>
      </c>
      <c r="P375" s="5" t="s">
        <v>26</v>
      </c>
      <c r="Q375" s="1" t="s">
        <v>1146</v>
      </c>
      <c r="R375">
        <v>5</v>
      </c>
      <c r="S375" s="1" t="s">
        <v>1146</v>
      </c>
      <c r="T375">
        <v>3</v>
      </c>
      <c r="U375" s="2" t="s">
        <v>1147</v>
      </c>
      <c r="V375" t="str">
        <f t="shared" si="5"/>
        <v>["RIce, Rough","32,36","34C1/235N","C35","1A-1B-1C","0.6","X","C1/2","5","3"],</v>
      </c>
    </row>
    <row r="376" spans="1:22" ht="17.5" x14ac:dyDescent="0.35">
      <c r="A376" t="s">
        <v>1148</v>
      </c>
      <c r="B376" s="4" t="s">
        <v>920</v>
      </c>
      <c r="C376" s="1" t="s">
        <v>1146</v>
      </c>
      <c r="D376" s="5" t="s">
        <v>921</v>
      </c>
      <c r="E376" s="1" t="s">
        <v>1146</v>
      </c>
      <c r="F376" s="5" t="s">
        <v>922</v>
      </c>
      <c r="G376" s="1" t="s">
        <v>1146</v>
      </c>
      <c r="H376" s="5" t="s">
        <v>96</v>
      </c>
      <c r="I376" s="1" t="s">
        <v>1146</v>
      </c>
      <c r="J376" s="5" t="s">
        <v>31</v>
      </c>
      <c r="K376" s="1" t="s">
        <v>1146</v>
      </c>
      <c r="L376" s="5">
        <v>1.5</v>
      </c>
      <c r="M376" s="1" t="s">
        <v>1146</v>
      </c>
      <c r="N376" s="5" t="s">
        <v>14</v>
      </c>
      <c r="O376" s="1" t="s">
        <v>1146</v>
      </c>
      <c r="P376" s="5" t="s">
        <v>26</v>
      </c>
      <c r="Q376" s="1" t="s">
        <v>1146</v>
      </c>
      <c r="R376">
        <v>5</v>
      </c>
      <c r="S376" s="1" t="s">
        <v>1146</v>
      </c>
      <c r="T376">
        <v>4</v>
      </c>
      <c r="U376" s="2" t="s">
        <v>1147</v>
      </c>
      <c r="V376" t="str">
        <f t="shared" si="5"/>
        <v>["Rosin - 1/2"","65,68","67C1/245Q","C45","1A-1B-1C","1.5","X","C1/2","5","4"],</v>
      </c>
    </row>
    <row r="377" spans="1:22" ht="17.5" x14ac:dyDescent="0.35">
      <c r="A377" t="s">
        <v>1148</v>
      </c>
      <c r="B377" s="4" t="s">
        <v>923</v>
      </c>
      <c r="C377" s="1" t="s">
        <v>1146</v>
      </c>
      <c r="D377" s="5" t="s">
        <v>655</v>
      </c>
      <c r="E377" s="1" t="s">
        <v>1146</v>
      </c>
      <c r="F377" s="5" t="s">
        <v>924</v>
      </c>
      <c r="G377" s="1" t="s">
        <v>1146</v>
      </c>
      <c r="H377" s="5" t="s">
        <v>184</v>
      </c>
      <c r="I377" s="1" t="s">
        <v>1146</v>
      </c>
      <c r="J377" s="5" t="s">
        <v>131</v>
      </c>
      <c r="K377" s="1" t="s">
        <v>1146</v>
      </c>
      <c r="L377" s="5">
        <v>1.5</v>
      </c>
      <c r="M377" s="1" t="s">
        <v>1146</v>
      </c>
      <c r="N377" s="7">
        <v>0</v>
      </c>
      <c r="O377" s="1" t="s">
        <v>1146</v>
      </c>
      <c r="P377" s="5" t="s">
        <v>60</v>
      </c>
      <c r="Q377" s="1" t="s">
        <v>1146</v>
      </c>
      <c r="R377">
        <v>5</v>
      </c>
      <c r="S377" s="1" t="s">
        <v>1146</v>
      </c>
      <c r="T377">
        <v>4</v>
      </c>
      <c r="U377" s="2" t="s">
        <v>1147</v>
      </c>
      <c r="V377" t="str">
        <f t="shared" si="5"/>
        <v>["Rubber, Pelleted","50,55","53D345","D45","2A-2B-2C","1.5","0","D3","5","4"],</v>
      </c>
    </row>
    <row r="378" spans="1:22" ht="17.5" x14ac:dyDescent="0.35">
      <c r="A378" t="s">
        <v>1148</v>
      </c>
      <c r="B378" s="4" t="s">
        <v>925</v>
      </c>
      <c r="C378" s="1" t="s">
        <v>1146</v>
      </c>
      <c r="D378" s="5" t="s">
        <v>926</v>
      </c>
      <c r="E378" s="1" t="s">
        <v>1146</v>
      </c>
      <c r="F378" s="5" t="s">
        <v>927</v>
      </c>
      <c r="G378" s="1" t="s">
        <v>1146</v>
      </c>
      <c r="H378" s="5" t="s">
        <v>96</v>
      </c>
      <c r="I378" s="1" t="s">
        <v>1146</v>
      </c>
      <c r="J378" s="5" t="s">
        <v>31</v>
      </c>
      <c r="K378" s="1" t="s">
        <v>1146</v>
      </c>
      <c r="L378" s="5">
        <v>0.8</v>
      </c>
      <c r="M378" s="1" t="s">
        <v>1146</v>
      </c>
      <c r="N378" s="5" t="s">
        <v>14</v>
      </c>
      <c r="O378" s="1" t="s">
        <v>1146</v>
      </c>
      <c r="P378" s="5" t="s">
        <v>26</v>
      </c>
      <c r="Q378" s="1" t="s">
        <v>1146</v>
      </c>
      <c r="R378">
        <v>5</v>
      </c>
      <c r="S378" s="1" t="s">
        <v>1146</v>
      </c>
      <c r="T378">
        <v>4</v>
      </c>
      <c r="U378" s="2" t="s">
        <v>1147</v>
      </c>
      <c r="V378" t="str">
        <f t="shared" si="5"/>
        <v>["Rubber, Reclaimed, Ground","23,50","37C1/245","C45","1A-1B-1C","0.8","X","C1/2","5","4"],</v>
      </c>
    </row>
    <row r="379" spans="1:22" ht="17.5" x14ac:dyDescent="0.35">
      <c r="A379" t="s">
        <v>1148</v>
      </c>
      <c r="B379" s="4" t="s">
        <v>928</v>
      </c>
      <c r="C379" s="1" t="s">
        <v>1146</v>
      </c>
      <c r="D379" s="5" t="s">
        <v>893</v>
      </c>
      <c r="E379" s="1" t="s">
        <v>1146</v>
      </c>
      <c r="F379" s="5" t="s">
        <v>813</v>
      </c>
      <c r="G379" s="1" t="s">
        <v>1146</v>
      </c>
      <c r="H379" s="5" t="s">
        <v>30</v>
      </c>
      <c r="I379" s="1" t="s">
        <v>1146</v>
      </c>
      <c r="J379" s="5" t="s">
        <v>31</v>
      </c>
      <c r="K379" s="1" t="s">
        <v>1146</v>
      </c>
      <c r="L379" s="5">
        <v>0.4</v>
      </c>
      <c r="M379" s="1" t="s">
        <v>1146</v>
      </c>
      <c r="N379" s="5" t="s">
        <v>14</v>
      </c>
      <c r="O379" s="1" t="s">
        <v>1146</v>
      </c>
      <c r="P379" s="5" t="s">
        <v>32</v>
      </c>
      <c r="Q379" s="1" t="s">
        <v>1146</v>
      </c>
      <c r="R379">
        <v>5</v>
      </c>
      <c r="S379" s="1" t="s">
        <v>1146</v>
      </c>
      <c r="T379">
        <v>1</v>
      </c>
      <c r="U379" s="2" t="s">
        <v>1147</v>
      </c>
      <c r="V379" t="str">
        <f t="shared" si="5"/>
        <v>["Rye","42,48","45B615N","B15","1A-1B-1C","0.4","X","B6","5","1"],</v>
      </c>
    </row>
    <row r="380" spans="1:22" ht="17.5" x14ac:dyDescent="0.35">
      <c r="A380" t="s">
        <v>1148</v>
      </c>
      <c r="B380" s="4" t="s">
        <v>929</v>
      </c>
      <c r="C380" s="1" t="s">
        <v>1146</v>
      </c>
      <c r="D380" s="5" t="s">
        <v>628</v>
      </c>
      <c r="E380" s="1" t="s">
        <v>1146</v>
      </c>
      <c r="F380" s="5" t="s">
        <v>930</v>
      </c>
      <c r="G380" s="1" t="s">
        <v>1146</v>
      </c>
      <c r="H380" s="5" t="s">
        <v>42</v>
      </c>
      <c r="I380" s="1" t="s">
        <v>1146</v>
      </c>
      <c r="J380" s="5" t="s">
        <v>31</v>
      </c>
      <c r="K380" s="1" t="s">
        <v>1146</v>
      </c>
      <c r="L380" s="5">
        <v>0.4</v>
      </c>
      <c r="M380" s="1" t="s">
        <v>1146</v>
      </c>
      <c r="N380" s="5" t="s">
        <v>14</v>
      </c>
      <c r="O380" s="1" t="s">
        <v>1146</v>
      </c>
      <c r="P380" s="5" t="s">
        <v>32</v>
      </c>
      <c r="Q380" s="1" t="s">
        <v>1146</v>
      </c>
      <c r="R380">
        <v>5</v>
      </c>
      <c r="S380" s="1" t="s">
        <v>1146</v>
      </c>
      <c r="T380">
        <v>3</v>
      </c>
      <c r="U380" s="2" t="s">
        <v>1147</v>
      </c>
      <c r="V380" t="str">
        <f t="shared" si="5"/>
        <v>["Rye, Bran","15,20","18B635Y","B35","1A-1B-1C","0.4","X","B6","5","3"],</v>
      </c>
    </row>
    <row r="381" spans="1:22" ht="17.5" x14ac:dyDescent="0.35">
      <c r="A381" t="s">
        <v>1148</v>
      </c>
      <c r="B381" s="4" t="s">
        <v>931</v>
      </c>
      <c r="C381" s="1" t="s">
        <v>1146</v>
      </c>
      <c r="D381" s="5">
        <v>33</v>
      </c>
      <c r="E381" s="1" t="s">
        <v>1146</v>
      </c>
      <c r="F381" s="5" t="s">
        <v>932</v>
      </c>
      <c r="G381" s="1" t="s">
        <v>1146</v>
      </c>
      <c r="H381" s="5" t="s">
        <v>42</v>
      </c>
      <c r="I381" s="1" t="s">
        <v>1146</v>
      </c>
      <c r="J381" s="5" t="s">
        <v>31</v>
      </c>
      <c r="K381" s="1" t="s">
        <v>1146</v>
      </c>
      <c r="L381" s="5">
        <v>0.5</v>
      </c>
      <c r="M381" s="1" t="s">
        <v>1146</v>
      </c>
      <c r="N381" s="5" t="s">
        <v>14</v>
      </c>
      <c r="O381" s="1" t="s">
        <v>1146</v>
      </c>
      <c r="P381" s="5" t="s">
        <v>32</v>
      </c>
      <c r="Q381" s="1" t="s">
        <v>1146</v>
      </c>
      <c r="R381">
        <v>5</v>
      </c>
      <c r="S381" s="1" t="s">
        <v>1146</v>
      </c>
      <c r="T381">
        <v>3</v>
      </c>
      <c r="U381" s="2" t="s">
        <v>1147</v>
      </c>
      <c r="V381" t="str">
        <f t="shared" si="5"/>
        <v>["Rye, Feed","33","33B635N","B35","1A-1B-1C","0.5","X","B6","5","3"],</v>
      </c>
    </row>
    <row r="382" spans="1:22" ht="17.5" x14ac:dyDescent="0.35">
      <c r="A382" t="s">
        <v>1148</v>
      </c>
      <c r="B382" s="4" t="s">
        <v>933</v>
      </c>
      <c r="C382" s="1" t="s">
        <v>1146</v>
      </c>
      <c r="D382" s="5" t="s">
        <v>118</v>
      </c>
      <c r="E382" s="1" t="s">
        <v>1146</v>
      </c>
      <c r="F382" s="5" t="s">
        <v>934</v>
      </c>
      <c r="G382" s="1" t="s">
        <v>1146</v>
      </c>
      <c r="H382" s="5" t="s">
        <v>42</v>
      </c>
      <c r="I382" s="1" t="s">
        <v>1146</v>
      </c>
      <c r="J382" s="5" t="s">
        <v>31</v>
      </c>
      <c r="K382" s="1" t="s">
        <v>1146</v>
      </c>
      <c r="L382" s="5">
        <v>0.5</v>
      </c>
      <c r="M382" s="1" t="s">
        <v>1146</v>
      </c>
      <c r="N382" s="5" t="s">
        <v>14</v>
      </c>
      <c r="O382" s="1" t="s">
        <v>1146</v>
      </c>
      <c r="P382" s="5" t="s">
        <v>32</v>
      </c>
      <c r="Q382" s="1" t="s">
        <v>1146</v>
      </c>
      <c r="R382">
        <v>5</v>
      </c>
      <c r="S382" s="1" t="s">
        <v>1146</v>
      </c>
      <c r="T382">
        <v>3</v>
      </c>
      <c r="U382" s="2" t="s">
        <v>1147</v>
      </c>
      <c r="V382" t="str">
        <f t="shared" si="5"/>
        <v>["Rye, Meal","35,40","38B635","B35","1A-1B-1C","0.5","X","B6","5","3"],</v>
      </c>
    </row>
    <row r="383" spans="1:22" ht="17.5" x14ac:dyDescent="0.35">
      <c r="A383" t="s">
        <v>1148</v>
      </c>
      <c r="B383" s="4" t="s">
        <v>935</v>
      </c>
      <c r="C383" s="1" t="s">
        <v>1146</v>
      </c>
      <c r="D383" s="5">
        <v>42</v>
      </c>
      <c r="E383" s="1" t="s">
        <v>1146</v>
      </c>
      <c r="F383" s="5" t="s">
        <v>936</v>
      </c>
      <c r="G383" s="1" t="s">
        <v>1146</v>
      </c>
      <c r="H383" s="5" t="s">
        <v>42</v>
      </c>
      <c r="I383" s="1" t="s">
        <v>1146</v>
      </c>
      <c r="J383" s="5" t="s">
        <v>192</v>
      </c>
      <c r="K383" s="1" t="s">
        <v>1146</v>
      </c>
      <c r="L383" s="5">
        <v>0.5</v>
      </c>
      <c r="M383" s="1" t="s">
        <v>1146</v>
      </c>
      <c r="N383" s="5" t="s">
        <v>14</v>
      </c>
      <c r="O383" s="1" t="s">
        <v>1146</v>
      </c>
      <c r="P383" s="5" t="s">
        <v>32</v>
      </c>
      <c r="Q383" s="1" t="s">
        <v>1146</v>
      </c>
      <c r="R383">
        <v>5</v>
      </c>
      <c r="S383" s="1" t="s">
        <v>1146</v>
      </c>
      <c r="T383">
        <v>3</v>
      </c>
      <c r="U383" s="2" t="s">
        <v>1147</v>
      </c>
      <c r="V383" t="str">
        <f t="shared" si="5"/>
        <v>["Rye, Middlings","42","42B635","B35","1A-1B","0.5","X","B6","5","3"],</v>
      </c>
    </row>
    <row r="384" spans="1:22" ht="17.5" x14ac:dyDescent="0.35">
      <c r="A384" t="s">
        <v>1148</v>
      </c>
      <c r="B384" s="4" t="s">
        <v>937</v>
      </c>
      <c r="C384" s="1" t="s">
        <v>1146</v>
      </c>
      <c r="D384" s="5" t="s">
        <v>938</v>
      </c>
      <c r="E384" s="1" t="s">
        <v>1146</v>
      </c>
      <c r="F384" s="5" t="s">
        <v>939</v>
      </c>
      <c r="G384" s="1" t="s">
        <v>1146</v>
      </c>
      <c r="H384" s="5" t="s">
        <v>36</v>
      </c>
      <c r="I384" s="1" t="s">
        <v>1146</v>
      </c>
      <c r="J384" s="5" t="s">
        <v>47</v>
      </c>
      <c r="K384" s="1" t="s">
        <v>1146</v>
      </c>
      <c r="L384" s="5">
        <v>0.5</v>
      </c>
      <c r="M384" s="1" t="s">
        <v>1146</v>
      </c>
      <c r="N384" s="5" t="s">
        <v>14</v>
      </c>
      <c r="O384" s="1" t="s">
        <v>1146</v>
      </c>
      <c r="P384" s="5" t="s">
        <v>26</v>
      </c>
      <c r="Q384" s="1" t="s">
        <v>1146</v>
      </c>
      <c r="R384">
        <v>5</v>
      </c>
      <c r="S384" s="1" t="s">
        <v>1146</v>
      </c>
      <c r="T384">
        <v>3</v>
      </c>
      <c r="U384" s="2" t="s">
        <v>1147</v>
      </c>
      <c r="V384" t="str">
        <f t="shared" si="5"/>
        <v>["Rye, Shorts","32,33","33C1/235","C35","2A-2B","0.5","X","C1/2","5","3"],</v>
      </c>
    </row>
    <row r="385" spans="1:22" ht="17.5" x14ac:dyDescent="0.35">
      <c r="A385" t="s">
        <v>1148</v>
      </c>
      <c r="B385" s="4" t="s">
        <v>940</v>
      </c>
      <c r="C385" s="1" t="s">
        <v>1146</v>
      </c>
      <c r="D385" s="5">
        <v>50</v>
      </c>
      <c r="E385" s="1" t="s">
        <v>1146</v>
      </c>
      <c r="F385" s="5" t="s">
        <v>941</v>
      </c>
      <c r="G385" s="1" t="s">
        <v>1146</v>
      </c>
      <c r="H385" s="5" t="s">
        <v>942</v>
      </c>
      <c r="I385" s="1" t="s">
        <v>1146</v>
      </c>
      <c r="J385" s="5" t="s">
        <v>20</v>
      </c>
      <c r="K385" s="1" t="s">
        <v>1146</v>
      </c>
      <c r="L385" s="5">
        <v>0.6</v>
      </c>
      <c r="M385" s="1" t="s">
        <v>1146</v>
      </c>
      <c r="N385" s="7">
        <v>0</v>
      </c>
      <c r="O385" s="1" t="s">
        <v>1146</v>
      </c>
      <c r="P385" s="5" t="s">
        <v>60</v>
      </c>
      <c r="Q385" s="1" t="s">
        <v>1146</v>
      </c>
      <c r="R385">
        <v>6</v>
      </c>
      <c r="S385" s="1" t="s">
        <v>1146</v>
      </c>
      <c r="T385">
        <v>2</v>
      </c>
      <c r="U385" s="2" t="s">
        <v>1147</v>
      </c>
      <c r="V385" t="str">
        <f t="shared" si="5"/>
        <v>["Safflower, Cake","50","50D326","D26","2D","0.6","0","D3","6","2"],</v>
      </c>
    </row>
    <row r="386" spans="1:22" ht="17.5" x14ac:dyDescent="0.35">
      <c r="A386" t="s">
        <v>1148</v>
      </c>
      <c r="B386" s="4" t="s">
        <v>943</v>
      </c>
      <c r="C386" s="1" t="s">
        <v>1146</v>
      </c>
      <c r="D386" s="5">
        <v>50</v>
      </c>
      <c r="E386" s="1" t="s">
        <v>1146</v>
      </c>
      <c r="F386" s="5" t="s">
        <v>206</v>
      </c>
      <c r="G386" s="1" t="s">
        <v>1146</v>
      </c>
      <c r="H386" s="5" t="s">
        <v>42</v>
      </c>
      <c r="I386" s="1" t="s">
        <v>1146</v>
      </c>
      <c r="J386" s="5" t="s">
        <v>31</v>
      </c>
      <c r="K386" s="1" t="s">
        <v>1146</v>
      </c>
      <c r="L386" s="5">
        <v>0.6</v>
      </c>
      <c r="M386" s="1" t="s">
        <v>1146</v>
      </c>
      <c r="N386" s="5" t="s">
        <v>14</v>
      </c>
      <c r="O386" s="1" t="s">
        <v>1146</v>
      </c>
      <c r="P386" s="5" t="s">
        <v>32</v>
      </c>
      <c r="Q386" s="1" t="s">
        <v>1146</v>
      </c>
      <c r="R386">
        <v>5</v>
      </c>
      <c r="S386" s="1" t="s">
        <v>1146</v>
      </c>
      <c r="T386">
        <v>3</v>
      </c>
      <c r="U386" s="2" t="s">
        <v>1147</v>
      </c>
      <c r="V386" t="str">
        <f t="shared" ref="V386:V449" si="6">A386&amp;B386&amp;C386&amp;D386&amp;E386&amp;F386&amp;G386&amp;H386&amp;I386&amp;J386&amp;K386&amp;L386&amp;M386&amp;N386&amp;O386&amp;P386&amp;Q386&amp;R386&amp;S386&amp;T386&amp;U386</f>
        <v>["Safflower, Meal","50","50B635","B35","1A-1B-1C","0.6","X","B6","5","3"],</v>
      </c>
    </row>
    <row r="387" spans="1:22" ht="17.5" x14ac:dyDescent="0.35">
      <c r="A387" t="s">
        <v>1148</v>
      </c>
      <c r="B387" s="4" t="s">
        <v>944</v>
      </c>
      <c r="C387" s="1" t="s">
        <v>1146</v>
      </c>
      <c r="D387" s="5">
        <v>45</v>
      </c>
      <c r="E387" s="1" t="s">
        <v>1146</v>
      </c>
      <c r="F387" s="5" t="s">
        <v>813</v>
      </c>
      <c r="G387" s="1" t="s">
        <v>1146</v>
      </c>
      <c r="H387" s="5" t="s">
        <v>30</v>
      </c>
      <c r="I387" s="1" t="s">
        <v>1146</v>
      </c>
      <c r="J387" s="5" t="s">
        <v>31</v>
      </c>
      <c r="K387" s="1" t="s">
        <v>1146</v>
      </c>
      <c r="L387" s="5">
        <v>0.4</v>
      </c>
      <c r="M387" s="1" t="s">
        <v>1146</v>
      </c>
      <c r="N387" s="5" t="s">
        <v>14</v>
      </c>
      <c r="O387" s="1" t="s">
        <v>1146</v>
      </c>
      <c r="P387" s="5" t="s">
        <v>32</v>
      </c>
      <c r="Q387" s="1" t="s">
        <v>1146</v>
      </c>
      <c r="R387">
        <v>5</v>
      </c>
      <c r="S387" s="1" t="s">
        <v>1146</v>
      </c>
      <c r="T387">
        <v>1</v>
      </c>
      <c r="U387" s="2" t="s">
        <v>1147</v>
      </c>
      <c r="V387" t="str">
        <f t="shared" si="6"/>
        <v>["Safflower, Seed","45","45B615N","B15","1A-1B-1C","0.4","X","B6","5","1"],</v>
      </c>
    </row>
    <row r="388" spans="1:22" ht="15.5" x14ac:dyDescent="0.35">
      <c r="A388" t="s">
        <v>1148</v>
      </c>
      <c r="B388" s="4" t="s">
        <v>945</v>
      </c>
      <c r="C388" s="1" t="s">
        <v>1146</v>
      </c>
      <c r="D388" s="7">
        <v>0</v>
      </c>
      <c r="E388" s="1" t="s">
        <v>1146</v>
      </c>
      <c r="F388" s="7">
        <v>0</v>
      </c>
      <c r="G388" s="1" t="s">
        <v>1146</v>
      </c>
      <c r="H388" s="7">
        <v>0</v>
      </c>
      <c r="I388" s="1" t="s">
        <v>1146</v>
      </c>
      <c r="J388" s="5" t="s">
        <v>1149</v>
      </c>
      <c r="K388" s="1" t="s">
        <v>1146</v>
      </c>
      <c r="L388" s="5" t="s">
        <v>1149</v>
      </c>
      <c r="M388" s="1" t="s">
        <v>1146</v>
      </c>
      <c r="N388" s="7">
        <v>0</v>
      </c>
      <c r="O388" s="1" t="s">
        <v>1146</v>
      </c>
      <c r="P388">
        <v>0</v>
      </c>
      <c r="Q388" s="1" t="s">
        <v>1146</v>
      </c>
      <c r="R388">
        <v>0</v>
      </c>
      <c r="S388" s="1" t="s">
        <v>1146</v>
      </c>
      <c r="T388">
        <v>0</v>
      </c>
      <c r="U388" s="2" t="s">
        <v>1147</v>
      </c>
      <c r="V388" t="str">
        <f t="shared" si="6"/>
        <v>["Saffron (See Safflower)","0","0","0","Nil","Nil","0","0","0","0"],</v>
      </c>
    </row>
    <row r="389" spans="1:22" ht="15.5" x14ac:dyDescent="0.35">
      <c r="A389" t="s">
        <v>1148</v>
      </c>
      <c r="B389" s="4" t="s">
        <v>946</v>
      </c>
      <c r="C389" s="1" t="s">
        <v>1146</v>
      </c>
      <c r="D389" s="7">
        <v>0</v>
      </c>
      <c r="E389" s="1" t="s">
        <v>1146</v>
      </c>
      <c r="F389" s="7">
        <v>0</v>
      </c>
      <c r="G389" s="1" t="s">
        <v>1146</v>
      </c>
      <c r="H389" s="7">
        <v>0</v>
      </c>
      <c r="I389" s="1" t="s">
        <v>1146</v>
      </c>
      <c r="J389" s="5" t="s">
        <v>1149</v>
      </c>
      <c r="K389" s="1" t="s">
        <v>1146</v>
      </c>
      <c r="L389" s="5" t="s">
        <v>1149</v>
      </c>
      <c r="M389" s="1" t="s">
        <v>1146</v>
      </c>
      <c r="N389" s="7">
        <v>0</v>
      </c>
      <c r="O389" s="1" t="s">
        <v>1146</v>
      </c>
      <c r="P389">
        <v>0</v>
      </c>
      <c r="Q389" s="1" t="s">
        <v>1146</v>
      </c>
      <c r="R389">
        <v>0</v>
      </c>
      <c r="S389" s="1" t="s">
        <v>1146</v>
      </c>
      <c r="T389">
        <v>0</v>
      </c>
      <c r="U389" s="2" t="s">
        <v>1147</v>
      </c>
      <c r="V389" t="str">
        <f t="shared" si="6"/>
        <v>["Sal Ammoniac (See Ammonium Chloride)","0","0","0","Nil","Nil","0","0","0","0"],</v>
      </c>
    </row>
    <row r="390" spans="1:22" ht="17.5" x14ac:dyDescent="0.35">
      <c r="A390" t="s">
        <v>1148</v>
      </c>
      <c r="B390" s="4" t="s">
        <v>947</v>
      </c>
      <c r="C390" s="1" t="s">
        <v>1146</v>
      </c>
      <c r="D390" s="5">
        <v>29</v>
      </c>
      <c r="E390" s="1" t="s">
        <v>1146</v>
      </c>
      <c r="F390" s="5" t="s">
        <v>948</v>
      </c>
      <c r="G390" s="1" t="s">
        <v>1146</v>
      </c>
      <c r="H390" s="5" t="s">
        <v>236</v>
      </c>
      <c r="I390" s="1" t="s">
        <v>1146</v>
      </c>
      <c r="J390" s="5" t="s">
        <v>52</v>
      </c>
      <c r="K390" s="1" t="s">
        <v>1146</v>
      </c>
      <c r="L390" s="5">
        <v>0.6</v>
      </c>
      <c r="M390" s="1" t="s">
        <v>1146</v>
      </c>
      <c r="N390" s="7">
        <v>0</v>
      </c>
      <c r="O390" s="1" t="s">
        <v>1146</v>
      </c>
      <c r="P390" s="5" t="s">
        <v>32</v>
      </c>
      <c r="Q390" s="1" t="s">
        <v>1146</v>
      </c>
      <c r="R390">
        <v>7</v>
      </c>
      <c r="S390" s="1" t="s">
        <v>1146</v>
      </c>
      <c r="T390">
        <v>3</v>
      </c>
      <c r="U390" s="2" t="s">
        <v>1147</v>
      </c>
      <c r="V390" t="str">
        <f t="shared" si="6"/>
        <v>["Salicylic Acid","29","29B637U","B37","3D","0.6","0","B6","7","3"],</v>
      </c>
    </row>
    <row r="391" spans="1:22" ht="17.5" x14ac:dyDescent="0.35">
      <c r="A391" t="s">
        <v>1148</v>
      </c>
      <c r="B391" s="4" t="s">
        <v>949</v>
      </c>
      <c r="C391" s="1" t="s">
        <v>1146</v>
      </c>
      <c r="D391" s="5">
        <v>85</v>
      </c>
      <c r="E391" s="1" t="s">
        <v>1146</v>
      </c>
      <c r="F391" s="5" t="s">
        <v>950</v>
      </c>
      <c r="G391" s="1" t="s">
        <v>1146</v>
      </c>
      <c r="H391" s="5" t="s">
        <v>112</v>
      </c>
      <c r="I391" s="1" t="s">
        <v>1146</v>
      </c>
      <c r="J391" s="5" t="s">
        <v>52</v>
      </c>
      <c r="K391" s="1" t="s">
        <v>1146</v>
      </c>
      <c r="L391" s="5">
        <v>2.1</v>
      </c>
      <c r="M391" s="1" t="s">
        <v>1146</v>
      </c>
      <c r="N391" s="7">
        <v>0</v>
      </c>
      <c r="O391" s="1" t="s">
        <v>1146</v>
      </c>
      <c r="P391" s="5" t="s">
        <v>32</v>
      </c>
      <c r="Q391" s="1" t="s">
        <v>1146</v>
      </c>
      <c r="R391">
        <v>6</v>
      </c>
      <c r="S391" s="1" t="s">
        <v>1146</v>
      </c>
      <c r="T391">
        <v>3</v>
      </c>
      <c r="U391" s="2" t="s">
        <v>1147</v>
      </c>
      <c r="V391" t="str">
        <f t="shared" si="6"/>
        <v>["Salt Cake, Dry, Coarse","85","85B636TU","B36","3D","2.1","0","B6","6","3"],</v>
      </c>
    </row>
    <row r="392" spans="1:22" ht="17.5" x14ac:dyDescent="0.35">
      <c r="A392" t="s">
        <v>1148</v>
      </c>
      <c r="B392" s="4" t="s">
        <v>951</v>
      </c>
      <c r="C392" s="1" t="s">
        <v>1146</v>
      </c>
      <c r="D392" s="5" t="s">
        <v>952</v>
      </c>
      <c r="E392" s="1" t="s">
        <v>1146</v>
      </c>
      <c r="F392" s="5" t="s">
        <v>953</v>
      </c>
      <c r="G392" s="1" t="s">
        <v>1146</v>
      </c>
      <c r="H392" s="5" t="s">
        <v>112</v>
      </c>
      <c r="I392" s="1" t="s">
        <v>1146</v>
      </c>
      <c r="J392" s="5" t="s">
        <v>52</v>
      </c>
      <c r="K392" s="1" t="s">
        <v>1146</v>
      </c>
      <c r="L392" s="5">
        <v>1.7</v>
      </c>
      <c r="M392" s="1" t="s">
        <v>1146</v>
      </c>
      <c r="N392" s="7">
        <v>0</v>
      </c>
      <c r="O392" s="1" t="s">
        <v>1146</v>
      </c>
      <c r="P392" s="5" t="s">
        <v>32</v>
      </c>
      <c r="Q392" s="1" t="s">
        <v>1146</v>
      </c>
      <c r="R392">
        <v>6</v>
      </c>
      <c r="S392" s="1" t="s">
        <v>1146</v>
      </c>
      <c r="T392">
        <v>3</v>
      </c>
      <c r="U392" s="2" t="s">
        <v>1147</v>
      </c>
      <c r="V392" t="str">
        <f t="shared" si="6"/>
        <v>["Salt Cake, Dry, Pulverized","65,85","75B636TU","B36","3D","1.7","0","B6","6","3"],</v>
      </c>
    </row>
    <row r="393" spans="1:22" ht="17.5" x14ac:dyDescent="0.35">
      <c r="A393" t="s">
        <v>1148</v>
      </c>
      <c r="B393" s="4" t="s">
        <v>954</v>
      </c>
      <c r="C393" s="1" t="s">
        <v>1146</v>
      </c>
      <c r="D393" s="5" t="s">
        <v>581</v>
      </c>
      <c r="E393" s="1" t="s">
        <v>1146</v>
      </c>
      <c r="F393" s="5" t="s">
        <v>955</v>
      </c>
      <c r="G393" s="1" t="s">
        <v>1146</v>
      </c>
      <c r="H393" s="5" t="s">
        <v>321</v>
      </c>
      <c r="I393" s="1" t="s">
        <v>1146</v>
      </c>
      <c r="J393" s="5" t="s">
        <v>52</v>
      </c>
      <c r="K393" s="1" t="s">
        <v>1146</v>
      </c>
      <c r="L393" s="5">
        <v>1</v>
      </c>
      <c r="M393" s="1" t="s">
        <v>1146</v>
      </c>
      <c r="N393" s="5" t="s">
        <v>14</v>
      </c>
      <c r="O393" s="1" t="s">
        <v>1146</v>
      </c>
      <c r="P393" s="5" t="s">
        <v>26</v>
      </c>
      <c r="Q393" s="1" t="s">
        <v>1146</v>
      </c>
      <c r="R393">
        <v>6</v>
      </c>
      <c r="S393" s="1" t="s">
        <v>1146</v>
      </c>
      <c r="T393">
        <v>3</v>
      </c>
      <c r="U393" s="2" t="s">
        <v>1147</v>
      </c>
      <c r="V393" t="str">
        <f t="shared" si="6"/>
        <v>["Salt, Dry, Coarse","45,60","53C1/236TU","C36","3D","1","X","C1/2","6","3"],</v>
      </c>
    </row>
    <row r="394" spans="1:22" ht="17.5" x14ac:dyDescent="0.35">
      <c r="A394" t="s">
        <v>1148</v>
      </c>
      <c r="B394" s="4" t="s">
        <v>956</v>
      </c>
      <c r="C394" s="1" t="s">
        <v>1146</v>
      </c>
      <c r="D394" s="5" t="s">
        <v>644</v>
      </c>
      <c r="E394" s="1" t="s">
        <v>1146</v>
      </c>
      <c r="F394" s="5" t="s">
        <v>953</v>
      </c>
      <c r="G394" s="1" t="s">
        <v>1146</v>
      </c>
      <c r="H394" s="5" t="s">
        <v>112</v>
      </c>
      <c r="I394" s="1" t="s">
        <v>1146</v>
      </c>
      <c r="J394" s="5" t="s">
        <v>52</v>
      </c>
      <c r="K394" s="1" t="s">
        <v>1146</v>
      </c>
      <c r="L394" s="5">
        <v>1.7</v>
      </c>
      <c r="M394" s="1" t="s">
        <v>1146</v>
      </c>
      <c r="N394" s="5" t="s">
        <v>14</v>
      </c>
      <c r="O394" s="1" t="s">
        <v>1146</v>
      </c>
      <c r="P394" s="5" t="s">
        <v>32</v>
      </c>
      <c r="Q394" s="1" t="s">
        <v>1146</v>
      </c>
      <c r="R394">
        <v>6</v>
      </c>
      <c r="S394" s="1" t="s">
        <v>1146</v>
      </c>
      <c r="T394">
        <v>3</v>
      </c>
      <c r="U394" s="2" t="s">
        <v>1147</v>
      </c>
      <c r="V394" t="str">
        <f t="shared" si="6"/>
        <v>["Salt, Dry, Fine","70,80","75B636TU","B36","3D","1.7","X","B6","6","3"],</v>
      </c>
    </row>
    <row r="395" spans="1:22" ht="15.5" x14ac:dyDescent="0.35">
      <c r="A395" t="s">
        <v>1148</v>
      </c>
      <c r="B395" s="4" t="s">
        <v>957</v>
      </c>
      <c r="C395" s="1" t="s">
        <v>1146</v>
      </c>
      <c r="D395" s="7">
        <v>0</v>
      </c>
      <c r="E395" s="1" t="s">
        <v>1146</v>
      </c>
      <c r="F395" s="7">
        <v>0</v>
      </c>
      <c r="G395" s="1" t="s">
        <v>1146</v>
      </c>
      <c r="H395" s="7">
        <v>0</v>
      </c>
      <c r="I395" s="1" t="s">
        <v>1146</v>
      </c>
      <c r="J395" s="5" t="s">
        <v>1149</v>
      </c>
      <c r="K395" s="1" t="s">
        <v>1146</v>
      </c>
      <c r="L395" s="5" t="s">
        <v>1149</v>
      </c>
      <c r="M395" s="1" t="s">
        <v>1146</v>
      </c>
      <c r="N395" s="7">
        <v>0</v>
      </c>
      <c r="O395" s="1" t="s">
        <v>1146</v>
      </c>
      <c r="P395">
        <v>0</v>
      </c>
      <c r="Q395" s="1" t="s">
        <v>1146</v>
      </c>
      <c r="R395">
        <v>0</v>
      </c>
      <c r="S395" s="1" t="s">
        <v>1146</v>
      </c>
      <c r="T395">
        <v>0</v>
      </c>
      <c r="U395" s="2" t="s">
        <v>1147</v>
      </c>
      <c r="V395" t="str">
        <f t="shared" si="6"/>
        <v>["Saltpeter (See Potassium Nitrate)","0","0","0","Nil","Nil","0","0","0","0"],</v>
      </c>
    </row>
    <row r="396" spans="1:22" ht="17.5" x14ac:dyDescent="0.35">
      <c r="A396" t="s">
        <v>1148</v>
      </c>
      <c r="B396" s="4" t="s">
        <v>958</v>
      </c>
      <c r="C396" s="1" t="s">
        <v>1146</v>
      </c>
      <c r="D396" s="5" t="s">
        <v>959</v>
      </c>
      <c r="E396" s="1" t="s">
        <v>1146</v>
      </c>
      <c r="F396" s="5" t="s">
        <v>960</v>
      </c>
      <c r="G396" s="1" t="s">
        <v>1146</v>
      </c>
      <c r="H396" s="5" t="s">
        <v>961</v>
      </c>
      <c r="I396" s="1" t="s">
        <v>1146</v>
      </c>
      <c r="J396" s="5" t="s">
        <v>52</v>
      </c>
      <c r="K396" s="1" t="s">
        <v>1146</v>
      </c>
      <c r="L396" s="5">
        <v>2.8</v>
      </c>
      <c r="M396" s="1" t="s">
        <v>1146</v>
      </c>
      <c r="N396" s="7">
        <v>0</v>
      </c>
      <c r="O396" s="1" t="s">
        <v>1146</v>
      </c>
      <c r="P396" s="5" t="s">
        <v>32</v>
      </c>
      <c r="Q396" s="1" t="s">
        <v>1146</v>
      </c>
      <c r="R396">
        <v>7</v>
      </c>
      <c r="S396" s="1" t="s">
        <v>1146</v>
      </c>
      <c r="T396">
        <v>4</v>
      </c>
      <c r="U396" s="2" t="s">
        <v>1147</v>
      </c>
      <c r="V396" t="str">
        <f t="shared" si="6"/>
        <v>["Sand, Dry Bank, Damp","110,130","120B647","B47","3D","2.8","0","B6","7","4"],</v>
      </c>
    </row>
    <row r="397" spans="1:22" ht="17.5" x14ac:dyDescent="0.35">
      <c r="A397" t="s">
        <v>1148</v>
      </c>
      <c r="B397" s="4" t="s">
        <v>962</v>
      </c>
      <c r="C397" s="1" t="s">
        <v>1146</v>
      </c>
      <c r="D397" s="5" t="s">
        <v>503</v>
      </c>
      <c r="E397" s="1" t="s">
        <v>1146</v>
      </c>
      <c r="F397" s="5" t="s">
        <v>963</v>
      </c>
      <c r="G397" s="1" t="s">
        <v>1146</v>
      </c>
      <c r="H397" s="5" t="s">
        <v>236</v>
      </c>
      <c r="I397" s="1" t="s">
        <v>1146</v>
      </c>
      <c r="J397" s="5" t="s">
        <v>52</v>
      </c>
      <c r="K397" s="1" t="s">
        <v>1146</v>
      </c>
      <c r="L397" s="5">
        <v>1.7</v>
      </c>
      <c r="M397" s="1" t="s">
        <v>1146</v>
      </c>
      <c r="N397" s="7">
        <v>0</v>
      </c>
      <c r="O397" s="1" t="s">
        <v>1146</v>
      </c>
      <c r="P397" s="5" t="s">
        <v>32</v>
      </c>
      <c r="Q397" s="1" t="s">
        <v>1146</v>
      </c>
      <c r="R397">
        <v>7</v>
      </c>
      <c r="S397" s="1" t="s">
        <v>1146</v>
      </c>
      <c r="T397">
        <v>3</v>
      </c>
      <c r="U397" s="2" t="s">
        <v>1147</v>
      </c>
      <c r="V397" t="str">
        <f t="shared" si="6"/>
        <v>["Sand, Dry Bank, Dry","90,110","100B637","B37","3D","1.7","0","B6","7","3"],</v>
      </c>
    </row>
    <row r="398" spans="1:22" ht="17.5" x14ac:dyDescent="0.35">
      <c r="A398" t="s">
        <v>1148</v>
      </c>
      <c r="B398" s="4" t="s">
        <v>964</v>
      </c>
      <c r="C398" s="1" t="s">
        <v>1146</v>
      </c>
      <c r="D398" s="5" t="s">
        <v>529</v>
      </c>
      <c r="E398" s="1" t="s">
        <v>1146</v>
      </c>
      <c r="F398" s="5" t="s">
        <v>965</v>
      </c>
      <c r="G398" s="1" t="s">
        <v>1146</v>
      </c>
      <c r="H398" s="5" t="s">
        <v>59</v>
      </c>
      <c r="I398" s="1" t="s">
        <v>1146</v>
      </c>
      <c r="J398" s="5" t="s">
        <v>52</v>
      </c>
      <c r="K398" s="1" t="s">
        <v>1146</v>
      </c>
      <c r="L398" s="5">
        <v>3</v>
      </c>
      <c r="M398" s="1" t="s">
        <v>1146</v>
      </c>
      <c r="N398" s="7">
        <v>0</v>
      </c>
      <c r="O398" s="1" t="s">
        <v>1146</v>
      </c>
      <c r="P398" s="5" t="s">
        <v>60</v>
      </c>
      <c r="Q398" s="1" t="s">
        <v>1146</v>
      </c>
      <c r="R398">
        <v>7</v>
      </c>
      <c r="S398" s="1" t="s">
        <v>1146</v>
      </c>
      <c r="T398">
        <v>3</v>
      </c>
      <c r="U398" s="2" t="s">
        <v>1147</v>
      </c>
      <c r="V398" t="str">
        <f t="shared" si="6"/>
        <v>["Sand, Foundry, Shake Out","90,100","95D337Z","D37","3D","3","0","D3","7","3"],</v>
      </c>
    </row>
    <row r="399" spans="1:22" ht="17.5" x14ac:dyDescent="0.35">
      <c r="A399" t="s">
        <v>1148</v>
      </c>
      <c r="B399" s="4" t="s">
        <v>966</v>
      </c>
      <c r="C399" s="1" t="s">
        <v>1146</v>
      </c>
      <c r="D399" s="5" t="s">
        <v>529</v>
      </c>
      <c r="E399" s="1" t="s">
        <v>1146</v>
      </c>
      <c r="F399" s="5" t="s">
        <v>967</v>
      </c>
      <c r="G399" s="1" t="s">
        <v>1146</v>
      </c>
      <c r="H399" s="5" t="s">
        <v>51</v>
      </c>
      <c r="I399" s="1" t="s">
        <v>1146</v>
      </c>
      <c r="J399" s="5" t="s">
        <v>52</v>
      </c>
      <c r="K399" s="1" t="s">
        <v>1146</v>
      </c>
      <c r="L399" s="5">
        <v>2</v>
      </c>
      <c r="M399" s="1" t="s">
        <v>1146</v>
      </c>
      <c r="N399" s="7">
        <v>0</v>
      </c>
      <c r="O399" s="1" t="s">
        <v>1146</v>
      </c>
      <c r="P399" s="5" t="s">
        <v>32</v>
      </c>
      <c r="Q399" s="1" t="s">
        <v>1146</v>
      </c>
      <c r="R399">
        <v>7</v>
      </c>
      <c r="S399" s="1" t="s">
        <v>1146</v>
      </c>
      <c r="T399">
        <v>2</v>
      </c>
      <c r="U399" s="2" t="s">
        <v>1147</v>
      </c>
      <c r="V399" t="str">
        <f t="shared" si="6"/>
        <v>["Sand, Silica, Dry","90,100","95B627","B27","3D","2","0","B6","7","2"],</v>
      </c>
    </row>
    <row r="400" spans="1:22" ht="17.5" x14ac:dyDescent="0.35">
      <c r="A400" t="s">
        <v>1148</v>
      </c>
      <c r="B400" s="4" t="s">
        <v>968</v>
      </c>
      <c r="C400" s="1" t="s">
        <v>1146</v>
      </c>
      <c r="D400" s="5">
        <v>104</v>
      </c>
      <c r="E400" s="1" t="s">
        <v>1146</v>
      </c>
      <c r="F400" s="5" t="s">
        <v>969</v>
      </c>
      <c r="G400" s="1" t="s">
        <v>1146</v>
      </c>
      <c r="H400" s="5" t="s">
        <v>51</v>
      </c>
      <c r="I400" s="1" t="s">
        <v>1146</v>
      </c>
      <c r="J400" s="5" t="s">
        <v>52</v>
      </c>
      <c r="K400" s="1" t="s">
        <v>1146</v>
      </c>
      <c r="L400" s="5">
        <v>2</v>
      </c>
      <c r="M400" s="1" t="s">
        <v>1146</v>
      </c>
      <c r="N400" s="7">
        <v>0</v>
      </c>
      <c r="O400" s="1" t="s">
        <v>1146</v>
      </c>
      <c r="P400" s="5" t="s">
        <v>32</v>
      </c>
      <c r="Q400" s="1" t="s">
        <v>1146</v>
      </c>
      <c r="R400">
        <v>7</v>
      </c>
      <c r="S400" s="1" t="s">
        <v>1146</v>
      </c>
      <c r="T400">
        <v>2</v>
      </c>
      <c r="U400" s="2" t="s">
        <v>1147</v>
      </c>
      <c r="V400" t="str">
        <f t="shared" si="6"/>
        <v>["Sand, Silica, Resin Coated","104","104B627","B27","3D","2","0","B6","7","2"],</v>
      </c>
    </row>
    <row r="401" spans="1:22" ht="17.5" x14ac:dyDescent="0.35">
      <c r="A401" t="s">
        <v>1148</v>
      </c>
      <c r="B401" s="4" t="s">
        <v>970</v>
      </c>
      <c r="C401" s="1" t="s">
        <v>1146</v>
      </c>
      <c r="D401" s="5">
        <v>115</v>
      </c>
      <c r="E401" s="1" t="s">
        <v>1146</v>
      </c>
      <c r="F401" s="5" t="s">
        <v>971</v>
      </c>
      <c r="G401" s="1" t="s">
        <v>1146</v>
      </c>
      <c r="H401" s="5" t="s">
        <v>56</v>
      </c>
      <c r="I401" s="1" t="s">
        <v>1146</v>
      </c>
      <c r="J401" s="5" t="s">
        <v>52</v>
      </c>
      <c r="K401" s="1" t="s">
        <v>1146</v>
      </c>
      <c r="L401" s="5">
        <v>2.2999999999999998</v>
      </c>
      <c r="M401" s="1" t="s">
        <v>1146</v>
      </c>
      <c r="N401" s="7">
        <v>0</v>
      </c>
      <c r="O401" s="1" t="s">
        <v>1146</v>
      </c>
      <c r="P401" s="5" t="s">
        <v>716</v>
      </c>
      <c r="Q401" s="1" t="s">
        <v>1146</v>
      </c>
      <c r="R401">
        <v>7</v>
      </c>
      <c r="S401" s="1" t="s">
        <v>1146</v>
      </c>
      <c r="T401">
        <v>2</v>
      </c>
      <c r="U401" s="2" t="s">
        <v>1147</v>
      </c>
      <c r="V401" t="str">
        <f t="shared" si="6"/>
        <v>["Sand, Zircon, Resin Coated","115","115A10027","A27","3D","2.3","0","A10","7","2"],</v>
      </c>
    </row>
    <row r="402" spans="1:22" ht="17.5" x14ac:dyDescent="0.35">
      <c r="A402" t="s">
        <v>1148</v>
      </c>
      <c r="B402" s="4" t="s">
        <v>972</v>
      </c>
      <c r="C402" s="1" t="s">
        <v>1146</v>
      </c>
      <c r="D402" s="5" t="s">
        <v>973</v>
      </c>
      <c r="E402" s="1" t="s">
        <v>1146</v>
      </c>
      <c r="F402" s="5" t="s">
        <v>974</v>
      </c>
      <c r="G402" s="1" t="s">
        <v>1146</v>
      </c>
      <c r="H402" s="5" t="s">
        <v>19</v>
      </c>
      <c r="I402" s="1" t="s">
        <v>1146</v>
      </c>
      <c r="J402" s="5" t="s">
        <v>31</v>
      </c>
      <c r="K402" s="1" t="s">
        <v>1146</v>
      </c>
      <c r="L402" s="5">
        <v>1.4</v>
      </c>
      <c r="M402" s="1" t="s">
        <v>1146</v>
      </c>
      <c r="N402" s="7">
        <v>0</v>
      </c>
      <c r="O402" s="1" t="s">
        <v>1146</v>
      </c>
      <c r="P402" s="5" t="s">
        <v>32</v>
      </c>
      <c r="Q402" s="1" t="s">
        <v>1146</v>
      </c>
      <c r="R402">
        <v>5</v>
      </c>
      <c r="S402" s="1" t="s">
        <v>1146</v>
      </c>
      <c r="T402">
        <v>4</v>
      </c>
      <c r="U402" s="2" t="s">
        <v>1147</v>
      </c>
      <c r="V402" t="str">
        <f t="shared" si="6"/>
        <v>["Sawdust, Dry","10,13","12B645UX","B45","1A-1B-1C","1.4","0","B6","5","4"],</v>
      </c>
    </row>
    <row r="403" spans="1:22" ht="17.5" x14ac:dyDescent="0.35">
      <c r="A403" t="s">
        <v>1148</v>
      </c>
      <c r="B403" s="4" t="s">
        <v>975</v>
      </c>
      <c r="C403" s="1" t="s">
        <v>1146</v>
      </c>
      <c r="D403" s="5">
        <v>65</v>
      </c>
      <c r="E403" s="1" t="s">
        <v>1146</v>
      </c>
      <c r="F403" s="5" t="s">
        <v>976</v>
      </c>
      <c r="G403" s="1" t="s">
        <v>1146</v>
      </c>
      <c r="H403" s="5" t="s">
        <v>112</v>
      </c>
      <c r="I403" s="1" t="s">
        <v>1146</v>
      </c>
      <c r="J403" s="5" t="s">
        <v>20</v>
      </c>
      <c r="K403" s="1" t="s">
        <v>1146</v>
      </c>
      <c r="L403" s="5">
        <v>1</v>
      </c>
      <c r="M403" s="1" t="s">
        <v>1146</v>
      </c>
      <c r="N403" s="7">
        <v>0</v>
      </c>
      <c r="O403" s="1" t="s">
        <v>1146</v>
      </c>
      <c r="P403" s="5" t="s">
        <v>32</v>
      </c>
      <c r="Q403" s="1" t="s">
        <v>1146</v>
      </c>
      <c r="R403">
        <v>6</v>
      </c>
      <c r="S403" s="1" t="s">
        <v>1146</v>
      </c>
      <c r="T403">
        <v>3</v>
      </c>
      <c r="U403" s="2" t="s">
        <v>1147</v>
      </c>
      <c r="V403" t="str">
        <f t="shared" si="6"/>
        <v>["Sea-Coal","65","65B636","B36","2D","1","0","B6","6","3"],</v>
      </c>
    </row>
    <row r="404" spans="1:22" ht="17.5" x14ac:dyDescent="0.35">
      <c r="A404" t="s">
        <v>1148</v>
      </c>
      <c r="B404" s="4" t="s">
        <v>977</v>
      </c>
      <c r="C404" s="1" t="s">
        <v>1146</v>
      </c>
      <c r="D404" s="5" t="s">
        <v>978</v>
      </c>
      <c r="E404" s="1" t="s">
        <v>1146</v>
      </c>
      <c r="F404" s="5" t="s">
        <v>979</v>
      </c>
      <c r="G404" s="1" t="s">
        <v>1146</v>
      </c>
      <c r="H404" s="5" t="s">
        <v>807</v>
      </c>
      <c r="I404" s="1" t="s">
        <v>1146</v>
      </c>
      <c r="J404" s="5" t="s">
        <v>20</v>
      </c>
      <c r="K404" s="1" t="s">
        <v>1146</v>
      </c>
      <c r="L404" s="5">
        <v>0.6</v>
      </c>
      <c r="M404" s="1" t="s">
        <v>1146</v>
      </c>
      <c r="N404" s="5" t="s">
        <v>14</v>
      </c>
      <c r="O404" s="1" t="s">
        <v>1146</v>
      </c>
      <c r="P404" s="5" t="s">
        <v>32</v>
      </c>
      <c r="Q404" s="1" t="s">
        <v>1146</v>
      </c>
      <c r="R404">
        <v>6</v>
      </c>
      <c r="S404" s="1" t="s">
        <v>1146</v>
      </c>
      <c r="T404">
        <v>2</v>
      </c>
      <c r="U404" s="2" t="s">
        <v>1147</v>
      </c>
      <c r="V404" t="str">
        <f t="shared" si="6"/>
        <v>["Sesame Seed","27,41","34B626","B26","2D","0.6","X","B6","6","2"],</v>
      </c>
    </row>
    <row r="405" spans="1:22" ht="17.5" x14ac:dyDescent="0.35">
      <c r="A405" t="s">
        <v>1148</v>
      </c>
      <c r="B405" s="4" t="s">
        <v>980</v>
      </c>
      <c r="C405" s="1" t="s">
        <v>1146</v>
      </c>
      <c r="D405" s="5" t="s">
        <v>730</v>
      </c>
      <c r="E405" s="1" t="s">
        <v>1146</v>
      </c>
      <c r="F405" s="5" t="s">
        <v>981</v>
      </c>
      <c r="G405" s="1" t="s">
        <v>1146</v>
      </c>
      <c r="H405" s="5" t="s">
        <v>321</v>
      </c>
      <c r="I405" s="1" t="s">
        <v>1146</v>
      </c>
      <c r="J405" s="5" t="s">
        <v>20</v>
      </c>
      <c r="K405" s="1" t="s">
        <v>1146</v>
      </c>
      <c r="L405" s="5">
        <v>2</v>
      </c>
      <c r="M405" s="1" t="s">
        <v>1146</v>
      </c>
      <c r="N405" s="7">
        <v>0</v>
      </c>
      <c r="O405" s="1" t="s">
        <v>1146</v>
      </c>
      <c r="P405" s="5" t="s">
        <v>26</v>
      </c>
      <c r="Q405" s="1" t="s">
        <v>1146</v>
      </c>
      <c r="R405">
        <v>6</v>
      </c>
      <c r="S405" s="1" t="s">
        <v>1146</v>
      </c>
      <c r="T405">
        <v>3</v>
      </c>
      <c r="U405" s="2" t="s">
        <v>1147</v>
      </c>
      <c r="V405" t="str">
        <f t="shared" si="6"/>
        <v>["Shale, Crushed","85,90","88C1/236","C36","2D","2","0","C1/2","6","3"],</v>
      </c>
    </row>
    <row r="406" spans="1:22" ht="17.5" x14ac:dyDescent="0.35">
      <c r="A406" t="s">
        <v>1148</v>
      </c>
      <c r="B406" s="4" t="s">
        <v>982</v>
      </c>
      <c r="C406" s="1" t="s">
        <v>1146</v>
      </c>
      <c r="D406" s="5">
        <v>31</v>
      </c>
      <c r="E406" s="1" t="s">
        <v>1146</v>
      </c>
      <c r="F406" s="5" t="s">
        <v>983</v>
      </c>
      <c r="G406" s="1" t="s">
        <v>1146</v>
      </c>
      <c r="H406" s="5">
        <v>0</v>
      </c>
      <c r="I406" s="1" t="s">
        <v>1146</v>
      </c>
      <c r="J406" s="5" t="s">
        <v>138</v>
      </c>
      <c r="K406" s="1" t="s">
        <v>1146</v>
      </c>
      <c r="L406" s="5">
        <v>0.6</v>
      </c>
      <c r="M406" s="1" t="s">
        <v>1146</v>
      </c>
      <c r="N406" s="5" t="s">
        <v>14</v>
      </c>
      <c r="O406" s="1" t="s">
        <v>1146</v>
      </c>
      <c r="P406" s="5" t="s">
        <v>32</v>
      </c>
      <c r="Q406" s="1" t="s">
        <v>1146</v>
      </c>
      <c r="R406">
        <v>5</v>
      </c>
      <c r="S406" s="1" t="s">
        <v>1146</v>
      </c>
      <c r="T406">
        <v>3</v>
      </c>
      <c r="U406" s="2" t="s">
        <v>1147</v>
      </c>
      <c r="V406" t="str">
        <f t="shared" si="6"/>
        <v>["Shellac, Powdered or Granulated","31","31B635P","0","1B","0.6","X","B6","5","3"],</v>
      </c>
    </row>
    <row r="407" spans="1:22" ht="17.5" x14ac:dyDescent="0.35">
      <c r="A407" t="s">
        <v>1148</v>
      </c>
      <c r="B407" s="4" t="s">
        <v>984</v>
      </c>
      <c r="C407" s="1" t="s">
        <v>1146</v>
      </c>
      <c r="D407" s="5">
        <v>80</v>
      </c>
      <c r="E407" s="1" t="s">
        <v>1146</v>
      </c>
      <c r="F407" s="5" t="s">
        <v>985</v>
      </c>
      <c r="G407" s="1" t="s">
        <v>1146</v>
      </c>
      <c r="H407" s="5" t="s">
        <v>735</v>
      </c>
      <c r="I407" s="1" t="s">
        <v>1146</v>
      </c>
      <c r="J407" s="5" t="s">
        <v>20</v>
      </c>
      <c r="K407" s="1" t="s">
        <v>1146</v>
      </c>
      <c r="L407" s="5">
        <v>1.5</v>
      </c>
      <c r="M407" s="1" t="s">
        <v>1146</v>
      </c>
      <c r="N407" s="7">
        <v>0</v>
      </c>
      <c r="O407" s="1" t="s">
        <v>1146</v>
      </c>
      <c r="P407" s="5" t="s">
        <v>91</v>
      </c>
      <c r="Q407" s="1" t="s">
        <v>1146</v>
      </c>
      <c r="R407">
        <v>6</v>
      </c>
      <c r="S407" s="1" t="s">
        <v>1146</v>
      </c>
      <c r="T407">
        <v>4</v>
      </c>
      <c r="U407" s="2" t="s">
        <v>1147</v>
      </c>
      <c r="V407" t="str">
        <f t="shared" si="6"/>
        <v>["Silica, Flour","80","80A4046","A46","2D","1.5","0","A40","6","4"],</v>
      </c>
    </row>
    <row r="408" spans="1:22" ht="17.5" x14ac:dyDescent="0.35">
      <c r="A408" t="s">
        <v>1148</v>
      </c>
      <c r="B408" s="4" t="s">
        <v>986</v>
      </c>
      <c r="C408" s="1" t="s">
        <v>1146</v>
      </c>
      <c r="D408" s="5">
        <v>45</v>
      </c>
      <c r="E408" s="1" t="s">
        <v>1146</v>
      </c>
      <c r="F408" s="5" t="s">
        <v>987</v>
      </c>
      <c r="G408" s="1" t="s">
        <v>1146</v>
      </c>
      <c r="H408" s="5" t="s">
        <v>59</v>
      </c>
      <c r="I408" s="1" t="s">
        <v>1146</v>
      </c>
      <c r="J408" s="5" t="s">
        <v>52</v>
      </c>
      <c r="K408" s="1" t="s">
        <v>1146</v>
      </c>
      <c r="L408" s="5">
        <v>2</v>
      </c>
      <c r="M408" s="1" t="s">
        <v>1146</v>
      </c>
      <c r="N408" s="7">
        <v>0</v>
      </c>
      <c r="O408" s="1" t="s">
        <v>1146</v>
      </c>
      <c r="P408" s="5" t="s">
        <v>60</v>
      </c>
      <c r="Q408" s="1" t="s">
        <v>1146</v>
      </c>
      <c r="R408">
        <v>7</v>
      </c>
      <c r="S408" s="1" t="s">
        <v>1146</v>
      </c>
      <c r="T408">
        <v>3</v>
      </c>
      <c r="U408" s="2" t="s">
        <v>1147</v>
      </c>
      <c r="V408" t="str">
        <f t="shared" si="6"/>
        <v>["Silica, Gel, 1/2" - 3"","45","45D337HKQU","D37","3D","2","0","D3","7","3"],</v>
      </c>
    </row>
    <row r="409" spans="1:22" ht="15.5" x14ac:dyDescent="0.35">
      <c r="A409" t="s">
        <v>1148</v>
      </c>
      <c r="B409" s="4" t="s">
        <v>988</v>
      </c>
      <c r="C409" s="1" t="s">
        <v>1146</v>
      </c>
      <c r="D409" s="7">
        <v>0</v>
      </c>
      <c r="E409" s="1" t="s">
        <v>1146</v>
      </c>
      <c r="F409" s="7">
        <v>0</v>
      </c>
      <c r="G409" s="1" t="s">
        <v>1146</v>
      </c>
      <c r="H409" s="7">
        <v>0</v>
      </c>
      <c r="I409" s="1" t="s">
        <v>1146</v>
      </c>
      <c r="J409" s="5" t="s">
        <v>1149</v>
      </c>
      <c r="K409" s="1" t="s">
        <v>1146</v>
      </c>
      <c r="L409" s="5" t="s">
        <v>1149</v>
      </c>
      <c r="M409" s="1" t="s">
        <v>1146</v>
      </c>
      <c r="N409" s="7">
        <v>0</v>
      </c>
      <c r="O409" s="1" t="s">
        <v>1146</v>
      </c>
      <c r="P409">
        <v>0</v>
      </c>
      <c r="Q409" s="1" t="s">
        <v>1146</v>
      </c>
      <c r="R409">
        <v>0</v>
      </c>
      <c r="S409" s="1" t="s">
        <v>1146</v>
      </c>
      <c r="T409">
        <v>0</v>
      </c>
      <c r="U409" s="2" t="s">
        <v>1147</v>
      </c>
      <c r="V409" t="str">
        <f t="shared" si="6"/>
        <v>["Silicon Dioxide (See Quartz)","0","0","0","Nil","Nil","0","0","0","0"],</v>
      </c>
    </row>
    <row r="410" spans="1:22" ht="17.5" x14ac:dyDescent="0.35">
      <c r="A410" t="s">
        <v>1148</v>
      </c>
      <c r="B410" s="4" t="s">
        <v>989</v>
      </c>
      <c r="C410" s="1" t="s">
        <v>1146</v>
      </c>
      <c r="D410" s="5" t="s">
        <v>990</v>
      </c>
      <c r="E410" s="1" t="s">
        <v>1146</v>
      </c>
      <c r="F410" s="5" t="s">
        <v>991</v>
      </c>
      <c r="G410" s="1" t="s">
        <v>1146</v>
      </c>
      <c r="H410" s="5" t="s">
        <v>59</v>
      </c>
      <c r="I410" s="1" t="s">
        <v>1146</v>
      </c>
      <c r="J410" s="5" t="s">
        <v>52</v>
      </c>
      <c r="K410" s="1" t="s">
        <v>1146</v>
      </c>
      <c r="L410" s="5">
        <v>2.4</v>
      </c>
      <c r="M410" s="1" t="s">
        <v>1146</v>
      </c>
      <c r="N410" s="7">
        <v>0</v>
      </c>
      <c r="O410" s="1" t="s">
        <v>1146</v>
      </c>
      <c r="P410" s="5" t="s">
        <v>60</v>
      </c>
      <c r="Q410" s="1" t="s">
        <v>1146</v>
      </c>
      <c r="R410">
        <v>7</v>
      </c>
      <c r="S410" s="1" t="s">
        <v>1146</v>
      </c>
      <c r="T410">
        <v>3</v>
      </c>
      <c r="U410" s="2" t="s">
        <v>1147</v>
      </c>
      <c r="V410" t="str">
        <f t="shared" si="6"/>
        <v>["Slag, Blast Furnace, Crushed","130,180","155D337Y","D37","3D","2.4","0","D3","7","3"],</v>
      </c>
    </row>
    <row r="411" spans="1:22" ht="17.5" x14ac:dyDescent="0.35">
      <c r="A411" t="s">
        <v>1148</v>
      </c>
      <c r="B411" s="4" t="s">
        <v>992</v>
      </c>
      <c r="C411" s="1" t="s">
        <v>1146</v>
      </c>
      <c r="D411" s="5" t="s">
        <v>604</v>
      </c>
      <c r="E411" s="1" t="s">
        <v>1146</v>
      </c>
      <c r="F411" s="5" t="s">
        <v>993</v>
      </c>
      <c r="G411" s="1" t="s">
        <v>1146</v>
      </c>
      <c r="H411" s="5" t="s">
        <v>378</v>
      </c>
      <c r="I411" s="1" t="s">
        <v>1146</v>
      </c>
      <c r="J411" s="5" t="s">
        <v>31</v>
      </c>
      <c r="K411" s="1" t="s">
        <v>1146</v>
      </c>
      <c r="L411" s="5">
        <v>2.2000000000000002</v>
      </c>
      <c r="M411" s="1" t="s">
        <v>1146</v>
      </c>
      <c r="N411" s="7">
        <v>0</v>
      </c>
      <c r="O411" s="1" t="s">
        <v>1146</v>
      </c>
      <c r="P411" s="5" t="s">
        <v>26</v>
      </c>
      <c r="Q411" s="1" t="s">
        <v>1146</v>
      </c>
      <c r="R411">
        <v>7</v>
      </c>
      <c r="S411" s="1" t="s">
        <v>1146</v>
      </c>
      <c r="T411">
        <v>3</v>
      </c>
      <c r="U411" s="2" t="s">
        <v>1147</v>
      </c>
      <c r="V411" t="str">
        <f t="shared" si="6"/>
        <v>["Slag, Furnace, Granular, Dry","60,65","63C1/237","C37","1A-1B-1C","2.2","0","C1/2","7","3"],</v>
      </c>
    </row>
    <row r="412" spans="1:22" ht="17.5" x14ac:dyDescent="0.35">
      <c r="A412" t="s">
        <v>1148</v>
      </c>
      <c r="B412" s="4" t="s">
        <v>994</v>
      </c>
      <c r="C412" s="1" t="s">
        <v>1146</v>
      </c>
      <c r="D412" s="5" t="s">
        <v>624</v>
      </c>
      <c r="E412" s="1" t="s">
        <v>1146</v>
      </c>
      <c r="F412" s="5" t="s">
        <v>995</v>
      </c>
      <c r="G412" s="1" t="s">
        <v>1146</v>
      </c>
      <c r="H412" s="5" t="s">
        <v>321</v>
      </c>
      <c r="I412" s="1" t="s">
        <v>1146</v>
      </c>
      <c r="J412" s="5" t="s">
        <v>20</v>
      </c>
      <c r="K412" s="1" t="s">
        <v>1146</v>
      </c>
      <c r="L412" s="5">
        <v>2</v>
      </c>
      <c r="M412" s="1" t="s">
        <v>1146</v>
      </c>
      <c r="N412" s="7">
        <v>0</v>
      </c>
      <c r="O412" s="1" t="s">
        <v>1146</v>
      </c>
      <c r="P412" s="5" t="s">
        <v>26</v>
      </c>
      <c r="Q412" s="1" t="s">
        <v>1146</v>
      </c>
      <c r="R412">
        <v>6</v>
      </c>
      <c r="S412" s="1" t="s">
        <v>1146</v>
      </c>
      <c r="T412">
        <v>3</v>
      </c>
      <c r="U412" s="2" t="s">
        <v>1147</v>
      </c>
      <c r="V412" t="str">
        <f t="shared" si="6"/>
        <v>["Slate, Crushed - 1/2"","80,90","85C1/236","C36","2D","2","0","C1/2","6","3"],</v>
      </c>
    </row>
    <row r="413" spans="1:22" ht="17.5" x14ac:dyDescent="0.35">
      <c r="A413" t="s">
        <v>1148</v>
      </c>
      <c r="B413" s="4" t="s">
        <v>996</v>
      </c>
      <c r="C413" s="1" t="s">
        <v>1146</v>
      </c>
      <c r="D413" s="5" t="s">
        <v>997</v>
      </c>
      <c r="E413" s="1" t="s">
        <v>1146</v>
      </c>
      <c r="F413" s="5" t="s">
        <v>998</v>
      </c>
      <c r="G413" s="1" t="s">
        <v>1146</v>
      </c>
      <c r="H413" s="5" t="s">
        <v>112</v>
      </c>
      <c r="I413" s="1" t="s">
        <v>1146</v>
      </c>
      <c r="J413" s="5" t="s">
        <v>20</v>
      </c>
      <c r="K413" s="1" t="s">
        <v>1146</v>
      </c>
      <c r="L413" s="5">
        <v>1.6</v>
      </c>
      <c r="M413" s="1" t="s">
        <v>1146</v>
      </c>
      <c r="N413" s="7">
        <v>0</v>
      </c>
      <c r="O413" s="1" t="s">
        <v>1146</v>
      </c>
      <c r="P413" s="5" t="s">
        <v>32</v>
      </c>
      <c r="Q413" s="1" t="s">
        <v>1146</v>
      </c>
      <c r="R413">
        <v>6</v>
      </c>
      <c r="S413" s="1" t="s">
        <v>1146</v>
      </c>
      <c r="T413">
        <v>3</v>
      </c>
      <c r="U413" s="2" t="s">
        <v>1147</v>
      </c>
      <c r="V413" t="str">
        <f t="shared" si="6"/>
        <v>["Slate, Ground - 1/8"","82,85","84B636","B36","2D","1.6","0","B6","6","3"],</v>
      </c>
    </row>
    <row r="414" spans="1:22" ht="15.5" x14ac:dyDescent="0.35">
      <c r="A414" t="s">
        <v>1148</v>
      </c>
      <c r="B414" s="4" t="s">
        <v>999</v>
      </c>
      <c r="C414" s="1" t="s">
        <v>1146</v>
      </c>
      <c r="D414" s="5" t="s">
        <v>258</v>
      </c>
      <c r="E414" s="1" t="s">
        <v>1146</v>
      </c>
      <c r="F414" s="5" t="s">
        <v>1000</v>
      </c>
      <c r="G414" s="1" t="s">
        <v>1146</v>
      </c>
      <c r="H414" s="5" t="s">
        <v>66</v>
      </c>
      <c r="I414" s="1" t="s">
        <v>1146</v>
      </c>
      <c r="J414" s="5" t="s">
        <v>52</v>
      </c>
      <c r="K414" s="1" t="s">
        <v>1146</v>
      </c>
      <c r="L414" s="5">
        <v>0.8</v>
      </c>
      <c r="M414" s="1" t="s">
        <v>1146</v>
      </c>
      <c r="N414" s="7">
        <v>0</v>
      </c>
      <c r="O414" s="1" t="s">
        <v>1146</v>
      </c>
      <c r="P414" s="5" t="s">
        <v>67</v>
      </c>
      <c r="Q414" s="1" t="s">
        <v>1146</v>
      </c>
      <c r="R414">
        <v>5</v>
      </c>
      <c r="S414" s="1" t="s">
        <v>1146</v>
      </c>
      <c r="T414">
        <v>4</v>
      </c>
      <c r="U414" s="2" t="s">
        <v>1147</v>
      </c>
      <c r="V414" t="str">
        <f t="shared" si="6"/>
        <v>["Sludge, Sewage, Dry","40,50","45E45TW","E45","3D","0.8","0","E","5","4"],</v>
      </c>
    </row>
    <row r="415" spans="1:22" ht="17.5" x14ac:dyDescent="0.35">
      <c r="A415" t="s">
        <v>1148</v>
      </c>
      <c r="B415" s="4" t="s">
        <v>1001</v>
      </c>
      <c r="C415" s="1" t="s">
        <v>1146</v>
      </c>
      <c r="D415" s="5" t="s">
        <v>219</v>
      </c>
      <c r="E415" s="1" t="s">
        <v>1146</v>
      </c>
      <c r="F415" s="5" t="s">
        <v>1002</v>
      </c>
      <c r="G415" s="1" t="s">
        <v>1146</v>
      </c>
      <c r="H415" s="5" t="s">
        <v>895</v>
      </c>
      <c r="I415" s="1" t="s">
        <v>1146</v>
      </c>
      <c r="J415" s="5" t="s">
        <v>20</v>
      </c>
      <c r="K415" s="1" t="s">
        <v>1146</v>
      </c>
      <c r="L415" s="5">
        <v>0.8</v>
      </c>
      <c r="M415" s="1" t="s">
        <v>1146</v>
      </c>
      <c r="N415" s="7">
        <v>0</v>
      </c>
      <c r="O415" s="1" t="s">
        <v>1146</v>
      </c>
      <c r="P415" s="5" t="s">
        <v>32</v>
      </c>
      <c r="Q415" s="1" t="s">
        <v>1146</v>
      </c>
      <c r="R415">
        <v>6</v>
      </c>
      <c r="S415" s="1" t="s">
        <v>1146</v>
      </c>
      <c r="T415">
        <v>4</v>
      </c>
      <c r="U415" s="2" t="s">
        <v>1147</v>
      </c>
      <c r="V415" t="str">
        <f t="shared" si="6"/>
        <v>["Sludge, Sewage, Dry, Ground","45,55","50B646T","B46","2D","0.8","0","B6","6","4"],</v>
      </c>
    </row>
    <row r="416" spans="1:22" ht="17.5" x14ac:dyDescent="0.35">
      <c r="A416" t="s">
        <v>1148</v>
      </c>
      <c r="B416" s="4" t="s">
        <v>1003</v>
      </c>
      <c r="C416" s="1" t="s">
        <v>1146</v>
      </c>
      <c r="D416" s="5" t="s">
        <v>431</v>
      </c>
      <c r="E416" s="1" t="s">
        <v>1146</v>
      </c>
      <c r="F416" s="5" t="s">
        <v>1004</v>
      </c>
      <c r="G416" s="1" t="s">
        <v>1146</v>
      </c>
      <c r="H416" s="5">
        <v>0</v>
      </c>
      <c r="I416" s="1" t="s">
        <v>1146</v>
      </c>
      <c r="J416" s="5" t="s">
        <v>31</v>
      </c>
      <c r="K416" s="1" t="s">
        <v>1146</v>
      </c>
      <c r="L416" s="5">
        <v>0.6</v>
      </c>
      <c r="M416" s="1" t="s">
        <v>1146</v>
      </c>
      <c r="N416" s="7">
        <v>0</v>
      </c>
      <c r="O416" s="1" t="s">
        <v>1146</v>
      </c>
      <c r="P416" s="5" t="s">
        <v>32</v>
      </c>
      <c r="Q416" s="1" t="s">
        <v>1146</v>
      </c>
      <c r="R416">
        <v>5</v>
      </c>
      <c r="S416" s="1" t="s">
        <v>1146</v>
      </c>
      <c r="T416">
        <v>3</v>
      </c>
      <c r="U416" s="2" t="s">
        <v>1147</v>
      </c>
      <c r="V416" t="str">
        <f t="shared" si="6"/>
        <v>["Soap, Beads or Granules","15,35","25B635Q","0","1A-1B-1C","0.6","0","B6","5","3"],</v>
      </c>
    </row>
    <row r="417" spans="1:22" ht="17.5" x14ac:dyDescent="0.35">
      <c r="A417" t="s">
        <v>1148</v>
      </c>
      <c r="B417" s="4" t="s">
        <v>1005</v>
      </c>
      <c r="C417" s="1" t="s">
        <v>1146</v>
      </c>
      <c r="D417" s="5" t="s">
        <v>1006</v>
      </c>
      <c r="E417" s="1" t="s">
        <v>1146</v>
      </c>
      <c r="F417" s="5" t="s">
        <v>1007</v>
      </c>
      <c r="G417" s="1" t="s">
        <v>1146</v>
      </c>
      <c r="H417" s="5" t="s">
        <v>36</v>
      </c>
      <c r="I417" s="1" t="s">
        <v>1146</v>
      </c>
      <c r="J417" s="5" t="s">
        <v>31</v>
      </c>
      <c r="K417" s="1" t="s">
        <v>1146</v>
      </c>
      <c r="L417" s="5">
        <v>0.6</v>
      </c>
      <c r="M417" s="1" t="s">
        <v>1146</v>
      </c>
      <c r="N417" s="7">
        <v>0</v>
      </c>
      <c r="O417" s="1" t="s">
        <v>1146</v>
      </c>
      <c r="P417" s="5" t="s">
        <v>26</v>
      </c>
      <c r="Q417" s="1" t="s">
        <v>1146</v>
      </c>
      <c r="R417">
        <v>5</v>
      </c>
      <c r="S417" s="1" t="s">
        <v>1146</v>
      </c>
      <c r="T417">
        <v>3</v>
      </c>
      <c r="U417" s="2" t="s">
        <v>1147</v>
      </c>
      <c r="V417" t="str">
        <f t="shared" si="6"/>
        <v>["Soap, Chips","15,25","20C1/235Q","C35","1A-1B-1C","0.6","0","C1/2","5","3"],</v>
      </c>
    </row>
    <row r="418" spans="1:22" ht="17.5" x14ac:dyDescent="0.35">
      <c r="A418" t="s">
        <v>1148</v>
      </c>
      <c r="B418" s="4" t="s">
        <v>1008</v>
      </c>
      <c r="C418" s="1" t="s">
        <v>1146</v>
      </c>
      <c r="D418" s="5" t="s">
        <v>445</v>
      </c>
      <c r="E418" s="1" t="s">
        <v>1146</v>
      </c>
      <c r="F418" s="5" t="s">
        <v>1009</v>
      </c>
      <c r="G418" s="1" t="s">
        <v>1146</v>
      </c>
      <c r="H418" s="5" t="s">
        <v>42</v>
      </c>
      <c r="I418" s="1" t="s">
        <v>1146</v>
      </c>
      <c r="J418" s="5" t="s">
        <v>31</v>
      </c>
      <c r="K418" s="1" t="s">
        <v>1146</v>
      </c>
      <c r="L418" s="5">
        <v>0.8</v>
      </c>
      <c r="M418" s="1" t="s">
        <v>1146</v>
      </c>
      <c r="N418" s="7">
        <v>0</v>
      </c>
      <c r="O418" s="1" t="s">
        <v>1146</v>
      </c>
      <c r="P418" s="5" t="s">
        <v>32</v>
      </c>
      <c r="Q418" s="1" t="s">
        <v>1146</v>
      </c>
      <c r="R418">
        <v>5</v>
      </c>
      <c r="S418" s="1" t="s">
        <v>1146</v>
      </c>
      <c r="T418">
        <v>3</v>
      </c>
      <c r="U418" s="2" t="s">
        <v>1147</v>
      </c>
      <c r="V418" t="str">
        <f t="shared" si="6"/>
        <v>["Soap, Detergent","15,50","33B635FQ","B35","1A-1B-1C","0.8","0","B6","5","3"],</v>
      </c>
    </row>
    <row r="419" spans="1:22" ht="17.5" x14ac:dyDescent="0.35">
      <c r="A419" t="s">
        <v>1148</v>
      </c>
      <c r="B419" s="4" t="s">
        <v>1010</v>
      </c>
      <c r="C419" s="1" t="s">
        <v>1146</v>
      </c>
      <c r="D419" s="12" t="s">
        <v>412</v>
      </c>
      <c r="E419" s="1" t="s">
        <v>1146</v>
      </c>
      <c r="F419" s="5" t="s">
        <v>1011</v>
      </c>
      <c r="G419" s="1" t="s">
        <v>1146</v>
      </c>
      <c r="H419" s="5" t="s">
        <v>42</v>
      </c>
      <c r="I419" s="1" t="s">
        <v>1146</v>
      </c>
      <c r="J419" s="5" t="s">
        <v>31</v>
      </c>
      <c r="K419" s="1" t="s">
        <v>1146</v>
      </c>
      <c r="L419" s="5">
        <v>0.6</v>
      </c>
      <c r="M419" s="1" t="s">
        <v>1146</v>
      </c>
      <c r="N419" s="7">
        <v>0</v>
      </c>
      <c r="O419" s="1" t="s">
        <v>1146</v>
      </c>
      <c r="P419" s="5" t="s">
        <v>32</v>
      </c>
      <c r="Q419" s="1" t="s">
        <v>1146</v>
      </c>
      <c r="R419">
        <v>5</v>
      </c>
      <c r="S419" s="1" t="s">
        <v>1146</v>
      </c>
      <c r="T419">
        <v>3</v>
      </c>
      <c r="U419" s="2" t="s">
        <v>1147</v>
      </c>
      <c r="V419" t="str">
        <f t="shared" si="6"/>
        <v>["Soap, Flakes","5,15","10B635QXY","B35","1A-1B-1C","0.6","0","B6","5","3"],</v>
      </c>
    </row>
    <row r="420" spans="1:22" ht="17.5" x14ac:dyDescent="0.35">
      <c r="A420" t="s">
        <v>1148</v>
      </c>
      <c r="B420" s="4" t="s">
        <v>1012</v>
      </c>
      <c r="C420" s="1" t="s">
        <v>1146</v>
      </c>
      <c r="D420" s="5" t="s">
        <v>365</v>
      </c>
      <c r="E420" s="1" t="s">
        <v>1146</v>
      </c>
      <c r="F420" s="5" t="s">
        <v>1013</v>
      </c>
      <c r="G420" s="1" t="s">
        <v>1146</v>
      </c>
      <c r="H420" s="5" t="s">
        <v>46</v>
      </c>
      <c r="I420" s="1" t="s">
        <v>1146</v>
      </c>
      <c r="J420" s="5" t="s">
        <v>31</v>
      </c>
      <c r="K420" s="1" t="s">
        <v>1146</v>
      </c>
      <c r="L420" s="5">
        <v>0.9</v>
      </c>
      <c r="M420" s="1" t="s">
        <v>1146</v>
      </c>
      <c r="N420" s="7">
        <v>0</v>
      </c>
      <c r="O420" s="1" t="s">
        <v>1146</v>
      </c>
      <c r="P420" s="5" t="s">
        <v>32</v>
      </c>
      <c r="Q420" s="1" t="s">
        <v>1146</v>
      </c>
      <c r="R420">
        <v>5</v>
      </c>
      <c r="S420" s="1" t="s">
        <v>1146</v>
      </c>
      <c r="T420">
        <v>2</v>
      </c>
      <c r="U420" s="2" t="s">
        <v>1147</v>
      </c>
      <c r="V420" t="str">
        <f t="shared" si="6"/>
        <v>["Soap, Powder","20,30","25B625X","B25","1A-1B-1C","0.9","0","B6","5","2"],</v>
      </c>
    </row>
    <row r="421" spans="1:22" ht="17.5" x14ac:dyDescent="0.35">
      <c r="A421" t="s">
        <v>1148</v>
      </c>
      <c r="B421" s="4" t="s">
        <v>1014</v>
      </c>
      <c r="C421" s="1" t="s">
        <v>1146</v>
      </c>
      <c r="D421" s="5" t="s">
        <v>258</v>
      </c>
      <c r="E421" s="1" t="s">
        <v>1146</v>
      </c>
      <c r="F421" s="5" t="s">
        <v>1015</v>
      </c>
      <c r="G421" s="1" t="s">
        <v>1146</v>
      </c>
      <c r="H421" s="5" t="s">
        <v>87</v>
      </c>
      <c r="I421" s="1" t="s">
        <v>1146</v>
      </c>
      <c r="J421" s="5" t="s">
        <v>31</v>
      </c>
      <c r="K421" s="1" t="s">
        <v>1146</v>
      </c>
      <c r="L421" s="5">
        <v>2</v>
      </c>
      <c r="M421" s="1" t="s">
        <v>1146</v>
      </c>
      <c r="N421" s="7">
        <v>0</v>
      </c>
      <c r="O421" s="1" t="s">
        <v>1146</v>
      </c>
      <c r="P421" s="5" t="s">
        <v>550</v>
      </c>
      <c r="Q421" s="1" t="s">
        <v>1146</v>
      </c>
      <c r="R421">
        <v>5</v>
      </c>
      <c r="S421" s="1" t="s">
        <v>1146</v>
      </c>
      <c r="T421">
        <v>4</v>
      </c>
      <c r="U421" s="2" t="s">
        <v>1147</v>
      </c>
      <c r="V421" t="str">
        <f t="shared" si="6"/>
        <v>["Soapstone, Talc, Fine","40,50","45A20045XY","A45","1A-1B-1C","2","0","A200","5","4"],</v>
      </c>
    </row>
    <row r="422" spans="1:22" ht="17.5" x14ac:dyDescent="0.35">
      <c r="A422" t="s">
        <v>1148</v>
      </c>
      <c r="B422" s="4" t="s">
        <v>1016</v>
      </c>
      <c r="C422" s="1" t="s">
        <v>1146</v>
      </c>
      <c r="D422" s="5" t="s">
        <v>49</v>
      </c>
      <c r="E422" s="1" t="s">
        <v>1146</v>
      </c>
      <c r="F422" s="5" t="s">
        <v>865</v>
      </c>
      <c r="G422" s="1" t="s">
        <v>1146</v>
      </c>
      <c r="H422" s="5" t="s">
        <v>112</v>
      </c>
      <c r="I422" s="1" t="s">
        <v>1146</v>
      </c>
      <c r="J422" s="5" t="s">
        <v>20</v>
      </c>
      <c r="K422" s="1" t="s">
        <v>1146</v>
      </c>
      <c r="L422" s="5">
        <v>1</v>
      </c>
      <c r="M422" s="1" t="s">
        <v>1146</v>
      </c>
      <c r="N422" s="7">
        <v>0</v>
      </c>
      <c r="O422" s="1" t="s">
        <v>1146</v>
      </c>
      <c r="P422" s="5" t="s">
        <v>32</v>
      </c>
      <c r="Q422" s="1" t="s">
        <v>1146</v>
      </c>
      <c r="R422">
        <v>6</v>
      </c>
      <c r="S422" s="1" t="s">
        <v>1146</v>
      </c>
      <c r="T422">
        <v>3</v>
      </c>
      <c r="U422" s="2" t="s">
        <v>1147</v>
      </c>
      <c r="V422" t="str">
        <f t="shared" si="6"/>
        <v>["Soda Ash, Heavy","55,65","60B636","B36","2D","1","0","B6","6","3"],</v>
      </c>
    </row>
    <row r="423" spans="1:22" ht="17.5" x14ac:dyDescent="0.35">
      <c r="A423" t="s">
        <v>1148</v>
      </c>
      <c r="B423" s="4" t="s">
        <v>1017</v>
      </c>
      <c r="C423" s="1" t="s">
        <v>1146</v>
      </c>
      <c r="D423" s="5" t="s">
        <v>1018</v>
      </c>
      <c r="E423" s="1" t="s">
        <v>1146</v>
      </c>
      <c r="F423" s="5" t="s">
        <v>1019</v>
      </c>
      <c r="G423" s="1" t="s">
        <v>1146</v>
      </c>
      <c r="H423" s="5" t="s">
        <v>501</v>
      </c>
      <c r="I423" s="1" t="s">
        <v>1146</v>
      </c>
      <c r="J423" s="5" t="s">
        <v>20</v>
      </c>
      <c r="K423" s="1" t="s">
        <v>1146</v>
      </c>
      <c r="L423" s="5">
        <v>0.8</v>
      </c>
      <c r="M423" s="1" t="s">
        <v>1146</v>
      </c>
      <c r="N423" s="5" t="s">
        <v>14</v>
      </c>
      <c r="O423" s="1" t="s">
        <v>1146</v>
      </c>
      <c r="P423" s="5" t="s">
        <v>91</v>
      </c>
      <c r="Q423" s="1" t="s">
        <v>1146</v>
      </c>
      <c r="R423">
        <v>6</v>
      </c>
      <c r="S423" s="1" t="s">
        <v>1146</v>
      </c>
      <c r="T423">
        <v>3</v>
      </c>
      <c r="U423" s="2" t="s">
        <v>1147</v>
      </c>
      <c r="V423" t="str">
        <f t="shared" si="6"/>
        <v>["Soda Ash, Light","20,35","28A4036Y","A36","2D","0.8","X","A40","6","3"],</v>
      </c>
    </row>
    <row r="424" spans="1:22" ht="17.5" x14ac:dyDescent="0.35">
      <c r="A424" t="s">
        <v>1148</v>
      </c>
      <c r="B424" s="4" t="s">
        <v>1020</v>
      </c>
      <c r="C424" s="1" t="s">
        <v>1146</v>
      </c>
      <c r="D424" s="5">
        <v>72</v>
      </c>
      <c r="E424" s="1" t="s">
        <v>1146</v>
      </c>
      <c r="F424" s="5" t="s">
        <v>1021</v>
      </c>
      <c r="G424" s="1" t="s">
        <v>1146</v>
      </c>
      <c r="H424" s="5" t="s">
        <v>112</v>
      </c>
      <c r="I424" s="1" t="s">
        <v>1146</v>
      </c>
      <c r="J424" s="5" t="s">
        <v>20</v>
      </c>
      <c r="K424" s="1" t="s">
        <v>1146</v>
      </c>
      <c r="L424" s="5">
        <v>1</v>
      </c>
      <c r="M424" s="1" t="s">
        <v>1146</v>
      </c>
      <c r="N424" s="7">
        <v>0</v>
      </c>
      <c r="O424" s="1" t="s">
        <v>1146</v>
      </c>
      <c r="P424" s="5" t="s">
        <v>32</v>
      </c>
      <c r="Q424" s="1" t="s">
        <v>1146</v>
      </c>
      <c r="R424">
        <v>6</v>
      </c>
      <c r="S424" s="1" t="s">
        <v>1146</v>
      </c>
      <c r="T424">
        <v>3</v>
      </c>
      <c r="U424" s="2" t="s">
        <v>1147</v>
      </c>
      <c r="V424" t="str">
        <f t="shared" si="6"/>
        <v>["Sodium Aluminate, Ground","72","72B636","B36","2D","1","0","B6","6","3"],</v>
      </c>
    </row>
    <row r="425" spans="1:22" ht="15.5" x14ac:dyDescent="0.35">
      <c r="A425" t="s">
        <v>1148</v>
      </c>
      <c r="B425" s="4" t="s">
        <v>1022</v>
      </c>
      <c r="C425" s="1" t="s">
        <v>1146</v>
      </c>
      <c r="D425" s="7">
        <v>0</v>
      </c>
      <c r="E425" s="1" t="s">
        <v>1146</v>
      </c>
      <c r="F425" s="7">
        <v>0</v>
      </c>
      <c r="G425" s="1" t="s">
        <v>1146</v>
      </c>
      <c r="H425" s="7">
        <v>0</v>
      </c>
      <c r="I425" s="1" t="s">
        <v>1146</v>
      </c>
      <c r="J425" s="5" t="s">
        <v>1149</v>
      </c>
      <c r="K425" s="1" t="s">
        <v>1146</v>
      </c>
      <c r="L425" s="5" t="s">
        <v>1149</v>
      </c>
      <c r="M425" s="1" t="s">
        <v>1146</v>
      </c>
      <c r="N425" s="7">
        <v>0</v>
      </c>
      <c r="O425" s="1" t="s">
        <v>1146</v>
      </c>
      <c r="P425">
        <v>0</v>
      </c>
      <c r="Q425" s="1" t="s">
        <v>1146</v>
      </c>
      <c r="R425">
        <v>0</v>
      </c>
      <c r="S425" s="1" t="s">
        <v>1146</v>
      </c>
      <c r="T425">
        <v>0</v>
      </c>
      <c r="U425" s="2" t="s">
        <v>1147</v>
      </c>
      <c r="V425" t="str">
        <f t="shared" si="6"/>
        <v>["Sodium Aluminium Fluoride (See Cryolite)","0","0","0","Nil","Nil","0","0","0","0"],</v>
      </c>
    </row>
    <row r="426" spans="1:22" ht="17.5" x14ac:dyDescent="0.35">
      <c r="A426" t="s">
        <v>1148</v>
      </c>
      <c r="B426" s="4" t="s">
        <v>1023</v>
      </c>
      <c r="C426" s="1" t="s">
        <v>1146</v>
      </c>
      <c r="D426" s="5">
        <v>75</v>
      </c>
      <c r="E426" s="1" t="s">
        <v>1146</v>
      </c>
      <c r="F426" s="5" t="s">
        <v>1024</v>
      </c>
      <c r="G426" s="1" t="s">
        <v>1146</v>
      </c>
      <c r="H426" s="5" t="s">
        <v>501</v>
      </c>
      <c r="I426" s="1" t="s">
        <v>1146</v>
      </c>
      <c r="J426" s="5" t="s">
        <v>20</v>
      </c>
      <c r="K426" s="1" t="s">
        <v>1146</v>
      </c>
      <c r="L426" s="5">
        <v>1</v>
      </c>
      <c r="M426" s="1" t="s">
        <v>1146</v>
      </c>
      <c r="N426" s="7">
        <v>0</v>
      </c>
      <c r="O426" s="1" t="s">
        <v>1146</v>
      </c>
      <c r="P426" s="5" t="s">
        <v>15</v>
      </c>
      <c r="Q426" s="1" t="s">
        <v>1146</v>
      </c>
      <c r="R426">
        <v>6</v>
      </c>
      <c r="S426" s="1" t="s">
        <v>1146</v>
      </c>
      <c r="T426">
        <v>3</v>
      </c>
      <c r="U426" s="2" t="s">
        <v>1147</v>
      </c>
      <c r="V426" t="str">
        <f t="shared" si="6"/>
        <v>["Sodium Aluminium Sulphate*","75","75A10036","A36","2D","1","0","A100","6","3"],</v>
      </c>
    </row>
    <row r="427" spans="1:22" ht="15.5" x14ac:dyDescent="0.35">
      <c r="A427" t="s">
        <v>1148</v>
      </c>
      <c r="B427" s="4" t="s">
        <v>1025</v>
      </c>
      <c r="C427" s="1" t="s">
        <v>1146</v>
      </c>
      <c r="D427" s="7">
        <v>0</v>
      </c>
      <c r="E427" s="1" t="s">
        <v>1146</v>
      </c>
      <c r="F427" s="7">
        <v>0</v>
      </c>
      <c r="G427" s="1" t="s">
        <v>1146</v>
      </c>
      <c r="H427" s="7">
        <v>0</v>
      </c>
      <c r="I427" s="1" t="s">
        <v>1146</v>
      </c>
      <c r="J427" s="5" t="s">
        <v>1149</v>
      </c>
      <c r="K427" s="1" t="s">
        <v>1146</v>
      </c>
      <c r="L427" s="5" t="s">
        <v>1149</v>
      </c>
      <c r="M427" s="1" t="s">
        <v>1146</v>
      </c>
      <c r="N427" s="7">
        <v>0</v>
      </c>
      <c r="O427" s="1" t="s">
        <v>1146</v>
      </c>
      <c r="P427">
        <v>0</v>
      </c>
      <c r="Q427" s="1" t="s">
        <v>1146</v>
      </c>
      <c r="R427">
        <v>0</v>
      </c>
      <c r="S427" s="1" t="s">
        <v>1146</v>
      </c>
      <c r="T427">
        <v>0</v>
      </c>
      <c r="U427" s="2" t="s">
        <v>1147</v>
      </c>
      <c r="V427" t="str">
        <f t="shared" si="6"/>
        <v>["Sodium Bentonite (See Bentonite)","0","0","0","Nil","Nil","0","0","0","0"],</v>
      </c>
    </row>
    <row r="428" spans="1:22" ht="15.5" x14ac:dyDescent="0.35">
      <c r="A428" t="s">
        <v>1148</v>
      </c>
      <c r="B428" s="4" t="s">
        <v>1026</v>
      </c>
      <c r="C428" s="1" t="s">
        <v>1146</v>
      </c>
      <c r="D428" s="7">
        <v>0</v>
      </c>
      <c r="E428" s="1" t="s">
        <v>1146</v>
      </c>
      <c r="F428" s="7">
        <v>0</v>
      </c>
      <c r="G428" s="1" t="s">
        <v>1146</v>
      </c>
      <c r="H428" s="7">
        <v>0</v>
      </c>
      <c r="I428" s="1" t="s">
        <v>1146</v>
      </c>
      <c r="J428" s="5" t="s">
        <v>1149</v>
      </c>
      <c r="K428" s="1" t="s">
        <v>1146</v>
      </c>
      <c r="L428" s="5" t="s">
        <v>1149</v>
      </c>
      <c r="M428" s="1" t="s">
        <v>1146</v>
      </c>
      <c r="N428" s="7">
        <v>0</v>
      </c>
      <c r="O428" s="1" t="s">
        <v>1146</v>
      </c>
      <c r="P428">
        <v>0</v>
      </c>
      <c r="Q428" s="1" t="s">
        <v>1146</v>
      </c>
      <c r="R428">
        <v>0</v>
      </c>
      <c r="S428" s="1" t="s">
        <v>1146</v>
      </c>
      <c r="T428">
        <v>0</v>
      </c>
      <c r="U428" s="2" t="s">
        <v>1147</v>
      </c>
      <c r="V428" t="str">
        <f t="shared" si="6"/>
        <v>["Sodium Bicarbonate (See Baking Soda)","0","0","0","Nil","Nil","0","0","0","0"],</v>
      </c>
    </row>
    <row r="429" spans="1:22" ht="15.5" x14ac:dyDescent="0.35">
      <c r="A429" t="s">
        <v>1148</v>
      </c>
      <c r="B429" s="4" t="s">
        <v>1027</v>
      </c>
      <c r="C429" s="1" t="s">
        <v>1146</v>
      </c>
      <c r="D429" s="7">
        <v>0</v>
      </c>
      <c r="E429" s="1" t="s">
        <v>1146</v>
      </c>
      <c r="F429" s="7">
        <v>0</v>
      </c>
      <c r="G429" s="1" t="s">
        <v>1146</v>
      </c>
      <c r="H429" s="7">
        <v>0</v>
      </c>
      <c r="I429" s="1" t="s">
        <v>1146</v>
      </c>
      <c r="J429" s="5" t="s">
        <v>1149</v>
      </c>
      <c r="K429" s="1" t="s">
        <v>1146</v>
      </c>
      <c r="L429" s="5" t="s">
        <v>1149</v>
      </c>
      <c r="M429" s="1" t="s">
        <v>1146</v>
      </c>
      <c r="N429" s="7">
        <v>0</v>
      </c>
      <c r="O429" s="1" t="s">
        <v>1146</v>
      </c>
      <c r="P429">
        <v>0</v>
      </c>
      <c r="Q429" s="1" t="s">
        <v>1146</v>
      </c>
      <c r="R429">
        <v>0</v>
      </c>
      <c r="S429" s="1" t="s">
        <v>1146</v>
      </c>
      <c r="T429">
        <v>0</v>
      </c>
      <c r="U429" s="2" t="s">
        <v>1147</v>
      </c>
      <c r="V429" t="str">
        <f t="shared" si="6"/>
        <v>["Sodium Borate (See Borax)","0","0","0","Nil","Nil","0","0","0","0"],</v>
      </c>
    </row>
    <row r="430" spans="1:22" ht="15.5" x14ac:dyDescent="0.35">
      <c r="A430" t="s">
        <v>1148</v>
      </c>
      <c r="B430" s="4" t="s">
        <v>1028</v>
      </c>
      <c r="C430" s="1" t="s">
        <v>1146</v>
      </c>
      <c r="D430" s="7">
        <v>0</v>
      </c>
      <c r="E430" s="1" t="s">
        <v>1146</v>
      </c>
      <c r="F430" s="7">
        <v>0</v>
      </c>
      <c r="G430" s="1" t="s">
        <v>1146</v>
      </c>
      <c r="H430" s="7">
        <v>0</v>
      </c>
      <c r="I430" s="1" t="s">
        <v>1146</v>
      </c>
      <c r="J430" s="5" t="s">
        <v>1149</v>
      </c>
      <c r="K430" s="1" t="s">
        <v>1146</v>
      </c>
      <c r="L430" s="5" t="s">
        <v>1149</v>
      </c>
      <c r="M430" s="1" t="s">
        <v>1146</v>
      </c>
      <c r="N430" s="7">
        <v>0</v>
      </c>
      <c r="O430" s="1" t="s">
        <v>1146</v>
      </c>
      <c r="P430">
        <v>0</v>
      </c>
      <c r="Q430" s="1" t="s">
        <v>1146</v>
      </c>
      <c r="R430">
        <v>0</v>
      </c>
      <c r="S430" s="1" t="s">
        <v>1146</v>
      </c>
      <c r="T430">
        <v>0</v>
      </c>
      <c r="U430" s="2" t="s">
        <v>1147</v>
      </c>
      <c r="V430" t="str">
        <f t="shared" si="6"/>
        <v>["Sodium Carbonate (See Soda Ash)","0","0","0","Nil","Nil","0","0","0","0"],</v>
      </c>
    </row>
    <row r="431" spans="1:22" ht="15.5" x14ac:dyDescent="0.35">
      <c r="A431" t="s">
        <v>1148</v>
      </c>
      <c r="B431" s="4" t="s">
        <v>1029</v>
      </c>
      <c r="C431" s="1" t="s">
        <v>1146</v>
      </c>
      <c r="D431" s="7">
        <v>0</v>
      </c>
      <c r="E431" s="1" t="s">
        <v>1146</v>
      </c>
      <c r="F431" s="7">
        <v>0</v>
      </c>
      <c r="G431" s="1" t="s">
        <v>1146</v>
      </c>
      <c r="H431" s="7">
        <v>0</v>
      </c>
      <c r="I431" s="1" t="s">
        <v>1146</v>
      </c>
      <c r="J431" s="5" t="s">
        <v>1149</v>
      </c>
      <c r="K431" s="1" t="s">
        <v>1146</v>
      </c>
      <c r="L431" s="5" t="s">
        <v>1149</v>
      </c>
      <c r="M431" s="1" t="s">
        <v>1146</v>
      </c>
      <c r="N431" s="7">
        <v>0</v>
      </c>
      <c r="O431" s="1" t="s">
        <v>1146</v>
      </c>
      <c r="P431">
        <v>0</v>
      </c>
      <c r="Q431" s="1" t="s">
        <v>1146</v>
      </c>
      <c r="R431">
        <v>0</v>
      </c>
      <c r="S431" s="1" t="s">
        <v>1146</v>
      </c>
      <c r="T431">
        <v>0</v>
      </c>
      <c r="U431" s="2" t="s">
        <v>1147</v>
      </c>
      <c r="V431" t="str">
        <f t="shared" si="6"/>
        <v>["Sodium Chloride (See Salt)","0","0","0","Nil","Nil","0","0","0","0"],</v>
      </c>
    </row>
    <row r="432" spans="1:22" ht="15.5" x14ac:dyDescent="0.35">
      <c r="A432" t="s">
        <v>1148</v>
      </c>
      <c r="B432" s="4" t="s">
        <v>1030</v>
      </c>
      <c r="C432" s="1" t="s">
        <v>1146</v>
      </c>
      <c r="D432" s="7">
        <v>0</v>
      </c>
      <c r="E432" s="1" t="s">
        <v>1146</v>
      </c>
      <c r="F432" s="7">
        <v>0</v>
      </c>
      <c r="G432" s="1" t="s">
        <v>1146</v>
      </c>
      <c r="H432" s="7">
        <v>0</v>
      </c>
      <c r="I432" s="1" t="s">
        <v>1146</v>
      </c>
      <c r="J432" s="5" t="s">
        <v>1149</v>
      </c>
      <c r="K432" s="1" t="s">
        <v>1146</v>
      </c>
      <c r="L432" s="5" t="s">
        <v>1149</v>
      </c>
      <c r="M432" s="1" t="s">
        <v>1146</v>
      </c>
      <c r="N432" s="7">
        <v>0</v>
      </c>
      <c r="O432" s="1" t="s">
        <v>1146</v>
      </c>
      <c r="P432">
        <v>0</v>
      </c>
      <c r="Q432" s="1" t="s">
        <v>1146</v>
      </c>
      <c r="R432">
        <v>0</v>
      </c>
      <c r="S432" s="1" t="s">
        <v>1146</v>
      </c>
      <c r="T432">
        <v>0</v>
      </c>
      <c r="U432" s="2" t="s">
        <v>1147</v>
      </c>
      <c r="V432" t="str">
        <f t="shared" si="6"/>
        <v>["Sodium Hydrate (See Caustic Soda)","0","0","0","Nil","Nil","0","0","0","0"],</v>
      </c>
    </row>
    <row r="433" spans="1:22" ht="15.5" x14ac:dyDescent="0.35">
      <c r="A433" t="s">
        <v>1148</v>
      </c>
      <c r="B433" s="4" t="s">
        <v>1031</v>
      </c>
      <c r="C433" s="1" t="s">
        <v>1146</v>
      </c>
      <c r="D433" s="7">
        <v>0</v>
      </c>
      <c r="E433" s="1" t="s">
        <v>1146</v>
      </c>
      <c r="F433" s="7">
        <v>0</v>
      </c>
      <c r="G433" s="1" t="s">
        <v>1146</v>
      </c>
      <c r="H433" s="7">
        <v>0</v>
      </c>
      <c r="I433" s="1" t="s">
        <v>1146</v>
      </c>
      <c r="J433" s="5" t="s">
        <v>1149</v>
      </c>
      <c r="K433" s="1" t="s">
        <v>1146</v>
      </c>
      <c r="L433" s="5" t="s">
        <v>1149</v>
      </c>
      <c r="M433" s="1" t="s">
        <v>1146</v>
      </c>
      <c r="N433" s="7">
        <v>0</v>
      </c>
      <c r="O433" s="1" t="s">
        <v>1146</v>
      </c>
      <c r="P433">
        <v>0</v>
      </c>
      <c r="Q433" s="1" t="s">
        <v>1146</v>
      </c>
      <c r="R433">
        <v>0</v>
      </c>
      <c r="S433" s="1" t="s">
        <v>1146</v>
      </c>
      <c r="T433">
        <v>0</v>
      </c>
      <c r="U433" s="2" t="s">
        <v>1147</v>
      </c>
      <c r="V433" t="str">
        <f t="shared" si="6"/>
        <v>["Sodium Hydroxide (See Caustic Soda)","0","0","0","Nil","Nil","0","0","0","0"],</v>
      </c>
    </row>
    <row r="434" spans="1:22" ht="17.5" x14ac:dyDescent="0.35">
      <c r="A434" t="s">
        <v>1148</v>
      </c>
      <c r="B434" s="4" t="s">
        <v>1032</v>
      </c>
      <c r="C434" s="1" t="s">
        <v>1146</v>
      </c>
      <c r="D434" s="5" t="s">
        <v>644</v>
      </c>
      <c r="E434" s="1" t="s">
        <v>1146</v>
      </c>
      <c r="F434" s="5" t="s">
        <v>1033</v>
      </c>
      <c r="G434" s="1" t="s">
        <v>1146</v>
      </c>
      <c r="H434" s="5" t="s">
        <v>248</v>
      </c>
      <c r="I434" s="1" t="s">
        <v>1146</v>
      </c>
      <c r="J434" s="5" t="s">
        <v>47</v>
      </c>
      <c r="K434" s="1" t="s">
        <v>1146</v>
      </c>
      <c r="L434" s="5">
        <v>1.2</v>
      </c>
      <c r="M434" s="1" t="s">
        <v>1146</v>
      </c>
      <c r="N434" s="7">
        <v>0</v>
      </c>
      <c r="O434" s="1" t="s">
        <v>1146</v>
      </c>
      <c r="P434" s="5" t="s">
        <v>60</v>
      </c>
      <c r="Q434" s="1" t="s">
        <v>1146</v>
      </c>
      <c r="R434">
        <v>5</v>
      </c>
      <c r="S434" s="1" t="s">
        <v>1146</v>
      </c>
      <c r="T434">
        <v>2</v>
      </c>
      <c r="U434" s="2" t="s">
        <v>1147</v>
      </c>
      <c r="V434" t="str">
        <f t="shared" si="6"/>
        <v>["Sodium Nitrate","70,80","75D325NS","D25","2A-2B","1.2","0","D3","5","2"],</v>
      </c>
    </row>
    <row r="435" spans="1:22" ht="17.5" x14ac:dyDescent="0.35">
      <c r="A435" t="s">
        <v>1148</v>
      </c>
      <c r="B435" s="4" t="s">
        <v>1034</v>
      </c>
      <c r="C435" s="1" t="s">
        <v>1146</v>
      </c>
      <c r="D435" s="5" t="s">
        <v>44</v>
      </c>
      <c r="E435" s="1" t="s">
        <v>1146</v>
      </c>
      <c r="F435" s="5" t="s">
        <v>201</v>
      </c>
      <c r="G435" s="1" t="s">
        <v>1146</v>
      </c>
      <c r="H435" s="5" t="s">
        <v>42</v>
      </c>
      <c r="I435" s="1" t="s">
        <v>1146</v>
      </c>
      <c r="J435" s="5" t="s">
        <v>192</v>
      </c>
      <c r="K435" s="1" t="s">
        <v>1146</v>
      </c>
      <c r="L435" s="5">
        <v>0.9</v>
      </c>
      <c r="M435" s="1" t="s">
        <v>1146</v>
      </c>
      <c r="N435" s="7">
        <v>0</v>
      </c>
      <c r="O435" s="1" t="s">
        <v>1146</v>
      </c>
      <c r="P435" s="5" t="s">
        <v>32</v>
      </c>
      <c r="Q435" s="1" t="s">
        <v>1146</v>
      </c>
      <c r="R435">
        <v>5</v>
      </c>
      <c r="S435" s="1" t="s">
        <v>1146</v>
      </c>
      <c r="T435">
        <v>3</v>
      </c>
      <c r="U435" s="2" t="s">
        <v>1147</v>
      </c>
      <c r="V435" t="str">
        <f t="shared" si="6"/>
        <v>["Sodium Phosphate","50,60","55B635","B35","1A-1B","0.9","0","B6","5","3"],</v>
      </c>
    </row>
    <row r="436" spans="1:22" ht="15.5" x14ac:dyDescent="0.35">
      <c r="A436" t="s">
        <v>1148</v>
      </c>
      <c r="B436" s="4" t="s">
        <v>1035</v>
      </c>
      <c r="C436" s="1" t="s">
        <v>1146</v>
      </c>
      <c r="D436" s="7">
        <v>0</v>
      </c>
      <c r="E436" s="1" t="s">
        <v>1146</v>
      </c>
      <c r="F436" s="7">
        <v>0</v>
      </c>
      <c r="G436" s="1" t="s">
        <v>1146</v>
      </c>
      <c r="H436" s="7">
        <v>0</v>
      </c>
      <c r="I436" s="1" t="s">
        <v>1146</v>
      </c>
      <c r="J436" s="5" t="s">
        <v>1149</v>
      </c>
      <c r="K436" s="1" t="s">
        <v>1146</v>
      </c>
      <c r="L436" s="5" t="s">
        <v>1149</v>
      </c>
      <c r="M436" s="1" t="s">
        <v>1146</v>
      </c>
      <c r="N436" s="7">
        <v>0</v>
      </c>
      <c r="O436" s="1" t="s">
        <v>1146</v>
      </c>
      <c r="P436">
        <v>0</v>
      </c>
      <c r="Q436" s="1" t="s">
        <v>1146</v>
      </c>
      <c r="R436">
        <v>0</v>
      </c>
      <c r="S436" s="1" t="s">
        <v>1146</v>
      </c>
      <c r="T436">
        <v>0</v>
      </c>
      <c r="U436" s="2" t="s">
        <v>1147</v>
      </c>
      <c r="V436" t="str">
        <f t="shared" si="6"/>
        <v>["Sodium Sulfate (See Salt Cake)","0","0","0","Nil","Nil","0","0","0","0"],</v>
      </c>
    </row>
    <row r="437" spans="1:22" ht="17.5" x14ac:dyDescent="0.35">
      <c r="A437" t="s">
        <v>1148</v>
      </c>
      <c r="B437" s="4" t="s">
        <v>1036</v>
      </c>
      <c r="C437" s="1" t="s">
        <v>1146</v>
      </c>
      <c r="D437" s="5">
        <v>96</v>
      </c>
      <c r="E437" s="1" t="s">
        <v>1146</v>
      </c>
      <c r="F437" s="5" t="s">
        <v>1037</v>
      </c>
      <c r="G437" s="1" t="s">
        <v>1146</v>
      </c>
      <c r="H437" s="5" t="s">
        <v>895</v>
      </c>
      <c r="I437" s="1" t="s">
        <v>1146</v>
      </c>
      <c r="J437" s="5" t="s">
        <v>20</v>
      </c>
      <c r="K437" s="1" t="s">
        <v>1146</v>
      </c>
      <c r="L437" s="5">
        <v>1.5</v>
      </c>
      <c r="M437" s="1" t="s">
        <v>1146</v>
      </c>
      <c r="N437" s="7">
        <v>0</v>
      </c>
      <c r="O437" s="1" t="s">
        <v>1146</v>
      </c>
      <c r="P437" s="5" t="s">
        <v>32</v>
      </c>
      <c r="Q437" s="1" t="s">
        <v>1146</v>
      </c>
      <c r="R437">
        <v>6</v>
      </c>
      <c r="S437" s="1" t="s">
        <v>1146</v>
      </c>
      <c r="T437">
        <v>4</v>
      </c>
      <c r="U437" s="2" t="s">
        <v>1147</v>
      </c>
      <c r="V437" t="str">
        <f t="shared" si="6"/>
        <v>["Sodium Sulfite","96","96B646X","B46","2D","1.5","0","B6","6","4"],</v>
      </c>
    </row>
    <row r="438" spans="1:22" ht="15.5" x14ac:dyDescent="0.35">
      <c r="A438" t="s">
        <v>1148</v>
      </c>
      <c r="B438" s="4" t="s">
        <v>1038</v>
      </c>
      <c r="C438" s="1" t="s">
        <v>1146</v>
      </c>
      <c r="D438" s="7">
        <v>0</v>
      </c>
      <c r="E438" s="1" t="s">
        <v>1146</v>
      </c>
      <c r="F438" s="7">
        <v>0</v>
      </c>
      <c r="G438" s="1" t="s">
        <v>1146</v>
      </c>
      <c r="H438" s="7">
        <v>0</v>
      </c>
      <c r="I438" s="1" t="s">
        <v>1146</v>
      </c>
      <c r="J438" s="5" t="s">
        <v>1149</v>
      </c>
      <c r="K438" s="1" t="s">
        <v>1146</v>
      </c>
      <c r="L438" s="5" t="s">
        <v>1149</v>
      </c>
      <c r="M438" s="1" t="s">
        <v>1146</v>
      </c>
      <c r="N438" s="7">
        <v>0</v>
      </c>
      <c r="O438" s="1" t="s">
        <v>1146</v>
      </c>
      <c r="P438">
        <v>0</v>
      </c>
      <c r="Q438" s="1" t="s">
        <v>1146</v>
      </c>
      <c r="R438">
        <v>0</v>
      </c>
      <c r="S438" s="1" t="s">
        <v>1146</v>
      </c>
      <c r="T438">
        <v>0</v>
      </c>
      <c r="U438" s="2" t="s">
        <v>1147</v>
      </c>
      <c r="V438" t="str">
        <f t="shared" si="6"/>
        <v>["Sorghum Seed (See Kafir or Milo)","0","0","0","Nil","Nil","0","0","0","0"],</v>
      </c>
    </row>
    <row r="439" spans="1:22" ht="17.5" x14ac:dyDescent="0.35">
      <c r="A439" t="s">
        <v>1148</v>
      </c>
      <c r="B439" s="4" t="s">
        <v>1039</v>
      </c>
      <c r="C439" s="1" t="s">
        <v>1146</v>
      </c>
      <c r="D439" s="5" t="s">
        <v>376</v>
      </c>
      <c r="E439" s="1" t="s">
        <v>1146</v>
      </c>
      <c r="F439" s="5" t="s">
        <v>1040</v>
      </c>
      <c r="G439" s="1" t="s">
        <v>1146</v>
      </c>
      <c r="H439" s="5" t="s">
        <v>12</v>
      </c>
      <c r="I439" s="1" t="s">
        <v>1146</v>
      </c>
      <c r="J439" s="5" t="s">
        <v>31</v>
      </c>
      <c r="K439" s="1" t="s">
        <v>1146</v>
      </c>
      <c r="L439" s="5">
        <v>2</v>
      </c>
      <c r="M439" s="1" t="s">
        <v>1146</v>
      </c>
      <c r="N439" s="7">
        <v>0</v>
      </c>
      <c r="O439" s="1" t="s">
        <v>1146</v>
      </c>
      <c r="P439" s="5" t="s">
        <v>91</v>
      </c>
      <c r="Q439" s="1" t="s">
        <v>1146</v>
      </c>
      <c r="R439">
        <v>5</v>
      </c>
      <c r="S439" s="1" t="s">
        <v>1146</v>
      </c>
      <c r="T439">
        <v>3</v>
      </c>
      <c r="U439" s="2" t="s">
        <v>1147</v>
      </c>
      <c r="V439" t="str">
        <f t="shared" si="6"/>
        <v>["Soybean Dust","25,35","30A4035MN","A35","1A-1B-1C","2","0","A40","5","3"],</v>
      </c>
    </row>
    <row r="440" spans="1:22" ht="17.5" x14ac:dyDescent="0.35">
      <c r="A440" t="s">
        <v>1148</v>
      </c>
      <c r="B440" s="4" t="s">
        <v>1041</v>
      </c>
      <c r="C440" s="1" t="s">
        <v>1146</v>
      </c>
      <c r="D440" s="5" t="s">
        <v>1042</v>
      </c>
      <c r="E440" s="1" t="s">
        <v>1146</v>
      </c>
      <c r="F440" s="5" t="s">
        <v>1043</v>
      </c>
      <c r="G440" s="1" t="s">
        <v>1146</v>
      </c>
      <c r="H440" s="5" t="s">
        <v>214</v>
      </c>
      <c r="I440" s="1" t="s">
        <v>1146</v>
      </c>
      <c r="J440" s="5" t="s">
        <v>31</v>
      </c>
      <c r="K440" s="1" t="s">
        <v>1146</v>
      </c>
      <c r="L440" s="5">
        <v>1</v>
      </c>
      <c r="M440" s="1" t="s">
        <v>1146</v>
      </c>
      <c r="N440" s="5" t="s">
        <v>14</v>
      </c>
      <c r="O440" s="1" t="s">
        <v>1146</v>
      </c>
      <c r="P440" s="5" t="s">
        <v>60</v>
      </c>
      <c r="Q440" s="1" t="s">
        <v>1146</v>
      </c>
      <c r="R440">
        <v>5</v>
      </c>
      <c r="S440" s="1" t="s">
        <v>1146</v>
      </c>
      <c r="T440">
        <v>3</v>
      </c>
      <c r="U440" s="2" t="s">
        <v>1147</v>
      </c>
      <c r="V440" t="str">
        <f t="shared" si="6"/>
        <v>["Soybean, Cake","40,43","42D335W","D35","1A-1B-1C","1","X","D3","5","3"],</v>
      </c>
    </row>
    <row r="441" spans="1:22" ht="17.5" x14ac:dyDescent="0.35">
      <c r="A441" t="s">
        <v>1148</v>
      </c>
      <c r="B441" s="4" t="s">
        <v>1044</v>
      </c>
      <c r="C441" s="1" t="s">
        <v>1146</v>
      </c>
      <c r="D441" s="5" t="s">
        <v>436</v>
      </c>
      <c r="E441" s="1" t="s">
        <v>1146</v>
      </c>
      <c r="F441" s="5" t="s">
        <v>1045</v>
      </c>
      <c r="G441" s="1" t="s">
        <v>1146</v>
      </c>
      <c r="H441" s="5" t="s">
        <v>321</v>
      </c>
      <c r="I441" s="1" t="s">
        <v>1146</v>
      </c>
      <c r="J441" s="5" t="s">
        <v>20</v>
      </c>
      <c r="K441" s="1" t="s">
        <v>1146</v>
      </c>
      <c r="L441" s="5">
        <v>0.6</v>
      </c>
      <c r="M441" s="1" t="s">
        <v>1146</v>
      </c>
      <c r="N441" s="5" t="s">
        <v>14</v>
      </c>
      <c r="O441" s="1" t="s">
        <v>1146</v>
      </c>
      <c r="P441" s="5" t="s">
        <v>26</v>
      </c>
      <c r="Q441" s="1" t="s">
        <v>1146</v>
      </c>
      <c r="R441">
        <v>6</v>
      </c>
      <c r="S441" s="1" t="s">
        <v>1146</v>
      </c>
      <c r="T441">
        <v>3</v>
      </c>
      <c r="U441" s="2" t="s">
        <v>1147</v>
      </c>
      <c r="V441" t="str">
        <f t="shared" si="6"/>
        <v>["Soybean, Cracked","30,40","35C1/236NW","C36","2D","0.6","X","C1/2","6","3"],</v>
      </c>
    </row>
    <row r="442" spans="1:22" ht="17.5" x14ac:dyDescent="0.35">
      <c r="A442" t="s">
        <v>1148</v>
      </c>
      <c r="B442" s="4" t="s">
        <v>1046</v>
      </c>
      <c r="C442" s="1" t="s">
        <v>1146</v>
      </c>
      <c r="D442" s="5" t="s">
        <v>431</v>
      </c>
      <c r="E442" s="1" t="s">
        <v>1146</v>
      </c>
      <c r="F442" s="5" t="s">
        <v>1047</v>
      </c>
      <c r="G442" s="1" t="s">
        <v>1146</v>
      </c>
      <c r="H442" s="5" t="s">
        <v>36</v>
      </c>
      <c r="I442" s="1" t="s">
        <v>1146</v>
      </c>
      <c r="J442" s="5" t="s">
        <v>31</v>
      </c>
      <c r="K442" s="1" t="s">
        <v>1146</v>
      </c>
      <c r="L442" s="5">
        <v>0.8</v>
      </c>
      <c r="M442" s="1" t="s">
        <v>1146</v>
      </c>
      <c r="N442" s="5" t="s">
        <v>14</v>
      </c>
      <c r="O442" s="1" t="s">
        <v>1146</v>
      </c>
      <c r="P442" s="5" t="s">
        <v>26</v>
      </c>
      <c r="Q442" s="1" t="s">
        <v>1146</v>
      </c>
      <c r="R442">
        <v>5</v>
      </c>
      <c r="S442" s="1" t="s">
        <v>1146</v>
      </c>
      <c r="T442">
        <v>3</v>
      </c>
      <c r="U442" s="2" t="s">
        <v>1147</v>
      </c>
      <c r="V442" t="str">
        <f t="shared" si="6"/>
        <v>["Soybean, Flakes, Raw","15,35","25C1/235Y","C35","1A-1B-1C","0.8","X","C1/2","5","3"],</v>
      </c>
    </row>
    <row r="443" spans="1:22" ht="17.5" x14ac:dyDescent="0.35">
      <c r="A443" t="s">
        <v>1148</v>
      </c>
      <c r="B443" s="4" t="s">
        <v>1048</v>
      </c>
      <c r="C443" s="1" t="s">
        <v>1146</v>
      </c>
      <c r="D443" s="5" t="s">
        <v>376</v>
      </c>
      <c r="E443" s="1" t="s">
        <v>1146</v>
      </c>
      <c r="F443" s="5" t="s">
        <v>1040</v>
      </c>
      <c r="G443" s="1" t="s">
        <v>1146</v>
      </c>
      <c r="H443" s="5" t="s">
        <v>12</v>
      </c>
      <c r="I443" s="1" t="s">
        <v>1146</v>
      </c>
      <c r="J443" s="5" t="s">
        <v>31</v>
      </c>
      <c r="K443" s="1" t="s">
        <v>1146</v>
      </c>
      <c r="L443" s="5">
        <v>1</v>
      </c>
      <c r="M443" s="1" t="s">
        <v>1146</v>
      </c>
      <c r="N443" s="5" t="s">
        <v>14</v>
      </c>
      <c r="O443" s="1" t="s">
        <v>1146</v>
      </c>
      <c r="P443" s="5" t="s">
        <v>91</v>
      </c>
      <c r="Q443" s="1" t="s">
        <v>1146</v>
      </c>
      <c r="R443">
        <v>5</v>
      </c>
      <c r="S443" s="1" t="s">
        <v>1146</v>
      </c>
      <c r="T443">
        <v>3</v>
      </c>
      <c r="U443" s="2" t="s">
        <v>1147</v>
      </c>
      <c r="V443" t="str">
        <f t="shared" si="6"/>
        <v>["Soybean, Flour","25,35","30A4035MN","A35","1A-1B-1C","1","X","A40","5","3"],</v>
      </c>
    </row>
    <row r="444" spans="1:22" ht="17.5" x14ac:dyDescent="0.35">
      <c r="A444" t="s">
        <v>1148</v>
      </c>
      <c r="B444" s="4" t="s">
        <v>1049</v>
      </c>
      <c r="C444" s="1" t="s">
        <v>1146</v>
      </c>
      <c r="D444" s="5" t="s">
        <v>114</v>
      </c>
      <c r="E444" s="1" t="s">
        <v>1146</v>
      </c>
      <c r="F444" s="5" t="s">
        <v>1050</v>
      </c>
      <c r="G444" s="1" t="s">
        <v>1146</v>
      </c>
      <c r="H444" s="5" t="s">
        <v>42</v>
      </c>
      <c r="I444" s="1" t="s">
        <v>1146</v>
      </c>
      <c r="J444" s="5" t="s">
        <v>31</v>
      </c>
      <c r="K444" s="1" t="s">
        <v>1146</v>
      </c>
      <c r="L444" s="5">
        <v>0.6</v>
      </c>
      <c r="M444" s="1" t="s">
        <v>1146</v>
      </c>
      <c r="N444" s="5" t="s">
        <v>14</v>
      </c>
      <c r="O444" s="1" t="s">
        <v>1146</v>
      </c>
      <c r="P444" s="5" t="s">
        <v>32</v>
      </c>
      <c r="Q444" s="1" t="s">
        <v>1146</v>
      </c>
      <c r="R444">
        <v>5</v>
      </c>
      <c r="S444" s="1" t="s">
        <v>1146</v>
      </c>
      <c r="T444">
        <v>3</v>
      </c>
      <c r="U444" s="2" t="s">
        <v>1147</v>
      </c>
      <c r="V444" t="str">
        <f t="shared" si="6"/>
        <v>["Soybean, Meal, Cold","35,45","40B635","B35","1A-1B-1C","0.6","X","B6","5","3"],</v>
      </c>
    </row>
    <row r="445" spans="1:22" ht="17.5" x14ac:dyDescent="0.35">
      <c r="A445" t="s">
        <v>1148</v>
      </c>
      <c r="B445" s="4" t="s">
        <v>1051</v>
      </c>
      <c r="C445" s="1" t="s">
        <v>1146</v>
      </c>
      <c r="D445" s="5">
        <v>40</v>
      </c>
      <c r="E445" s="1" t="s">
        <v>1146</v>
      </c>
      <c r="F445" s="5" t="s">
        <v>1052</v>
      </c>
      <c r="G445" s="1" t="s">
        <v>1146</v>
      </c>
      <c r="H445" s="5" t="s">
        <v>42</v>
      </c>
      <c r="I445" s="1" t="s">
        <v>1146</v>
      </c>
      <c r="J445" s="5" t="s">
        <v>47</v>
      </c>
      <c r="K445" s="1" t="s">
        <v>1146</v>
      </c>
      <c r="L445" s="5">
        <v>0.6</v>
      </c>
      <c r="M445" s="1" t="s">
        <v>1146</v>
      </c>
      <c r="N445" s="7">
        <v>0</v>
      </c>
      <c r="O445" s="1" t="s">
        <v>1146</v>
      </c>
      <c r="P445" s="5" t="s">
        <v>32</v>
      </c>
      <c r="Q445" s="1" t="s">
        <v>1146</v>
      </c>
      <c r="R445">
        <v>5</v>
      </c>
      <c r="S445" s="1" t="s">
        <v>1146</v>
      </c>
      <c r="T445">
        <v>3</v>
      </c>
      <c r="U445" s="2" t="s">
        <v>1147</v>
      </c>
      <c r="V445" t="str">
        <f t="shared" si="6"/>
        <v>["Soybean, Meal, Hot","40","40B635T","B35","2A-2B","0.6","0","B6","5","3"],</v>
      </c>
    </row>
    <row r="446" spans="1:22" ht="17.5" x14ac:dyDescent="0.35">
      <c r="A446" t="s">
        <v>1148</v>
      </c>
      <c r="B446" s="4" t="s">
        <v>1053</v>
      </c>
      <c r="C446" s="1" t="s">
        <v>1146</v>
      </c>
      <c r="D446" s="5" t="s">
        <v>40</v>
      </c>
      <c r="E446" s="1" t="s">
        <v>1146</v>
      </c>
      <c r="F446" s="5" t="s">
        <v>1054</v>
      </c>
      <c r="G446" s="1" t="s">
        <v>1146</v>
      </c>
      <c r="H446" s="5" t="s">
        <v>560</v>
      </c>
      <c r="I446" s="1" t="s">
        <v>1146</v>
      </c>
      <c r="J446" s="5" t="s">
        <v>20</v>
      </c>
      <c r="K446" s="1" t="s">
        <v>1146</v>
      </c>
      <c r="L446" s="5">
        <v>1</v>
      </c>
      <c r="M446" s="1" t="s">
        <v>1146</v>
      </c>
      <c r="N446" s="7">
        <v>0</v>
      </c>
      <c r="O446" s="1" t="s">
        <v>1146</v>
      </c>
      <c r="P446" s="5" t="s">
        <v>26</v>
      </c>
      <c r="Q446" s="1" t="s">
        <v>1146</v>
      </c>
      <c r="R446">
        <v>6</v>
      </c>
      <c r="S446" s="1" t="s">
        <v>1146</v>
      </c>
      <c r="T446">
        <v>2</v>
      </c>
      <c r="U446" s="2" t="s">
        <v>1147</v>
      </c>
      <c r="V446" t="str">
        <f t="shared" si="6"/>
        <v>["Soybean, Whole","45,50","48C1/226NW","C26","2D","1","0","C1/2","6","2"],</v>
      </c>
    </row>
    <row r="447" spans="1:22" ht="17.5" x14ac:dyDescent="0.35">
      <c r="A447" t="s">
        <v>1148</v>
      </c>
      <c r="B447" s="4" t="s">
        <v>1055</v>
      </c>
      <c r="C447" s="1" t="s">
        <v>1146</v>
      </c>
      <c r="D447" s="5" t="s">
        <v>1056</v>
      </c>
      <c r="E447" s="1" t="s">
        <v>1146</v>
      </c>
      <c r="F447" s="5" t="s">
        <v>1057</v>
      </c>
      <c r="G447" s="1" t="s">
        <v>1146</v>
      </c>
      <c r="H447" s="5" t="s">
        <v>1058</v>
      </c>
      <c r="I447" s="1" t="s">
        <v>1146</v>
      </c>
      <c r="J447" s="5" t="s">
        <v>31</v>
      </c>
      <c r="K447" s="1" t="s">
        <v>1146</v>
      </c>
      <c r="L447" s="5">
        <v>1</v>
      </c>
      <c r="M447" s="1" t="s">
        <v>1146</v>
      </c>
      <c r="N447" s="5" t="s">
        <v>14</v>
      </c>
      <c r="O447" s="1" t="s">
        <v>1146</v>
      </c>
      <c r="P447" s="5" t="s">
        <v>91</v>
      </c>
      <c r="Q447" s="1" t="s">
        <v>1146</v>
      </c>
      <c r="R447">
        <v>5</v>
      </c>
      <c r="S447" s="1" t="s">
        <v>1146</v>
      </c>
      <c r="T447">
        <v>1</v>
      </c>
      <c r="U447" s="2" t="s">
        <v>1147</v>
      </c>
      <c r="V447" t="str">
        <f t="shared" si="6"/>
        <v>["Starch","25,50","38A4015MN","A15","1A-1B-1C","1","X","A40","5","1"],</v>
      </c>
    </row>
    <row r="448" spans="1:22" ht="17.5" x14ac:dyDescent="0.35">
      <c r="A448" t="s">
        <v>1148</v>
      </c>
      <c r="B448" s="4" t="s">
        <v>1059</v>
      </c>
      <c r="C448" s="1" t="s">
        <v>1146</v>
      </c>
      <c r="D448" s="5" t="s">
        <v>396</v>
      </c>
      <c r="E448" s="1" t="s">
        <v>1146</v>
      </c>
      <c r="F448" s="5" t="s">
        <v>1060</v>
      </c>
      <c r="G448" s="1" t="s">
        <v>1146</v>
      </c>
      <c r="H448" s="5" t="s">
        <v>120</v>
      </c>
      <c r="I448" s="1" t="s">
        <v>1146</v>
      </c>
      <c r="J448" s="5" t="s">
        <v>52</v>
      </c>
      <c r="K448" s="1" t="s">
        <v>1146</v>
      </c>
      <c r="L448" s="5">
        <v>3</v>
      </c>
      <c r="M448" s="1" t="s">
        <v>1146</v>
      </c>
      <c r="N448" s="7">
        <v>0</v>
      </c>
      <c r="O448" s="1" t="s">
        <v>1146</v>
      </c>
      <c r="P448" s="5" t="s">
        <v>60</v>
      </c>
      <c r="Q448" s="1" t="s">
        <v>1146</v>
      </c>
      <c r="R448">
        <v>6</v>
      </c>
      <c r="S448" s="1" t="s">
        <v>1146</v>
      </c>
      <c r="T448">
        <v>4</v>
      </c>
      <c r="U448" s="2" t="s">
        <v>1147</v>
      </c>
      <c r="V448" t="str">
        <f t="shared" si="6"/>
        <v>["Steel Turnings, Crushed","100,150","125D346WV","D46","3D","3","0","D3","6","4"],</v>
      </c>
    </row>
    <row r="449" spans="1:22" ht="17.5" x14ac:dyDescent="0.35">
      <c r="A449" t="s">
        <v>1148</v>
      </c>
      <c r="B449" s="4" t="s">
        <v>1061</v>
      </c>
      <c r="C449" s="1" t="s">
        <v>1146</v>
      </c>
      <c r="D449" s="5" t="s">
        <v>409</v>
      </c>
      <c r="E449" s="1" t="s">
        <v>1146</v>
      </c>
      <c r="F449" s="5" t="s">
        <v>1062</v>
      </c>
      <c r="G449" s="1" t="s">
        <v>1146</v>
      </c>
      <c r="H449" s="5" t="s">
        <v>560</v>
      </c>
      <c r="I449" s="1" t="s">
        <v>1146</v>
      </c>
      <c r="J449" s="5" t="s">
        <v>20</v>
      </c>
      <c r="K449" s="1" t="s">
        <v>1146</v>
      </c>
      <c r="L449" s="5">
        <v>0.9</v>
      </c>
      <c r="M449" s="1" t="s">
        <v>1146</v>
      </c>
      <c r="N449" s="7">
        <v>0</v>
      </c>
      <c r="O449" s="1" t="s">
        <v>1146</v>
      </c>
      <c r="P449" s="5" t="s">
        <v>26</v>
      </c>
      <c r="Q449" s="1" t="s">
        <v>1146</v>
      </c>
      <c r="R449">
        <v>6</v>
      </c>
      <c r="S449" s="1" t="s">
        <v>1146</v>
      </c>
      <c r="T449">
        <v>2</v>
      </c>
      <c r="U449" s="2" t="s">
        <v>1147</v>
      </c>
      <c r="V449" t="str">
        <f t="shared" si="6"/>
        <v>["Sugar Beet, Pulp, Dry","12,15","14C1/226N","C26","2D","0.9","0","C1/2","6","2"],</v>
      </c>
    </row>
    <row r="450" spans="1:22" ht="17.5" x14ac:dyDescent="0.35">
      <c r="A450" t="s">
        <v>1148</v>
      </c>
      <c r="B450" s="4" t="s">
        <v>1063</v>
      </c>
      <c r="C450" s="1" t="s">
        <v>1146</v>
      </c>
      <c r="D450" s="5" t="s">
        <v>575</v>
      </c>
      <c r="E450" s="1" t="s">
        <v>1146</v>
      </c>
      <c r="F450" s="5" t="s">
        <v>1064</v>
      </c>
      <c r="G450" s="1" t="s">
        <v>1146</v>
      </c>
      <c r="H450" s="5" t="s">
        <v>36</v>
      </c>
      <c r="I450" s="1" t="s">
        <v>1146</v>
      </c>
      <c r="J450" s="5" t="s">
        <v>31</v>
      </c>
      <c r="K450" s="1" t="s">
        <v>1146</v>
      </c>
      <c r="L450" s="5">
        <v>1.2</v>
      </c>
      <c r="M450" s="1" t="s">
        <v>1146</v>
      </c>
      <c r="N450" s="7">
        <v>0</v>
      </c>
      <c r="O450" s="1" t="s">
        <v>1146</v>
      </c>
      <c r="P450" s="5" t="s">
        <v>26</v>
      </c>
      <c r="Q450" s="1" t="s">
        <v>1146</v>
      </c>
      <c r="R450">
        <v>5</v>
      </c>
      <c r="S450" s="1" t="s">
        <v>1146</v>
      </c>
      <c r="T450">
        <v>3</v>
      </c>
      <c r="U450" s="2" t="s">
        <v>1147</v>
      </c>
      <c r="V450" t="str">
        <f t="shared" ref="V450:V487" si="7">A450&amp;B450&amp;C450&amp;D450&amp;E450&amp;F450&amp;G450&amp;H450&amp;I450&amp;J450&amp;K450&amp;L450&amp;M450&amp;N450&amp;O450&amp;P450&amp;Q450&amp;R450&amp;S450&amp;T450&amp;U450</f>
        <v>["Sugar Beet, Pulp, Wet","25,45","35C1/235XN","C35","1A-1B-1C","1.2","0","C1/2","5","3"],</v>
      </c>
    </row>
    <row r="451" spans="1:22" ht="17.5" x14ac:dyDescent="0.35">
      <c r="A451" t="s">
        <v>1148</v>
      </c>
      <c r="B451" s="4" t="s">
        <v>1065</v>
      </c>
      <c r="C451" s="1" t="s">
        <v>1146</v>
      </c>
      <c r="D451" s="5" t="s">
        <v>44</v>
      </c>
      <c r="E451" s="1" t="s">
        <v>1146</v>
      </c>
      <c r="F451" s="5" t="s">
        <v>1066</v>
      </c>
      <c r="G451" s="1" t="s">
        <v>1146</v>
      </c>
      <c r="H451" s="5" t="s">
        <v>12</v>
      </c>
      <c r="I451" s="1" t="s">
        <v>1146</v>
      </c>
      <c r="J451" s="5" t="s">
        <v>138</v>
      </c>
      <c r="K451" s="1" t="s">
        <v>1146</v>
      </c>
      <c r="L451" s="5">
        <v>0.8</v>
      </c>
      <c r="M451" s="1" t="s">
        <v>1146</v>
      </c>
      <c r="N451" s="5" t="s">
        <v>14</v>
      </c>
      <c r="O451" s="1" t="s">
        <v>1146</v>
      </c>
      <c r="P451" s="5" t="s">
        <v>15</v>
      </c>
      <c r="Q451" s="1" t="s">
        <v>1146</v>
      </c>
      <c r="R451">
        <v>5</v>
      </c>
      <c r="S451" s="1" t="s">
        <v>1146</v>
      </c>
      <c r="T451">
        <v>3</v>
      </c>
      <c r="U451" s="2" t="s">
        <v>1147</v>
      </c>
      <c r="V451" t="str">
        <f t="shared" si="7"/>
        <v>["Sugar, Powdered","50,60","55A10035PXN","A35","1B","0.8","X","A100","5","3"],</v>
      </c>
    </row>
    <row r="452" spans="1:22" ht="17.5" x14ac:dyDescent="0.35">
      <c r="A452" t="s">
        <v>1148</v>
      </c>
      <c r="B452" s="4" t="s">
        <v>1067</v>
      </c>
      <c r="C452" s="1" t="s">
        <v>1146</v>
      </c>
      <c r="D452" s="5" t="s">
        <v>49</v>
      </c>
      <c r="E452" s="1" t="s">
        <v>1146</v>
      </c>
      <c r="F452" s="5" t="s">
        <v>1068</v>
      </c>
      <c r="G452" s="1" t="s">
        <v>1146</v>
      </c>
      <c r="H452" s="5" t="s">
        <v>42</v>
      </c>
      <c r="I452" s="1" t="s">
        <v>1146</v>
      </c>
      <c r="J452" s="5" t="s">
        <v>138</v>
      </c>
      <c r="K452" s="1" t="s">
        <v>1146</v>
      </c>
      <c r="L452" s="5">
        <v>1.5</v>
      </c>
      <c r="M452" s="1" t="s">
        <v>1146</v>
      </c>
      <c r="N452" s="7">
        <v>0</v>
      </c>
      <c r="O452" s="1" t="s">
        <v>1146</v>
      </c>
      <c r="P452" s="5" t="s">
        <v>32</v>
      </c>
      <c r="Q452" s="1" t="s">
        <v>1146</v>
      </c>
      <c r="R452">
        <v>5</v>
      </c>
      <c r="S452" s="1" t="s">
        <v>1146</v>
      </c>
      <c r="T452">
        <v>3</v>
      </c>
      <c r="U452" s="2" t="s">
        <v>1147</v>
      </c>
      <c r="V452" t="str">
        <f t="shared" si="7"/>
        <v>["Sugar, Raw","55,65","60B635PXN","B35","1B","1.5","0","B6","5","3"],</v>
      </c>
    </row>
    <row r="453" spans="1:22" ht="17.5" x14ac:dyDescent="0.35">
      <c r="A453" t="s">
        <v>1148</v>
      </c>
      <c r="B453" s="4" t="s">
        <v>1069</v>
      </c>
      <c r="C453" s="1" t="s">
        <v>1146</v>
      </c>
      <c r="D453" s="5" t="s">
        <v>655</v>
      </c>
      <c r="E453" s="1" t="s">
        <v>1146</v>
      </c>
      <c r="F453" s="5" t="s">
        <v>1070</v>
      </c>
      <c r="G453" s="1" t="s">
        <v>1146</v>
      </c>
      <c r="H453" s="5" t="s">
        <v>42</v>
      </c>
      <c r="I453" s="1" t="s">
        <v>1146</v>
      </c>
      <c r="J453" s="5" t="s">
        <v>138</v>
      </c>
      <c r="K453" s="1" t="s">
        <v>1146</v>
      </c>
      <c r="L453" s="5" t="s">
        <v>1071</v>
      </c>
      <c r="M453" s="1" t="s">
        <v>1146</v>
      </c>
      <c r="N453" s="5" t="s">
        <v>14</v>
      </c>
      <c r="O453" s="1" t="s">
        <v>1146</v>
      </c>
      <c r="P453" s="5" t="s">
        <v>32</v>
      </c>
      <c r="Q453" s="1" t="s">
        <v>1146</v>
      </c>
      <c r="R453">
        <v>5</v>
      </c>
      <c r="S453" s="1" t="s">
        <v>1146</v>
      </c>
      <c r="T453">
        <v>3</v>
      </c>
      <c r="U453" s="2" t="s">
        <v>1147</v>
      </c>
      <c r="V453" t="str">
        <f t="shared" si="7"/>
        <v>["Sugar, Refined, Granulated, Dry","50,55","53B635PUN","B35","1B","1.0-1.2","X","B6","5","3"],</v>
      </c>
    </row>
    <row r="454" spans="1:22" ht="17.5" x14ac:dyDescent="0.35">
      <c r="A454" t="s">
        <v>1148</v>
      </c>
      <c r="B454" s="4" t="s">
        <v>1072</v>
      </c>
      <c r="C454" s="1" t="s">
        <v>1146</v>
      </c>
      <c r="D454" s="5" t="s">
        <v>49</v>
      </c>
      <c r="E454" s="1" t="s">
        <v>1146</v>
      </c>
      <c r="F454" s="5" t="s">
        <v>1073</v>
      </c>
      <c r="G454" s="1" t="s">
        <v>1146</v>
      </c>
      <c r="H454" s="5" t="s">
        <v>36</v>
      </c>
      <c r="I454" s="1" t="s">
        <v>1146</v>
      </c>
      <c r="J454" s="5" t="s">
        <v>138</v>
      </c>
      <c r="K454" s="1" t="s">
        <v>1146</v>
      </c>
      <c r="L454" s="5" t="s">
        <v>1074</v>
      </c>
      <c r="M454" s="1" t="s">
        <v>1146</v>
      </c>
      <c r="N454" s="7">
        <v>0</v>
      </c>
      <c r="O454" s="1" t="s">
        <v>1146</v>
      </c>
      <c r="P454" s="5" t="s">
        <v>26</v>
      </c>
      <c r="Q454" s="1" t="s">
        <v>1146</v>
      </c>
      <c r="R454">
        <v>5</v>
      </c>
      <c r="S454" s="1" t="s">
        <v>1146</v>
      </c>
      <c r="T454">
        <v>3</v>
      </c>
      <c r="U454" s="2" t="s">
        <v>1147</v>
      </c>
      <c r="V454" t="str">
        <f t="shared" si="7"/>
        <v>["Sugar, Refined, Granulated, Wet","55,65","60C1/235X","C35","1B","1.4-2.0","0","C1/2","5","3"],</v>
      </c>
    </row>
    <row r="455" spans="1:22" ht="17.5" x14ac:dyDescent="0.35">
      <c r="A455" t="s">
        <v>1148</v>
      </c>
      <c r="B455" s="4" t="s">
        <v>1075</v>
      </c>
      <c r="C455" s="1" t="s">
        <v>1146</v>
      </c>
      <c r="D455" s="5" t="s">
        <v>44</v>
      </c>
      <c r="E455" s="1" t="s">
        <v>1146</v>
      </c>
      <c r="F455" s="5" t="s">
        <v>1076</v>
      </c>
      <c r="G455" s="1" t="s">
        <v>1146</v>
      </c>
      <c r="H455" s="5" t="s">
        <v>36</v>
      </c>
      <c r="I455" s="1" t="s">
        <v>1146</v>
      </c>
      <c r="J455" s="5" t="s">
        <v>192</v>
      </c>
      <c r="K455" s="1" t="s">
        <v>1146</v>
      </c>
      <c r="L455" s="5">
        <v>0.8</v>
      </c>
      <c r="M455" s="1" t="s">
        <v>1146</v>
      </c>
      <c r="N455" s="7">
        <v>0</v>
      </c>
      <c r="O455" s="1" t="s">
        <v>1146</v>
      </c>
      <c r="P455" s="5" t="s">
        <v>26</v>
      </c>
      <c r="Q455" s="1" t="s">
        <v>1146</v>
      </c>
      <c r="R455">
        <v>5</v>
      </c>
      <c r="S455" s="1" t="s">
        <v>1146</v>
      </c>
      <c r="T455">
        <v>3</v>
      </c>
      <c r="U455" s="2" t="s">
        <v>1147</v>
      </c>
      <c r="V455" t="str">
        <f t="shared" si="7"/>
        <v>["Sulphur, Crushed - 1/2"","50,60","55C1/235N","C35","1A-1B","0.8","0","C1/2","5","3"],</v>
      </c>
    </row>
    <row r="456" spans="1:22" ht="17.5" x14ac:dyDescent="0.35">
      <c r="A456" t="s">
        <v>1148</v>
      </c>
      <c r="B456" s="4" t="s">
        <v>1077</v>
      </c>
      <c r="C456" s="1" t="s">
        <v>1146</v>
      </c>
      <c r="D456" s="5" t="s">
        <v>1078</v>
      </c>
      <c r="E456" s="1" t="s">
        <v>1146</v>
      </c>
      <c r="F456" s="5" t="s">
        <v>1079</v>
      </c>
      <c r="G456" s="1" t="s">
        <v>1146</v>
      </c>
      <c r="H456" s="5" t="s">
        <v>214</v>
      </c>
      <c r="I456" s="1" t="s">
        <v>1146</v>
      </c>
      <c r="J456" s="5" t="s">
        <v>47</v>
      </c>
      <c r="K456" s="1" t="s">
        <v>1146</v>
      </c>
      <c r="L456" s="5">
        <v>0.8</v>
      </c>
      <c r="M456" s="1" t="s">
        <v>1146</v>
      </c>
      <c r="N456" s="7">
        <v>0</v>
      </c>
      <c r="O456" s="1" t="s">
        <v>1146</v>
      </c>
      <c r="P456" s="5" t="s">
        <v>60</v>
      </c>
      <c r="Q456" s="1" t="s">
        <v>1146</v>
      </c>
      <c r="R456">
        <v>5</v>
      </c>
      <c r="S456" s="1" t="s">
        <v>1146</v>
      </c>
      <c r="T456">
        <v>3</v>
      </c>
      <c r="U456" s="2" t="s">
        <v>1147</v>
      </c>
      <c r="V456" t="str">
        <f t="shared" si="7"/>
        <v>["Sulphur, Lumps - 3"","80,85","83D335N","D35","2A-2B","0.8","0","D3","5","3"],</v>
      </c>
    </row>
    <row r="457" spans="1:22" ht="17.5" x14ac:dyDescent="0.35">
      <c r="A457" t="s">
        <v>1148</v>
      </c>
      <c r="B457" s="4" t="s">
        <v>1080</v>
      </c>
      <c r="C457" s="1" t="s">
        <v>1146</v>
      </c>
      <c r="D457" s="5" t="s">
        <v>44</v>
      </c>
      <c r="E457" s="1" t="s">
        <v>1146</v>
      </c>
      <c r="F457" s="5" t="s">
        <v>1081</v>
      </c>
      <c r="G457" s="1" t="s">
        <v>1146</v>
      </c>
      <c r="H457" s="5" t="s">
        <v>12</v>
      </c>
      <c r="I457" s="1" t="s">
        <v>1146</v>
      </c>
      <c r="J457" s="5" t="s">
        <v>192</v>
      </c>
      <c r="K457" s="1" t="s">
        <v>1146</v>
      </c>
      <c r="L457" s="5">
        <v>0.6</v>
      </c>
      <c r="M457" s="1" t="s">
        <v>1146</v>
      </c>
      <c r="N457" s="7">
        <v>0</v>
      </c>
      <c r="O457" s="1" t="s">
        <v>1146</v>
      </c>
      <c r="P457" s="5" t="s">
        <v>91</v>
      </c>
      <c r="Q457" s="1" t="s">
        <v>1146</v>
      </c>
      <c r="R457">
        <v>5</v>
      </c>
      <c r="S457" s="1" t="s">
        <v>1146</v>
      </c>
      <c r="T457">
        <v>3</v>
      </c>
      <c r="U457" s="2" t="s">
        <v>1147</v>
      </c>
      <c r="V457" t="str">
        <f t="shared" si="7"/>
        <v>["Sulphur, Powdered","50,60","55A4035MN","A35","1A-1B","0.6","0","A40","5","3"],</v>
      </c>
    </row>
    <row r="458" spans="1:22" ht="17.5" x14ac:dyDescent="0.35">
      <c r="A458" t="s">
        <v>1148</v>
      </c>
      <c r="B458" s="4" t="s">
        <v>1082</v>
      </c>
      <c r="C458" s="1" t="s">
        <v>1146</v>
      </c>
      <c r="D458" s="5" t="s">
        <v>1083</v>
      </c>
      <c r="E458" s="1" t="s">
        <v>1146</v>
      </c>
      <c r="F458" s="5" t="s">
        <v>1084</v>
      </c>
      <c r="G458" s="1" t="s">
        <v>1146</v>
      </c>
      <c r="H458" s="5" t="s">
        <v>174</v>
      </c>
      <c r="I458" s="1" t="s">
        <v>1146</v>
      </c>
      <c r="J458" s="5" t="s">
        <v>31</v>
      </c>
      <c r="K458" s="1" t="s">
        <v>1146</v>
      </c>
      <c r="L458" s="5">
        <v>0.5</v>
      </c>
      <c r="M458" s="1" t="s">
        <v>1146</v>
      </c>
      <c r="N458" s="5" t="s">
        <v>14</v>
      </c>
      <c r="O458" s="1" t="s">
        <v>1146</v>
      </c>
      <c r="P458" s="5" t="s">
        <v>26</v>
      </c>
      <c r="Q458" s="1" t="s">
        <v>1146</v>
      </c>
      <c r="R458">
        <v>5</v>
      </c>
      <c r="S458" s="1" t="s">
        <v>1146</v>
      </c>
      <c r="T458">
        <v>1</v>
      </c>
      <c r="U458" s="2" t="s">
        <v>1147</v>
      </c>
      <c r="V458" t="str">
        <f t="shared" si="7"/>
        <v>["Sunflower Seed","19,38","29C1/215","C15","1A-1B-1C","0.5","X","C1/2","5","1"],</v>
      </c>
    </row>
    <row r="459" spans="1:22" ht="17.5" x14ac:dyDescent="0.35">
      <c r="A459" t="s">
        <v>1148</v>
      </c>
      <c r="B459" s="4" t="s">
        <v>1085</v>
      </c>
      <c r="C459" s="1" t="s">
        <v>1146</v>
      </c>
      <c r="D459" s="5" t="s">
        <v>624</v>
      </c>
      <c r="E459" s="1" t="s">
        <v>1146</v>
      </c>
      <c r="F459" s="5" t="s">
        <v>995</v>
      </c>
      <c r="G459" s="1" t="s">
        <v>1146</v>
      </c>
      <c r="H459" s="5" t="s">
        <v>321</v>
      </c>
      <c r="I459" s="1" t="s">
        <v>1146</v>
      </c>
      <c r="J459" s="5" t="s">
        <v>20</v>
      </c>
      <c r="K459" s="1" t="s">
        <v>1146</v>
      </c>
      <c r="L459" s="5">
        <v>0.9</v>
      </c>
      <c r="M459" s="1" t="s">
        <v>1146</v>
      </c>
      <c r="N459" s="7">
        <v>0</v>
      </c>
      <c r="O459" s="1" t="s">
        <v>1146</v>
      </c>
      <c r="P459" s="5" t="s">
        <v>26</v>
      </c>
      <c r="Q459" s="1" t="s">
        <v>1146</v>
      </c>
      <c r="R459">
        <v>6</v>
      </c>
      <c r="S459" s="1" t="s">
        <v>1146</v>
      </c>
      <c r="T459">
        <v>3</v>
      </c>
      <c r="U459" s="2" t="s">
        <v>1147</v>
      </c>
      <c r="V459" t="str">
        <f t="shared" si="7"/>
        <v>["Talcum - 1/2"","80,90","85C1/236","C36","2D","0.9","0","C1/2","6","3"],</v>
      </c>
    </row>
    <row r="460" spans="1:22" ht="17.5" x14ac:dyDescent="0.35">
      <c r="A460" t="s">
        <v>1148</v>
      </c>
      <c r="B460" s="4" t="s">
        <v>1086</v>
      </c>
      <c r="C460" s="1" t="s">
        <v>1146</v>
      </c>
      <c r="D460" s="5" t="s">
        <v>44</v>
      </c>
      <c r="E460" s="1" t="s">
        <v>1146</v>
      </c>
      <c r="F460" s="5" t="s">
        <v>1087</v>
      </c>
      <c r="G460" s="1" t="s">
        <v>1146</v>
      </c>
      <c r="H460" s="5" t="s">
        <v>501</v>
      </c>
      <c r="I460" s="1" t="s">
        <v>1146</v>
      </c>
      <c r="J460" s="5" t="s">
        <v>20</v>
      </c>
      <c r="K460" s="1" t="s">
        <v>1146</v>
      </c>
      <c r="L460" s="5">
        <v>0.8</v>
      </c>
      <c r="M460" s="1" t="s">
        <v>1146</v>
      </c>
      <c r="N460" s="5" t="s">
        <v>14</v>
      </c>
      <c r="O460" s="1" t="s">
        <v>1146</v>
      </c>
      <c r="P460" s="5" t="s">
        <v>550</v>
      </c>
      <c r="Q460" s="1" t="s">
        <v>1146</v>
      </c>
      <c r="R460">
        <v>6</v>
      </c>
      <c r="S460" s="1" t="s">
        <v>1146</v>
      </c>
      <c r="T460">
        <v>3</v>
      </c>
      <c r="U460" s="2" t="s">
        <v>1147</v>
      </c>
      <c r="V460" t="str">
        <f t="shared" si="7"/>
        <v>["Talcum, Powder","50,60","55A20036M","A36","2D","0.8","X","A200","6","3"],</v>
      </c>
    </row>
    <row r="461" spans="1:22" ht="17.5" x14ac:dyDescent="0.35">
      <c r="A461" t="s">
        <v>1148</v>
      </c>
      <c r="B461" s="4" t="s">
        <v>1088</v>
      </c>
      <c r="C461" s="1" t="s">
        <v>1146</v>
      </c>
      <c r="D461" s="5">
        <v>55</v>
      </c>
      <c r="E461" s="1" t="s">
        <v>1146</v>
      </c>
      <c r="F461" s="5" t="s">
        <v>1089</v>
      </c>
      <c r="G461" s="1" t="s">
        <v>1146</v>
      </c>
      <c r="H461" s="5" t="s">
        <v>19</v>
      </c>
      <c r="I461" s="1" t="s">
        <v>1146</v>
      </c>
      <c r="J461" s="5" t="s">
        <v>31</v>
      </c>
      <c r="K461" s="1" t="s">
        <v>1146</v>
      </c>
      <c r="L461" s="5">
        <v>0.7</v>
      </c>
      <c r="M461" s="1" t="s">
        <v>1146</v>
      </c>
      <c r="N461" s="7">
        <v>0</v>
      </c>
      <c r="O461" s="1" t="s">
        <v>1146</v>
      </c>
      <c r="P461" s="5" t="s">
        <v>32</v>
      </c>
      <c r="Q461" s="1" t="s">
        <v>1146</v>
      </c>
      <c r="R461">
        <v>5</v>
      </c>
      <c r="S461" s="1" t="s">
        <v>1146</v>
      </c>
      <c r="T461">
        <v>4</v>
      </c>
      <c r="U461" s="2" t="s">
        <v>1147</v>
      </c>
      <c r="V461" t="str">
        <f t="shared" si="7"/>
        <v>["Tanbark, Ground*","55","55B645","B45","1A-1B-1C","0.7","0","B6","5","4"],</v>
      </c>
    </row>
    <row r="462" spans="1:22" ht="17.5" x14ac:dyDescent="0.35">
      <c r="A462" t="s">
        <v>1148</v>
      </c>
      <c r="B462" s="4" t="s">
        <v>1090</v>
      </c>
      <c r="C462" s="1" t="s">
        <v>1146</v>
      </c>
      <c r="D462" s="5">
        <v>36</v>
      </c>
      <c r="E462" s="1" t="s">
        <v>1146</v>
      </c>
      <c r="F462" s="5" t="s">
        <v>1091</v>
      </c>
      <c r="G462" s="1" t="s">
        <v>1146</v>
      </c>
      <c r="H462" s="5" t="s">
        <v>42</v>
      </c>
      <c r="I462" s="1" t="s">
        <v>1146</v>
      </c>
      <c r="J462" s="5" t="s">
        <v>13</v>
      </c>
      <c r="K462" s="1" t="s">
        <v>1146</v>
      </c>
      <c r="L462" s="5">
        <v>0.6</v>
      </c>
      <c r="M462" s="1" t="s">
        <v>1146</v>
      </c>
      <c r="N462" s="5" t="s">
        <v>14</v>
      </c>
      <c r="O462" s="1" t="s">
        <v>1146</v>
      </c>
      <c r="P462" s="5" t="s">
        <v>32</v>
      </c>
      <c r="Q462" s="1" t="s">
        <v>1146</v>
      </c>
      <c r="R462">
        <v>5</v>
      </c>
      <c r="S462" s="1" t="s">
        <v>1146</v>
      </c>
      <c r="T462">
        <v>3</v>
      </c>
      <c r="U462" s="2" t="s">
        <v>1147</v>
      </c>
      <c r="V462" t="str">
        <f t="shared" si="7"/>
        <v>["Timothy Seed","36","36B635NY","B35","2B","0.6","X","B6","5","3"],</v>
      </c>
    </row>
    <row r="463" spans="1:22" ht="15.5" x14ac:dyDescent="0.35">
      <c r="A463" t="s">
        <v>1148</v>
      </c>
      <c r="B463" s="4" t="s">
        <v>1092</v>
      </c>
      <c r="C463" s="1" t="s">
        <v>1146</v>
      </c>
      <c r="D463" s="7">
        <v>0</v>
      </c>
      <c r="E463" s="1" t="s">
        <v>1146</v>
      </c>
      <c r="F463" s="7">
        <v>0</v>
      </c>
      <c r="G463" s="1" t="s">
        <v>1146</v>
      </c>
      <c r="H463" s="7">
        <v>0</v>
      </c>
      <c r="I463" s="1" t="s">
        <v>1146</v>
      </c>
      <c r="J463" s="5" t="s">
        <v>1149</v>
      </c>
      <c r="K463" s="1" t="s">
        <v>1146</v>
      </c>
      <c r="L463" s="5" t="s">
        <v>1149</v>
      </c>
      <c r="M463" s="1" t="s">
        <v>1146</v>
      </c>
      <c r="N463" s="7">
        <v>0</v>
      </c>
      <c r="O463" s="1" t="s">
        <v>1146</v>
      </c>
      <c r="P463">
        <v>0</v>
      </c>
      <c r="Q463" s="1" t="s">
        <v>1146</v>
      </c>
      <c r="R463">
        <v>0</v>
      </c>
      <c r="S463" s="1" t="s">
        <v>1146</v>
      </c>
      <c r="T463">
        <v>0</v>
      </c>
      <c r="U463" s="2" t="s">
        <v>1147</v>
      </c>
      <c r="V463" t="str">
        <f t="shared" si="7"/>
        <v>["Titanium Dioxide (See Ilmenite, Ore)","0","0","0","Nil","Nil","0","0","0","0"],</v>
      </c>
    </row>
    <row r="464" spans="1:22" ht="17.5" x14ac:dyDescent="0.35">
      <c r="A464" t="s">
        <v>1148</v>
      </c>
      <c r="B464" s="4" t="s">
        <v>1093</v>
      </c>
      <c r="C464" s="1" t="s">
        <v>1146</v>
      </c>
      <c r="D464" s="5" t="s">
        <v>1006</v>
      </c>
      <c r="E464" s="1" t="s">
        <v>1146</v>
      </c>
      <c r="F464" s="5" t="s">
        <v>1094</v>
      </c>
      <c r="G464" s="1" t="s">
        <v>1146</v>
      </c>
      <c r="H464" s="5" t="s">
        <v>184</v>
      </c>
      <c r="I464" s="1" t="s">
        <v>1146</v>
      </c>
      <c r="J464" s="5" t="s">
        <v>47</v>
      </c>
      <c r="K464" s="1" t="s">
        <v>1146</v>
      </c>
      <c r="L464" s="5">
        <v>0.8</v>
      </c>
      <c r="M464" s="1" t="s">
        <v>1146</v>
      </c>
      <c r="N464" s="7">
        <v>0</v>
      </c>
      <c r="O464" s="1" t="s">
        <v>1146</v>
      </c>
      <c r="P464" s="5" t="s">
        <v>60</v>
      </c>
      <c r="Q464" s="1" t="s">
        <v>1146</v>
      </c>
      <c r="R464">
        <v>5</v>
      </c>
      <c r="S464" s="1" t="s">
        <v>1146</v>
      </c>
      <c r="T464">
        <v>4</v>
      </c>
      <c r="U464" s="2" t="s">
        <v>1147</v>
      </c>
      <c r="V464" t="str">
        <f t="shared" si="7"/>
        <v>["Tobacco, Scraps","15,25","20D345Y","D45","2A-2B","0.8","0","D3","5","4"],</v>
      </c>
    </row>
    <row r="465" spans="1:22" ht="17.5" x14ac:dyDescent="0.35">
      <c r="A465" t="s">
        <v>1148</v>
      </c>
      <c r="B465" s="4" t="s">
        <v>1095</v>
      </c>
      <c r="C465" s="1" t="s">
        <v>1146</v>
      </c>
      <c r="D465" s="5">
        <v>30</v>
      </c>
      <c r="E465" s="1" t="s">
        <v>1146</v>
      </c>
      <c r="F465" s="5" t="s">
        <v>1096</v>
      </c>
      <c r="G465" s="1" t="s">
        <v>1146</v>
      </c>
      <c r="H465" s="5" t="s">
        <v>19</v>
      </c>
      <c r="I465" s="1" t="s">
        <v>1146</v>
      </c>
      <c r="J465" s="5" t="s">
        <v>31</v>
      </c>
      <c r="K465" s="1" t="s">
        <v>1146</v>
      </c>
      <c r="L465" s="5">
        <v>0.9</v>
      </c>
      <c r="M465" s="1" t="s">
        <v>1146</v>
      </c>
      <c r="N465" s="5" t="s">
        <v>14</v>
      </c>
      <c r="O465" s="1" t="s">
        <v>1146</v>
      </c>
      <c r="P465" s="5" t="s">
        <v>32</v>
      </c>
      <c r="Q465" s="1" t="s">
        <v>1146</v>
      </c>
      <c r="R465">
        <v>5</v>
      </c>
      <c r="S465" s="1" t="s">
        <v>1146</v>
      </c>
      <c r="T465">
        <v>4</v>
      </c>
      <c r="U465" s="2" t="s">
        <v>1147</v>
      </c>
      <c r="V465" t="str">
        <f t="shared" si="7"/>
        <v>["Tobacco, Snuff","30","30B645MQ","B45","1A-1B-1C","0.9","X","B6","5","4"],</v>
      </c>
    </row>
    <row r="466" spans="1:22" ht="17.5" x14ac:dyDescent="0.35">
      <c r="A466" t="s">
        <v>1148</v>
      </c>
      <c r="B466" s="4" t="s">
        <v>1097</v>
      </c>
      <c r="C466" s="1" t="s">
        <v>1146</v>
      </c>
      <c r="D466" s="5" t="s">
        <v>258</v>
      </c>
      <c r="E466" s="1" t="s">
        <v>1146</v>
      </c>
      <c r="F466" s="5" t="s">
        <v>1098</v>
      </c>
      <c r="G466" s="1" t="s">
        <v>1146</v>
      </c>
      <c r="H466" s="5" t="s">
        <v>87</v>
      </c>
      <c r="I466" s="1" t="s">
        <v>1146</v>
      </c>
      <c r="J466" s="5" t="s">
        <v>192</v>
      </c>
      <c r="K466" s="1" t="s">
        <v>1146</v>
      </c>
      <c r="L466" s="5">
        <v>1.6</v>
      </c>
      <c r="M466" s="1" t="s">
        <v>1146</v>
      </c>
      <c r="N466" s="7">
        <v>0</v>
      </c>
      <c r="O466" s="1" t="s">
        <v>1146</v>
      </c>
      <c r="P466" s="5" t="s">
        <v>91</v>
      </c>
      <c r="Q466" s="1" t="s">
        <v>1146</v>
      </c>
      <c r="R466">
        <v>5</v>
      </c>
      <c r="S466" s="1" t="s">
        <v>1146</v>
      </c>
      <c r="T466">
        <v>4</v>
      </c>
      <c r="U466" s="2" t="s">
        <v>1147</v>
      </c>
      <c r="V466" t="str">
        <f t="shared" si="7"/>
        <v>["Tricalcium Phosphate","40,50","45A4045","A45","1A-1B","1.6","0","A40","5","4"],</v>
      </c>
    </row>
    <row r="467" spans="1:22" ht="17.5" x14ac:dyDescent="0.35">
      <c r="A467" t="s">
        <v>1148</v>
      </c>
      <c r="B467" s="4" t="s">
        <v>1099</v>
      </c>
      <c r="C467" s="1" t="s">
        <v>1146</v>
      </c>
      <c r="D467" s="5" t="s">
        <v>655</v>
      </c>
      <c r="E467" s="1" t="s">
        <v>1146</v>
      </c>
      <c r="F467" s="5" t="s">
        <v>1100</v>
      </c>
      <c r="G467" s="1" t="s">
        <v>1146</v>
      </c>
      <c r="H467" s="5" t="s">
        <v>112</v>
      </c>
      <c r="I467" s="1" t="s">
        <v>1146</v>
      </c>
      <c r="J467" s="5" t="s">
        <v>52</v>
      </c>
      <c r="K467" s="1" t="s">
        <v>1146</v>
      </c>
      <c r="L467" s="5">
        <v>2</v>
      </c>
      <c r="M467" s="1" t="s">
        <v>1146</v>
      </c>
      <c r="N467" s="7">
        <v>0</v>
      </c>
      <c r="O467" s="1" t="s">
        <v>1146</v>
      </c>
      <c r="P467" s="5" t="s">
        <v>32</v>
      </c>
      <c r="Q467" s="1" t="s">
        <v>1146</v>
      </c>
      <c r="R467">
        <v>6</v>
      </c>
      <c r="S467" s="1" t="s">
        <v>1146</v>
      </c>
      <c r="T467">
        <v>3</v>
      </c>
      <c r="U467" s="2" t="s">
        <v>1147</v>
      </c>
      <c r="V467" t="str">
        <f t="shared" si="7"/>
        <v>["Triple Super Phosphate","50,55","53B636RS","B36","3D","2","0","B6","6","3"],</v>
      </c>
    </row>
    <row r="468" spans="1:22" ht="17.5" x14ac:dyDescent="0.35">
      <c r="A468" t="s">
        <v>1148</v>
      </c>
      <c r="B468" s="4" t="s">
        <v>1101</v>
      </c>
      <c r="C468" s="1" t="s">
        <v>1146</v>
      </c>
      <c r="D468" s="5">
        <v>60</v>
      </c>
      <c r="E468" s="1" t="s">
        <v>1146</v>
      </c>
      <c r="F468" s="5" t="s">
        <v>1102</v>
      </c>
      <c r="G468" s="1" t="s">
        <v>1146</v>
      </c>
      <c r="H468" s="5" t="s">
        <v>321</v>
      </c>
      <c r="I468" s="1" t="s">
        <v>1146</v>
      </c>
      <c r="J468" s="5" t="s">
        <v>20</v>
      </c>
      <c r="K468" s="1" t="s">
        <v>1146</v>
      </c>
      <c r="L468" s="5">
        <v>1.7</v>
      </c>
      <c r="M468" s="1" t="s">
        <v>1146</v>
      </c>
      <c r="N468" s="7">
        <v>0</v>
      </c>
      <c r="O468" s="1" t="s">
        <v>1146</v>
      </c>
      <c r="P468" s="5" t="s">
        <v>26</v>
      </c>
      <c r="Q468" s="1" t="s">
        <v>1146</v>
      </c>
      <c r="R468">
        <v>6</v>
      </c>
      <c r="S468" s="1" t="s">
        <v>1146</v>
      </c>
      <c r="T468">
        <v>3</v>
      </c>
      <c r="U468" s="2" t="s">
        <v>1147</v>
      </c>
      <c r="V468" t="str">
        <f t="shared" si="7"/>
        <v>["Trisodium Phosphate","60","60C1/236","C36","2D","1.7","0","C1/2","6","3"],</v>
      </c>
    </row>
    <row r="469" spans="1:22" ht="17.5" x14ac:dyDescent="0.35">
      <c r="A469" t="s">
        <v>1148</v>
      </c>
      <c r="B469" s="4" t="s">
        <v>1103</v>
      </c>
      <c r="C469" s="1" t="s">
        <v>1146</v>
      </c>
      <c r="D469" s="5">
        <v>60</v>
      </c>
      <c r="E469" s="1" t="s">
        <v>1146</v>
      </c>
      <c r="F469" s="5" t="s">
        <v>865</v>
      </c>
      <c r="G469" s="1" t="s">
        <v>1146</v>
      </c>
      <c r="H469" s="5" t="s">
        <v>112</v>
      </c>
      <c r="I469" s="1" t="s">
        <v>1146</v>
      </c>
      <c r="J469" s="5" t="s">
        <v>20</v>
      </c>
      <c r="K469" s="1" t="s">
        <v>1146</v>
      </c>
      <c r="L469" s="5">
        <v>1.7</v>
      </c>
      <c r="M469" s="1" t="s">
        <v>1146</v>
      </c>
      <c r="N469" s="7">
        <v>0</v>
      </c>
      <c r="O469" s="1" t="s">
        <v>1146</v>
      </c>
      <c r="P469" s="5" t="s">
        <v>32</v>
      </c>
      <c r="Q469" s="1" t="s">
        <v>1146</v>
      </c>
      <c r="R469">
        <v>6</v>
      </c>
      <c r="S469" s="1" t="s">
        <v>1146</v>
      </c>
      <c r="T469">
        <v>3</v>
      </c>
      <c r="U469" s="2" t="s">
        <v>1147</v>
      </c>
      <c r="V469" t="str">
        <f t="shared" si="7"/>
        <v>["Trisodium Phosphate, Granular","60","60B636","B36","2D","1.7","0","B6","6","3"],</v>
      </c>
    </row>
    <row r="470" spans="1:22" ht="17.5" x14ac:dyDescent="0.35">
      <c r="A470" t="s">
        <v>1148</v>
      </c>
      <c r="B470" s="4" t="s">
        <v>1104</v>
      </c>
      <c r="C470" s="1" t="s">
        <v>1146</v>
      </c>
      <c r="D470" s="5">
        <v>50</v>
      </c>
      <c r="E470" s="1" t="s">
        <v>1146</v>
      </c>
      <c r="F470" s="5" t="s">
        <v>1105</v>
      </c>
      <c r="G470" s="1" t="s">
        <v>1146</v>
      </c>
      <c r="H470" s="5" t="s">
        <v>501</v>
      </c>
      <c r="I470" s="1" t="s">
        <v>1146</v>
      </c>
      <c r="J470" s="5" t="s">
        <v>20</v>
      </c>
      <c r="K470" s="1" t="s">
        <v>1146</v>
      </c>
      <c r="L470" s="5">
        <v>1.6</v>
      </c>
      <c r="M470" s="1" t="s">
        <v>1146</v>
      </c>
      <c r="N470" s="5" t="s">
        <v>14</v>
      </c>
      <c r="O470" s="1" t="s">
        <v>1146</v>
      </c>
      <c r="P470" s="5" t="s">
        <v>91</v>
      </c>
      <c r="Q470" s="1" t="s">
        <v>1146</v>
      </c>
      <c r="R470">
        <v>6</v>
      </c>
      <c r="S470" s="1" t="s">
        <v>1146</v>
      </c>
      <c r="T470">
        <v>3</v>
      </c>
      <c r="U470" s="2" t="s">
        <v>1147</v>
      </c>
      <c r="V470" t="str">
        <f t="shared" si="7"/>
        <v>["Trisodium Phosphate, Pulverized","50","50A4036","A36","2D","1.6","X","A40","6","3"],</v>
      </c>
    </row>
    <row r="471" spans="1:22" ht="17.5" x14ac:dyDescent="0.35">
      <c r="A471" t="s">
        <v>1148</v>
      </c>
      <c r="B471" s="4" t="s">
        <v>1106</v>
      </c>
      <c r="C471" s="1" t="s">
        <v>1146</v>
      </c>
      <c r="D471" s="5" t="s">
        <v>401</v>
      </c>
      <c r="E471" s="1" t="s">
        <v>1146</v>
      </c>
      <c r="F471" s="5" t="s">
        <v>1107</v>
      </c>
      <c r="G471" s="1" t="s">
        <v>1146</v>
      </c>
      <c r="H471" s="5" t="s">
        <v>1108</v>
      </c>
      <c r="I471" s="1" t="s">
        <v>1146</v>
      </c>
      <c r="J471" s="5" t="s">
        <v>47</v>
      </c>
      <c r="K471" s="1" t="s">
        <v>1146</v>
      </c>
      <c r="L471" s="5">
        <v>0.7</v>
      </c>
      <c r="M471" s="1" t="s">
        <v>1146</v>
      </c>
      <c r="N471" s="5" t="s">
        <v>14</v>
      </c>
      <c r="O471" s="1" t="s">
        <v>1146</v>
      </c>
      <c r="P471" s="5" t="s">
        <v>60</v>
      </c>
      <c r="Q471" s="1" t="s">
        <v>1146</v>
      </c>
      <c r="R471">
        <v>5</v>
      </c>
      <c r="S471" s="1" t="s">
        <v>1146</v>
      </c>
      <c r="T471">
        <v>1</v>
      </c>
      <c r="U471" s="2" t="s">
        <v>1147</v>
      </c>
      <c r="V471" t="str">
        <f t="shared" si="7"/>
        <v>["Tung Nuts","25,30","28D315","D15","2A-2B","0.7","X","D3","5","1"],</v>
      </c>
    </row>
    <row r="472" spans="1:22" ht="17.5" x14ac:dyDescent="0.35">
      <c r="A472" t="s">
        <v>1148</v>
      </c>
      <c r="B472" s="4" t="s">
        <v>1109</v>
      </c>
      <c r="C472" s="1" t="s">
        <v>1146</v>
      </c>
      <c r="D472" s="5">
        <v>28</v>
      </c>
      <c r="E472" s="1" t="s">
        <v>1146</v>
      </c>
      <c r="F472" s="5" t="s">
        <v>1110</v>
      </c>
      <c r="G472" s="1" t="s">
        <v>1146</v>
      </c>
      <c r="H472" s="5" t="s">
        <v>248</v>
      </c>
      <c r="I472" s="1" t="s">
        <v>1146</v>
      </c>
      <c r="J472" s="5" t="s">
        <v>47</v>
      </c>
      <c r="K472" s="1" t="s">
        <v>1146</v>
      </c>
      <c r="L472" s="5">
        <v>0.8</v>
      </c>
      <c r="M472" s="1" t="s">
        <v>1146</v>
      </c>
      <c r="N472" s="5" t="s">
        <v>14</v>
      </c>
      <c r="O472" s="1" t="s">
        <v>1146</v>
      </c>
      <c r="P472" s="5" t="s">
        <v>60</v>
      </c>
      <c r="Q472" s="1" t="s">
        <v>1146</v>
      </c>
      <c r="R472">
        <v>5</v>
      </c>
      <c r="S472" s="1" t="s">
        <v>1146</v>
      </c>
      <c r="T472">
        <v>2</v>
      </c>
      <c r="U472" s="2" t="s">
        <v>1147</v>
      </c>
      <c r="V472" t="str">
        <f t="shared" si="7"/>
        <v>["Tung Nuts, Meat, Crushed","28","28D325W","D25","2A-2B","0.8","X","D3","5","2"],</v>
      </c>
    </row>
    <row r="473" spans="1:22" ht="17.5" x14ac:dyDescent="0.35">
      <c r="A473" t="s">
        <v>1148</v>
      </c>
      <c r="B473" s="4" t="s">
        <v>1111</v>
      </c>
      <c r="C473" s="1" t="s">
        <v>1146</v>
      </c>
      <c r="D473" s="5" t="s">
        <v>1112</v>
      </c>
      <c r="E473" s="1" t="s">
        <v>1146</v>
      </c>
      <c r="F473" s="5" t="s">
        <v>1113</v>
      </c>
      <c r="G473" s="1" t="s">
        <v>1146</v>
      </c>
      <c r="H473" s="5" t="s">
        <v>46</v>
      </c>
      <c r="I473" s="1" t="s">
        <v>1146</v>
      </c>
      <c r="J473" s="5" t="s">
        <v>31</v>
      </c>
      <c r="K473" s="1" t="s">
        <v>1146</v>
      </c>
      <c r="L473" s="5">
        <v>1.2</v>
      </c>
      <c r="M473" s="1" t="s">
        <v>1146</v>
      </c>
      <c r="N473" s="7">
        <v>0</v>
      </c>
      <c r="O473" s="1" t="s">
        <v>1146</v>
      </c>
      <c r="P473" s="5" t="s">
        <v>32</v>
      </c>
      <c r="Q473" s="1" t="s">
        <v>1146</v>
      </c>
      <c r="R473">
        <v>5</v>
      </c>
      <c r="S473" s="1" t="s">
        <v>1146</v>
      </c>
      <c r="T473">
        <v>2</v>
      </c>
      <c r="U473" s="2" t="s">
        <v>1147</v>
      </c>
      <c r="V473" t="str">
        <f t="shared" si="7"/>
        <v>["Urea Prillis, Coated","43,46","45B625","B25","1A-1B-1C","1.2","0","B6","5","2"],</v>
      </c>
    </row>
    <row r="474" spans="1:22" ht="17.5" x14ac:dyDescent="0.35">
      <c r="A474" t="s">
        <v>1148</v>
      </c>
      <c r="B474" s="4" t="s">
        <v>1114</v>
      </c>
      <c r="C474" s="1" t="s">
        <v>1146</v>
      </c>
      <c r="D474" s="5">
        <v>16</v>
      </c>
      <c r="E474" s="1" t="s">
        <v>1146</v>
      </c>
      <c r="F474" s="5" t="s">
        <v>1115</v>
      </c>
      <c r="G474" s="1" t="s">
        <v>1146</v>
      </c>
      <c r="H474" s="5" t="s">
        <v>36</v>
      </c>
      <c r="I474" s="1" t="s">
        <v>1146</v>
      </c>
      <c r="J474" s="5" t="s">
        <v>192</v>
      </c>
      <c r="K474" s="1" t="s">
        <v>1146</v>
      </c>
      <c r="L474" s="5">
        <v>0.5</v>
      </c>
      <c r="M474" s="1" t="s">
        <v>1146</v>
      </c>
      <c r="N474" s="7">
        <v>0</v>
      </c>
      <c r="O474" s="1" t="s">
        <v>1146</v>
      </c>
      <c r="P474" s="5" t="s">
        <v>26</v>
      </c>
      <c r="Q474" s="1" t="s">
        <v>1146</v>
      </c>
      <c r="R474">
        <v>5</v>
      </c>
      <c r="S474" s="1" t="s">
        <v>1146</v>
      </c>
      <c r="T474">
        <v>3</v>
      </c>
      <c r="U474" s="2" t="s">
        <v>1147</v>
      </c>
      <c r="V474" t="str">
        <f t="shared" si="7"/>
        <v>["Vermiculite, Expanded","16","16C1/235Y","C35","1A-1B","0.5","0","C1/2","5","3"],</v>
      </c>
    </row>
    <row r="475" spans="1:22" ht="17.5" x14ac:dyDescent="0.35">
      <c r="A475" t="s">
        <v>1148</v>
      </c>
      <c r="B475" s="4" t="s">
        <v>1116</v>
      </c>
      <c r="C475" s="1" t="s">
        <v>1146</v>
      </c>
      <c r="D475" s="5">
        <v>80</v>
      </c>
      <c r="E475" s="1" t="s">
        <v>1146</v>
      </c>
      <c r="F475" s="5" t="s">
        <v>167</v>
      </c>
      <c r="G475" s="1" t="s">
        <v>1146</v>
      </c>
      <c r="H475" s="5" t="s">
        <v>144</v>
      </c>
      <c r="I475" s="1" t="s">
        <v>1146</v>
      </c>
      <c r="J475" s="5" t="s">
        <v>20</v>
      </c>
      <c r="K475" s="1" t="s">
        <v>1146</v>
      </c>
      <c r="L475" s="5">
        <v>1</v>
      </c>
      <c r="M475" s="1" t="s">
        <v>1146</v>
      </c>
      <c r="N475" s="7">
        <v>0</v>
      </c>
      <c r="O475" s="1" t="s">
        <v>1146</v>
      </c>
      <c r="P475" s="5" t="s">
        <v>60</v>
      </c>
      <c r="Q475" s="1" t="s">
        <v>1146</v>
      </c>
      <c r="R475">
        <v>6</v>
      </c>
      <c r="S475" s="1" t="s">
        <v>1146</v>
      </c>
      <c r="T475">
        <v>3</v>
      </c>
      <c r="U475" s="2" t="s">
        <v>1147</v>
      </c>
      <c r="V475" t="str">
        <f t="shared" si="7"/>
        <v>["Vermiculite, Ore","80","80D336","D36","2D","1","0","D3","6","3"],</v>
      </c>
    </row>
    <row r="476" spans="1:22" ht="17.5" x14ac:dyDescent="0.35">
      <c r="A476" t="s">
        <v>1148</v>
      </c>
      <c r="B476" s="4" t="s">
        <v>1117</v>
      </c>
      <c r="C476" s="1" t="s">
        <v>1146</v>
      </c>
      <c r="D476" s="5">
        <v>48</v>
      </c>
      <c r="E476" s="1" t="s">
        <v>1146</v>
      </c>
      <c r="F476" s="5" t="s">
        <v>1118</v>
      </c>
      <c r="G476" s="1" t="s">
        <v>1146</v>
      </c>
      <c r="H476" s="5" t="s">
        <v>780</v>
      </c>
      <c r="I476" s="1" t="s">
        <v>1146</v>
      </c>
      <c r="J476" s="5" t="s">
        <v>31</v>
      </c>
      <c r="K476" s="1" t="s">
        <v>1146</v>
      </c>
      <c r="L476" s="5">
        <v>0.4</v>
      </c>
      <c r="M476" s="1" t="s">
        <v>1146</v>
      </c>
      <c r="N476" s="5" t="s">
        <v>14</v>
      </c>
      <c r="O476" s="1" t="s">
        <v>1146</v>
      </c>
      <c r="P476" s="5" t="s">
        <v>32</v>
      </c>
      <c r="Q476" s="1" t="s">
        <v>1146</v>
      </c>
      <c r="R476">
        <v>6</v>
      </c>
      <c r="S476" s="1" t="s">
        <v>1146</v>
      </c>
      <c r="T476">
        <v>1</v>
      </c>
      <c r="U476" s="2" t="s">
        <v>1147</v>
      </c>
      <c r="V476" t="str">
        <f t="shared" si="7"/>
        <v>["Vetch","48","48B616N","B16","1A-1B-1C","0.4","X","B6","6","1"],</v>
      </c>
    </row>
    <row r="477" spans="1:22" ht="17.5" x14ac:dyDescent="0.35">
      <c r="A477" t="s">
        <v>1148</v>
      </c>
      <c r="B477" s="4" t="s">
        <v>1119</v>
      </c>
      <c r="C477" s="1" t="s">
        <v>1146</v>
      </c>
      <c r="D477" s="5" t="s">
        <v>114</v>
      </c>
      <c r="E477" s="1" t="s">
        <v>1146</v>
      </c>
      <c r="F477" s="5" t="s">
        <v>1120</v>
      </c>
      <c r="G477" s="1" t="s">
        <v>1146</v>
      </c>
      <c r="H477" s="5" t="s">
        <v>112</v>
      </c>
      <c r="I477" s="1" t="s">
        <v>1146</v>
      </c>
      <c r="J477" s="5" t="s">
        <v>20</v>
      </c>
      <c r="K477" s="1" t="s">
        <v>1146</v>
      </c>
      <c r="L477" s="5">
        <v>1</v>
      </c>
      <c r="M477" s="1" t="s">
        <v>1146</v>
      </c>
      <c r="N477" s="5" t="s">
        <v>14</v>
      </c>
      <c r="O477" s="1" t="s">
        <v>1146</v>
      </c>
      <c r="P477" s="5" t="s">
        <v>32</v>
      </c>
      <c r="Q477" s="1" t="s">
        <v>1146</v>
      </c>
      <c r="R477">
        <v>6</v>
      </c>
      <c r="S477" s="1" t="s">
        <v>1146</v>
      </c>
      <c r="T477">
        <v>3</v>
      </c>
      <c r="U477" s="2" t="s">
        <v>1147</v>
      </c>
      <c r="V477" t="str">
        <f t="shared" si="7"/>
        <v>["Walnut Shells, Crushed","35,45","40B636","B36","2D","1","X","B6","6","3"],</v>
      </c>
    </row>
    <row r="478" spans="1:22" ht="17.5" x14ac:dyDescent="0.35">
      <c r="A478" t="s">
        <v>1148</v>
      </c>
      <c r="B478" s="4" t="s">
        <v>1121</v>
      </c>
      <c r="C478" s="1" t="s">
        <v>1146</v>
      </c>
      <c r="D478" s="5" t="s">
        <v>332</v>
      </c>
      <c r="E478" s="1" t="s">
        <v>1146</v>
      </c>
      <c r="F478" s="5" t="s">
        <v>1122</v>
      </c>
      <c r="G478" s="1" t="s">
        <v>1146</v>
      </c>
      <c r="H478" s="5" t="s">
        <v>25</v>
      </c>
      <c r="I478" s="1" t="s">
        <v>1146</v>
      </c>
      <c r="J478" s="5" t="s">
        <v>31</v>
      </c>
      <c r="K478" s="1" t="s">
        <v>1146</v>
      </c>
      <c r="L478" s="5">
        <v>0.4</v>
      </c>
      <c r="M478" s="1" t="s">
        <v>1146</v>
      </c>
      <c r="N478" s="5" t="s">
        <v>14</v>
      </c>
      <c r="O478" s="1" t="s">
        <v>1146</v>
      </c>
      <c r="P478" s="5" t="s">
        <v>26</v>
      </c>
      <c r="Q478" s="1" t="s">
        <v>1146</v>
      </c>
      <c r="R478">
        <v>5</v>
      </c>
      <c r="S478" s="1" t="s">
        <v>1146</v>
      </c>
      <c r="T478">
        <v>2</v>
      </c>
      <c r="U478" s="2" t="s">
        <v>1147</v>
      </c>
      <c r="V478" t="str">
        <f t="shared" si="7"/>
        <v>["Wheat","45,48","47C1/225N","C25","1A-1B-1C","0.4","X","C1/2","5","2"],</v>
      </c>
    </row>
    <row r="479" spans="1:22" ht="17.5" x14ac:dyDescent="0.35">
      <c r="A479" t="s">
        <v>1148</v>
      </c>
      <c r="B479" s="4" t="s">
        <v>1123</v>
      </c>
      <c r="C479" s="1" t="s">
        <v>1146</v>
      </c>
      <c r="D479" s="5" t="s">
        <v>309</v>
      </c>
      <c r="E479" s="1" t="s">
        <v>1146</v>
      </c>
      <c r="F479" s="5" t="s">
        <v>1124</v>
      </c>
      <c r="G479" s="1" t="s">
        <v>1146</v>
      </c>
      <c r="H479" s="5" t="s">
        <v>46</v>
      </c>
      <c r="I479" s="1" t="s">
        <v>1146</v>
      </c>
      <c r="J479" s="5" t="s">
        <v>31</v>
      </c>
      <c r="K479" s="1" t="s">
        <v>1146</v>
      </c>
      <c r="L479" s="5">
        <v>0.4</v>
      </c>
      <c r="M479" s="1" t="s">
        <v>1146</v>
      </c>
      <c r="N479" s="5" t="s">
        <v>14</v>
      </c>
      <c r="O479" s="1" t="s">
        <v>1146</v>
      </c>
      <c r="P479" s="5" t="s">
        <v>32</v>
      </c>
      <c r="Q479" s="1" t="s">
        <v>1146</v>
      </c>
      <c r="R479">
        <v>5</v>
      </c>
      <c r="S479" s="1" t="s">
        <v>1146</v>
      </c>
      <c r="T479">
        <v>2</v>
      </c>
      <c r="U479" s="2" t="s">
        <v>1147</v>
      </c>
      <c r="V479" t="str">
        <f t="shared" si="7"/>
        <v>["Wheat, Cracked","40,45","43B625N","B25","1A-1B-1C","0.4","X","B6","5","2"],</v>
      </c>
    </row>
    <row r="480" spans="1:22" ht="17.5" x14ac:dyDescent="0.35">
      <c r="A480" t="s">
        <v>1148</v>
      </c>
      <c r="B480" s="4" t="s">
        <v>1125</v>
      </c>
      <c r="C480" s="1" t="s">
        <v>1146</v>
      </c>
      <c r="D480" s="5" t="s">
        <v>304</v>
      </c>
      <c r="E480" s="1" t="s">
        <v>1146</v>
      </c>
      <c r="F480" s="5" t="s">
        <v>1126</v>
      </c>
      <c r="G480" s="1" t="s">
        <v>1146</v>
      </c>
      <c r="H480" s="5" t="s">
        <v>46</v>
      </c>
      <c r="I480" s="1" t="s">
        <v>1146</v>
      </c>
      <c r="J480" s="5" t="s">
        <v>31</v>
      </c>
      <c r="K480" s="1" t="s">
        <v>1146</v>
      </c>
      <c r="L480" s="5">
        <v>0.4</v>
      </c>
      <c r="M480" s="1" t="s">
        <v>1146</v>
      </c>
      <c r="N480" s="5" t="s">
        <v>14</v>
      </c>
      <c r="O480" s="1" t="s">
        <v>1146</v>
      </c>
      <c r="P480" s="5" t="s">
        <v>32</v>
      </c>
      <c r="Q480" s="1" t="s">
        <v>1146</v>
      </c>
      <c r="R480">
        <v>5</v>
      </c>
      <c r="S480" s="1" t="s">
        <v>1146</v>
      </c>
      <c r="T480">
        <v>2</v>
      </c>
      <c r="U480" s="2" t="s">
        <v>1147</v>
      </c>
      <c r="V480" t="str">
        <f t="shared" si="7"/>
        <v>["Wheat, Germ","18,28","23B625","B25","1A-1B-1C","0.4","X","B6","5","2"],</v>
      </c>
    </row>
    <row r="481" spans="1:22" ht="17.5" x14ac:dyDescent="0.35">
      <c r="A481" t="s">
        <v>1148</v>
      </c>
      <c r="B481" s="4" t="s">
        <v>1127</v>
      </c>
      <c r="C481" s="1" t="s">
        <v>1146</v>
      </c>
      <c r="D481" s="5" t="s">
        <v>1128</v>
      </c>
      <c r="E481" s="1" t="s">
        <v>1146</v>
      </c>
      <c r="F481" s="5" t="s">
        <v>1129</v>
      </c>
      <c r="G481" s="1" t="s">
        <v>1146</v>
      </c>
      <c r="H481" s="5" t="s">
        <v>501</v>
      </c>
      <c r="I481" s="1" t="s">
        <v>1146</v>
      </c>
      <c r="J481" s="5" t="s">
        <v>20</v>
      </c>
      <c r="K481" s="1" t="s">
        <v>1146</v>
      </c>
      <c r="L481" s="5">
        <v>1</v>
      </c>
      <c r="M481" s="1" t="s">
        <v>1146</v>
      </c>
      <c r="N481" s="5" t="s">
        <v>14</v>
      </c>
      <c r="O481" s="1" t="s">
        <v>1146</v>
      </c>
      <c r="P481" s="5" t="s">
        <v>91</v>
      </c>
      <c r="Q481" s="1" t="s">
        <v>1146</v>
      </c>
      <c r="R481">
        <v>6</v>
      </c>
      <c r="S481" s="1" t="s">
        <v>1146</v>
      </c>
      <c r="T481">
        <v>3</v>
      </c>
      <c r="U481" s="2" t="s">
        <v>1147</v>
      </c>
      <c r="V481" t="str">
        <f t="shared" si="7"/>
        <v>["White Lead, Dry","75,100","88A4036MR","A36","2D","1","X","A40","6","3"],</v>
      </c>
    </row>
    <row r="482" spans="1:22" ht="17.5" x14ac:dyDescent="0.35">
      <c r="A482" t="s">
        <v>1148</v>
      </c>
      <c r="B482" s="4" t="s">
        <v>1130</v>
      </c>
      <c r="C482" s="1" t="s">
        <v>1146</v>
      </c>
      <c r="D482" s="5" t="s">
        <v>1131</v>
      </c>
      <c r="E482" s="1" t="s">
        <v>1146</v>
      </c>
      <c r="F482" s="5" t="s">
        <v>1132</v>
      </c>
      <c r="G482" s="1" t="s">
        <v>1146</v>
      </c>
      <c r="H482" s="5" t="s">
        <v>184</v>
      </c>
      <c r="I482" s="1" t="s">
        <v>1146</v>
      </c>
      <c r="J482" s="5" t="s">
        <v>47</v>
      </c>
      <c r="K482" s="1" t="s">
        <v>1146</v>
      </c>
      <c r="L482" s="5">
        <v>0.6</v>
      </c>
      <c r="M482" s="1" t="s">
        <v>1146</v>
      </c>
      <c r="N482" s="7">
        <v>0</v>
      </c>
      <c r="O482" s="1" t="s">
        <v>1146</v>
      </c>
      <c r="P482" s="5" t="s">
        <v>60</v>
      </c>
      <c r="Q482" s="1" t="s">
        <v>1146</v>
      </c>
      <c r="R482">
        <v>5</v>
      </c>
      <c r="S482" s="1" t="s">
        <v>1146</v>
      </c>
      <c r="T482">
        <v>4</v>
      </c>
      <c r="U482" s="2" t="s">
        <v>1147</v>
      </c>
      <c r="V482" t="str">
        <f t="shared" si="7"/>
        <v>["Wood, Chips, Screened","10,30","20D345VY","D45","2A-2B","0.6","0","D3","5","4"],</v>
      </c>
    </row>
    <row r="483" spans="1:22" ht="17.5" x14ac:dyDescent="0.35">
      <c r="A483" t="s">
        <v>1148</v>
      </c>
      <c r="B483" s="4" t="s">
        <v>1133</v>
      </c>
      <c r="C483" s="1" t="s">
        <v>1146</v>
      </c>
      <c r="D483" s="5" t="s">
        <v>1134</v>
      </c>
      <c r="E483" s="1" t="s">
        <v>1146</v>
      </c>
      <c r="F483" s="5" t="s">
        <v>1135</v>
      </c>
      <c r="G483" s="1" t="s">
        <v>1146</v>
      </c>
      <c r="H483" s="5" t="s">
        <v>42</v>
      </c>
      <c r="I483" s="1" t="s">
        <v>1146</v>
      </c>
      <c r="J483" s="5" t="s">
        <v>192</v>
      </c>
      <c r="K483" s="1" t="s">
        <v>1146</v>
      </c>
      <c r="L483" s="5">
        <v>0.4</v>
      </c>
      <c r="M483" s="1" t="s">
        <v>1146</v>
      </c>
      <c r="N483" s="5" t="s">
        <v>14</v>
      </c>
      <c r="O483" s="1" t="s">
        <v>1146</v>
      </c>
      <c r="P483" s="5" t="s">
        <v>32</v>
      </c>
      <c r="Q483" s="1" t="s">
        <v>1146</v>
      </c>
      <c r="R483">
        <v>5</v>
      </c>
      <c r="S483" s="1" t="s">
        <v>1146</v>
      </c>
      <c r="T483">
        <v>3</v>
      </c>
      <c r="U483" s="2" t="s">
        <v>1147</v>
      </c>
      <c r="V483" t="str">
        <f t="shared" si="7"/>
        <v>["Wood, Flour","16,36","26B635N","B35","1A-1B","0.4","X","B6","5","3"],</v>
      </c>
    </row>
    <row r="484" spans="1:22" ht="15.5" x14ac:dyDescent="0.35">
      <c r="A484" t="s">
        <v>1148</v>
      </c>
      <c r="B484" s="4" t="s">
        <v>1136</v>
      </c>
      <c r="C484" s="1" t="s">
        <v>1146</v>
      </c>
      <c r="D484" s="5" t="s">
        <v>1137</v>
      </c>
      <c r="E484" s="1" t="s">
        <v>1146</v>
      </c>
      <c r="F484" s="5" t="s">
        <v>1138</v>
      </c>
      <c r="G484" s="1" t="s">
        <v>1146</v>
      </c>
      <c r="H484" s="5" t="s">
        <v>66</v>
      </c>
      <c r="I484" s="1" t="s">
        <v>1146</v>
      </c>
      <c r="J484" s="5" t="s">
        <v>47</v>
      </c>
      <c r="K484" s="1" t="s">
        <v>1146</v>
      </c>
      <c r="L484" s="5">
        <v>1.5</v>
      </c>
      <c r="M484" s="1" t="s">
        <v>1146</v>
      </c>
      <c r="N484" s="7">
        <v>0</v>
      </c>
      <c r="O484" s="1" t="s">
        <v>1146</v>
      </c>
      <c r="P484" s="5" t="s">
        <v>67</v>
      </c>
      <c r="Q484" s="1" t="s">
        <v>1146</v>
      </c>
      <c r="R484">
        <v>5</v>
      </c>
      <c r="S484" s="1" t="s">
        <v>1146</v>
      </c>
      <c r="T484">
        <v>4</v>
      </c>
      <c r="U484" s="2" t="s">
        <v>1147</v>
      </c>
      <c r="V484" t="str">
        <f t="shared" si="7"/>
        <v>["Wood, Shavings","8,16","12E45VY","E45","2A-2B","1.5","0","E","5","4"],</v>
      </c>
    </row>
    <row r="485" spans="1:22" ht="17.5" x14ac:dyDescent="0.35">
      <c r="A485" t="s">
        <v>1148</v>
      </c>
      <c r="B485" s="4" t="s">
        <v>1139</v>
      </c>
      <c r="C485" s="1" t="s">
        <v>1146</v>
      </c>
      <c r="D485" s="5" t="s">
        <v>356</v>
      </c>
      <c r="E485" s="1" t="s">
        <v>1146</v>
      </c>
      <c r="F485" s="5" t="s">
        <v>1140</v>
      </c>
      <c r="G485" s="1" t="s">
        <v>1146</v>
      </c>
      <c r="H485" s="5" t="s">
        <v>87</v>
      </c>
      <c r="I485" s="1" t="s">
        <v>1146</v>
      </c>
      <c r="J485" s="5" t="s">
        <v>192</v>
      </c>
      <c r="K485" s="1" t="s">
        <v>1146</v>
      </c>
      <c r="L485" s="5">
        <v>1</v>
      </c>
      <c r="M485" s="1" t="s">
        <v>1146</v>
      </c>
      <c r="N485" s="7">
        <v>0</v>
      </c>
      <c r="O485" s="1" t="s">
        <v>1146</v>
      </c>
      <c r="P485" s="5" t="s">
        <v>15</v>
      </c>
      <c r="Q485" s="1" t="s">
        <v>1146</v>
      </c>
      <c r="R485">
        <v>5</v>
      </c>
      <c r="S485" s="1" t="s">
        <v>1146</v>
      </c>
      <c r="T485">
        <v>4</v>
      </c>
      <c r="U485" s="2" t="s">
        <v>1147</v>
      </c>
      <c r="V485" t="str">
        <f t="shared" si="7"/>
        <v>["Zinc Oxide, Heavy","30,35","33A10045X","A45","1A-1B","1","0","A100","5","4"],</v>
      </c>
    </row>
    <row r="486" spans="1:22" ht="17.5" x14ac:dyDescent="0.35">
      <c r="A486" t="s">
        <v>1148</v>
      </c>
      <c r="B486" s="4" t="s">
        <v>1141</v>
      </c>
      <c r="C486" s="1" t="s">
        <v>1146</v>
      </c>
      <c r="D486" s="5" t="s">
        <v>28</v>
      </c>
      <c r="E486" s="1" t="s">
        <v>1146</v>
      </c>
      <c r="F486" s="5" t="s">
        <v>1142</v>
      </c>
      <c r="G486" s="1" t="s">
        <v>1146</v>
      </c>
      <c r="H486" s="5" t="s">
        <v>87</v>
      </c>
      <c r="I486" s="1" t="s">
        <v>1146</v>
      </c>
      <c r="J486" s="5" t="s">
        <v>192</v>
      </c>
      <c r="K486" s="1" t="s">
        <v>1146</v>
      </c>
      <c r="L486" s="5">
        <v>1</v>
      </c>
      <c r="M486" s="1" t="s">
        <v>1146</v>
      </c>
      <c r="N486" s="5" t="s">
        <v>14</v>
      </c>
      <c r="O486" s="1" t="s">
        <v>1146</v>
      </c>
      <c r="P486" s="5" t="s">
        <v>15</v>
      </c>
      <c r="Q486" s="1" t="s">
        <v>1146</v>
      </c>
      <c r="R486">
        <v>5</v>
      </c>
      <c r="S486" s="1" t="s">
        <v>1146</v>
      </c>
      <c r="T486">
        <v>4</v>
      </c>
      <c r="U486" s="2" t="s">
        <v>1147</v>
      </c>
      <c r="V486" t="str">
        <f t="shared" si="7"/>
        <v>["Zinc Oxide, Light","10,15","13A10045XY","A45","1A-1B","1","X","A100","5","4"],</v>
      </c>
    </row>
    <row r="487" spans="1:22" ht="17.5" x14ac:dyDescent="0.35">
      <c r="A487" t="s">
        <v>1148</v>
      </c>
      <c r="B487" s="4" t="s">
        <v>1143</v>
      </c>
      <c r="C487" s="1" t="s">
        <v>1146</v>
      </c>
      <c r="D487" s="5" t="s">
        <v>552</v>
      </c>
      <c r="E487" s="1" t="s">
        <v>1146</v>
      </c>
      <c r="F487" s="5" t="s">
        <v>1144</v>
      </c>
      <c r="G487" s="1" t="s">
        <v>1146</v>
      </c>
      <c r="H487" s="5" t="s">
        <v>236</v>
      </c>
      <c r="I487" s="1" t="s">
        <v>1146</v>
      </c>
      <c r="J487" s="5" t="s">
        <v>52</v>
      </c>
      <c r="K487" s="1" t="s">
        <v>1146</v>
      </c>
      <c r="L487" s="5">
        <v>1</v>
      </c>
      <c r="M487" s="1" t="s">
        <v>1146</v>
      </c>
      <c r="N487" s="7">
        <v>0</v>
      </c>
      <c r="O487" s="1" t="s">
        <v>1146</v>
      </c>
      <c r="P487" s="5" t="s">
        <v>32</v>
      </c>
      <c r="Q487" s="1" t="s">
        <v>1146</v>
      </c>
      <c r="R487">
        <v>7</v>
      </c>
      <c r="S487" s="1" t="s">
        <v>1146</v>
      </c>
      <c r="T487">
        <v>3</v>
      </c>
      <c r="U487" s="2" t="s">
        <v>1147</v>
      </c>
      <c r="V487" t="str">
        <f t="shared" si="7"/>
        <v>["Zinc, Concentrate, Residue","75,80","78B637","B37","3D","1","0","B6","7","3"],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0FB9-D5BB-4804-97E2-19E83FF95FE7}">
  <dimension ref="A1:X488"/>
  <sheetViews>
    <sheetView zoomScale="66" workbookViewId="0">
      <selection activeCell="F20" sqref="F20"/>
    </sheetView>
  </sheetViews>
  <sheetFormatPr defaultRowHeight="14.5" x14ac:dyDescent="0.35"/>
  <cols>
    <col min="2" max="2" width="40.81640625" bestFit="1" customWidth="1"/>
    <col min="4" max="4" width="35" bestFit="1" customWidth="1"/>
    <col min="6" max="6" width="20.453125" bestFit="1" customWidth="1"/>
    <col min="8" max="8" width="19.7265625" bestFit="1" customWidth="1"/>
    <col min="10" max="10" width="18.1796875" bestFit="1" customWidth="1"/>
    <col min="12" max="12" width="15.453125" bestFit="1" customWidth="1"/>
    <col min="16" max="16" width="14.7265625" bestFit="1" customWidth="1"/>
    <col min="18" max="18" width="9" bestFit="1" customWidth="1"/>
    <col min="20" max="20" width="11.1796875" bestFit="1" customWidth="1"/>
    <col min="24" max="24" width="176.1796875" bestFit="1" customWidth="1"/>
  </cols>
  <sheetData>
    <row r="1" spans="1:24" x14ac:dyDescent="0.35">
      <c r="B1">
        <v>0</v>
      </c>
      <c r="D1">
        <v>1</v>
      </c>
      <c r="F1">
        <v>2</v>
      </c>
      <c r="H1">
        <v>3</v>
      </c>
      <c r="J1">
        <v>4</v>
      </c>
      <c r="L1">
        <v>5</v>
      </c>
      <c r="N1">
        <v>6</v>
      </c>
      <c r="P1">
        <v>7</v>
      </c>
      <c r="R1">
        <v>8</v>
      </c>
      <c r="T1">
        <v>9</v>
      </c>
      <c r="V1">
        <v>10</v>
      </c>
    </row>
    <row r="2" spans="1:24" ht="15.5" x14ac:dyDescent="0.35">
      <c r="A2" t="s">
        <v>1148</v>
      </c>
      <c r="B2" s="1" t="s">
        <v>0</v>
      </c>
      <c r="C2" s="1" t="s">
        <v>1146</v>
      </c>
      <c r="D2" s="2" t="s">
        <v>1</v>
      </c>
      <c r="E2" s="1" t="s">
        <v>1146</v>
      </c>
      <c r="F2" s="3" t="s">
        <v>2</v>
      </c>
      <c r="G2" s="1" t="s">
        <v>1146</v>
      </c>
      <c r="H2" s="3" t="s">
        <v>3</v>
      </c>
      <c r="I2" s="1" t="s">
        <v>1146</v>
      </c>
      <c r="J2" s="1" t="s">
        <v>4</v>
      </c>
      <c r="K2" s="1" t="s">
        <v>1146</v>
      </c>
      <c r="L2" s="2" t="s">
        <v>5</v>
      </c>
      <c r="M2" s="1" t="s">
        <v>1146</v>
      </c>
      <c r="N2" s="3" t="s">
        <v>6</v>
      </c>
      <c r="O2" s="1" t="s">
        <v>1146</v>
      </c>
      <c r="P2" s="3" t="s">
        <v>1209</v>
      </c>
      <c r="Q2" s="1" t="s">
        <v>1146</v>
      </c>
      <c r="R2" s="3" t="s">
        <v>8</v>
      </c>
      <c r="S2" s="1" t="s">
        <v>1146</v>
      </c>
      <c r="T2" s="3" t="s">
        <v>9</v>
      </c>
      <c r="U2" s="1" t="s">
        <v>1146</v>
      </c>
      <c r="V2" t="s">
        <v>1269</v>
      </c>
      <c r="W2" s="2" t="s">
        <v>1147</v>
      </c>
      <c r="X2" t="str">
        <f>A2&amp;B2&amp;C2&amp;D2&amp;E2&amp;F2&amp;G2&amp;H2&amp;I2&amp;J2&amp;K2&amp;L2&amp;M2&amp;N2&amp;O2&amp;P2&amp;Q2&amp;R2&amp;S2&amp;T2&amp;U2&amp;V2&amp;W2</f>
        <v>["Material Description","Loose Bulk Density [lb/ft3 (kgf/m3)]","CEMA Material Code","Material Class Code ","Component Series","Material Factor","V","Size Class Code","Abrasive","Flowability","Misc_Haz"],</v>
      </c>
    </row>
    <row r="3" spans="1:24" ht="17.5" x14ac:dyDescent="0.35">
      <c r="A3" t="s">
        <v>1148</v>
      </c>
      <c r="B3" s="4" t="s">
        <v>10</v>
      </c>
      <c r="C3" s="1" t="s">
        <v>1146</v>
      </c>
      <c r="D3" s="5">
        <v>45</v>
      </c>
      <c r="E3" s="1" t="s">
        <v>1146</v>
      </c>
      <c r="F3" s="5" t="s">
        <v>11</v>
      </c>
      <c r="G3" s="1" t="s">
        <v>1146</v>
      </c>
      <c r="H3" s="5" t="s">
        <v>12</v>
      </c>
      <c r="I3" s="1" t="s">
        <v>1146</v>
      </c>
      <c r="J3" s="5" t="s">
        <v>13</v>
      </c>
      <c r="K3" s="1" t="s">
        <v>1146</v>
      </c>
      <c r="L3" s="5">
        <v>0.5</v>
      </c>
      <c r="M3" s="1" t="s">
        <v>1146</v>
      </c>
      <c r="N3" s="5" t="s">
        <v>14</v>
      </c>
      <c r="O3" s="1" t="s">
        <v>1146</v>
      </c>
      <c r="P3" s="5" t="s">
        <v>15</v>
      </c>
      <c r="Q3" s="1" t="s">
        <v>1146</v>
      </c>
      <c r="R3">
        <v>5</v>
      </c>
      <c r="S3" s="1" t="s">
        <v>1146</v>
      </c>
      <c r="T3">
        <v>3</v>
      </c>
      <c r="U3" s="1" t="s">
        <v>1146</v>
      </c>
      <c r="V3" t="str" cm="1">
        <f t="array" aca="1" ref="V3" ca="1">IF(ISNUMBER(--RIGHT(F3,1)), "0", MID(F3, LOOKUP(2,1/(ISNUMBER(--MID(F3,ROW(INDIRECT("1:"&amp;LEN(F3))),1))), ROW(INDIRECT("1:"&amp;LEN(F3))))+1, LEN(F3)))</f>
        <v>N</v>
      </c>
      <c r="W3" s="2" t="s">
        <v>1147</v>
      </c>
      <c r="X3" t="str">
        <f t="shared" ref="X3:X66" ca="1" si="0">A3&amp;B3&amp;C3&amp;D3&amp;E3&amp;F3&amp;G3&amp;H3&amp;I3&amp;J3&amp;K3&amp;L3&amp;M3&amp;N3&amp;O3&amp;P3&amp;Q3&amp;R3&amp;S3&amp;T3&amp;U3&amp;V3&amp;W3</f>
        <v>["Adipic Acid","45","45A10035N","A35","2B","0.5","X","A100","5","3","N"],</v>
      </c>
    </row>
    <row r="4" spans="1:24" ht="17.5" x14ac:dyDescent="0.35">
      <c r="A4" t="s">
        <v>1148</v>
      </c>
      <c r="B4" s="4" t="s">
        <v>16</v>
      </c>
      <c r="C4" s="1" t="s">
        <v>1146</v>
      </c>
      <c r="D4" s="5" t="s">
        <v>17</v>
      </c>
      <c r="E4" s="1" t="s">
        <v>1146</v>
      </c>
      <c r="F4" s="5" t="s">
        <v>18</v>
      </c>
      <c r="G4" s="1" t="s">
        <v>1146</v>
      </c>
      <c r="H4" s="5" t="s">
        <v>19</v>
      </c>
      <c r="I4" s="1" t="s">
        <v>1146</v>
      </c>
      <c r="J4" s="5" t="s">
        <v>20</v>
      </c>
      <c r="K4" s="1" t="s">
        <v>1146</v>
      </c>
      <c r="L4" s="5">
        <v>0.6</v>
      </c>
      <c r="M4" s="1" t="s">
        <v>1146</v>
      </c>
      <c r="N4" s="5" t="s">
        <v>14</v>
      </c>
      <c r="O4" s="1" t="s">
        <v>1146</v>
      </c>
      <c r="P4" s="5" t="s">
        <v>32</v>
      </c>
      <c r="Q4" s="1" t="s">
        <v>1146</v>
      </c>
      <c r="R4">
        <v>5</v>
      </c>
      <c r="S4" s="1" t="s">
        <v>1146</v>
      </c>
      <c r="T4">
        <v>4</v>
      </c>
      <c r="U4" s="1" t="s">
        <v>1146</v>
      </c>
      <c r="V4" t="str" cm="1">
        <f t="array" aca="1" ref="V4" ca="1">IF(ISNUMBER(--RIGHT(F4,1)), "0", MID(F4, LOOKUP(2,1/(ISNUMBER(--MID(F4,ROW(INDIRECT("1:"&amp;LEN(F4))),1))), ROW(INDIRECT("1:"&amp;LEN(F4))))+1, LEN(F4)))</f>
        <v>WY</v>
      </c>
      <c r="W4" s="2" t="s">
        <v>1147</v>
      </c>
      <c r="X4" t="str">
        <f t="shared" ca="1" si="0"/>
        <v>["Alfalfa, Meal","14,22","18B645WY","B45","2D","0.6","X","B6","5","4","WY"],</v>
      </c>
    </row>
    <row r="5" spans="1:24" ht="17.5" x14ac:dyDescent="0.35">
      <c r="A5" t="s">
        <v>1148</v>
      </c>
      <c r="B5" s="4" t="s">
        <v>22</v>
      </c>
      <c r="C5" s="1" t="s">
        <v>1146</v>
      </c>
      <c r="D5" s="5" t="s">
        <v>23</v>
      </c>
      <c r="E5" s="1" t="s">
        <v>1146</v>
      </c>
      <c r="F5" s="5" t="s">
        <v>24</v>
      </c>
      <c r="G5" s="1" t="s">
        <v>1146</v>
      </c>
      <c r="H5" s="5" t="s">
        <v>25</v>
      </c>
      <c r="I5" s="1" t="s">
        <v>1146</v>
      </c>
      <c r="J5" s="5" t="s">
        <v>20</v>
      </c>
      <c r="K5" s="1" t="s">
        <v>1146</v>
      </c>
      <c r="L5" s="5">
        <v>0.5</v>
      </c>
      <c r="M5" s="1" t="s">
        <v>1146</v>
      </c>
      <c r="N5" s="5">
        <v>0</v>
      </c>
      <c r="O5" s="1" t="s">
        <v>1146</v>
      </c>
      <c r="P5" s="5" t="s">
        <v>26</v>
      </c>
      <c r="Q5" s="1" t="s">
        <v>1146</v>
      </c>
      <c r="R5">
        <v>5</v>
      </c>
      <c r="S5" s="1" t="s">
        <v>1146</v>
      </c>
      <c r="T5">
        <v>2</v>
      </c>
      <c r="U5" s="1" t="s">
        <v>1146</v>
      </c>
      <c r="V5" t="str" cm="1">
        <f t="array" aca="1" ref="V5" ca="1">IF(ISNUMBER(--RIGHT(F5,1)), "0", MID(F5, LOOKUP(2,1/(ISNUMBER(--MID(F5,ROW(INDIRECT("1:"&amp;LEN(F5))),1))), ROW(INDIRECT("1:"&amp;LEN(F5))))+1, LEN(F5)))</f>
        <v>0</v>
      </c>
      <c r="W5" s="2" t="s">
        <v>1147</v>
      </c>
      <c r="X5" t="str">
        <f t="shared" ca="1" si="0"/>
        <v>["Alfalfa, Pellets","41,43","42C1/225","C25","2D","0.5","0","C1/2","5","2","0"],</v>
      </c>
    </row>
    <row r="6" spans="1:24" ht="17.5" x14ac:dyDescent="0.35">
      <c r="A6" t="s">
        <v>1148</v>
      </c>
      <c r="B6" s="4" t="s">
        <v>27</v>
      </c>
      <c r="C6" s="1" t="s">
        <v>1146</v>
      </c>
      <c r="D6" s="5" t="s">
        <v>28</v>
      </c>
      <c r="E6" s="1" t="s">
        <v>1146</v>
      </c>
      <c r="F6" s="5" t="s">
        <v>29</v>
      </c>
      <c r="G6" s="1" t="s">
        <v>1146</v>
      </c>
      <c r="H6" s="5" t="s">
        <v>30</v>
      </c>
      <c r="I6" s="1" t="s">
        <v>1146</v>
      </c>
      <c r="J6" s="5" t="s">
        <v>31</v>
      </c>
      <c r="K6" s="1" t="s">
        <v>1146</v>
      </c>
      <c r="L6" s="5">
        <v>0.4</v>
      </c>
      <c r="M6" s="1" t="s">
        <v>1146</v>
      </c>
      <c r="N6" s="5">
        <v>0</v>
      </c>
      <c r="O6" s="1" t="s">
        <v>1146</v>
      </c>
      <c r="P6" s="5" t="s">
        <v>32</v>
      </c>
      <c r="Q6" s="1" t="s">
        <v>1146</v>
      </c>
      <c r="R6">
        <v>5</v>
      </c>
      <c r="S6" s="1" t="s">
        <v>1146</v>
      </c>
      <c r="T6">
        <v>1</v>
      </c>
      <c r="U6" s="1" t="s">
        <v>1146</v>
      </c>
      <c r="V6" t="str" cm="1">
        <f t="array" aca="1" ref="V6" ca="1">IF(ISNUMBER(--RIGHT(F6,1)), "0", MID(F6, LOOKUP(2,1/(ISNUMBER(--MID(F6,ROW(INDIRECT("1:"&amp;LEN(F6))),1))), ROW(INDIRECT("1:"&amp;LEN(F6))))+1, LEN(F6)))</f>
        <v>N</v>
      </c>
      <c r="W6" s="2" t="s">
        <v>1147</v>
      </c>
      <c r="X6" t="str">
        <f t="shared" ca="1" si="0"/>
        <v>["Alfalfa, Seed","10,15","13B615N","B15","1A-1B-1C","0.4","0","B6","5","1","N"],</v>
      </c>
    </row>
    <row r="7" spans="1:24" ht="17.5" x14ac:dyDescent="0.35">
      <c r="A7" t="s">
        <v>1148</v>
      </c>
      <c r="B7" s="4" t="s">
        <v>33</v>
      </c>
      <c r="C7" s="1" t="s">
        <v>1146</v>
      </c>
      <c r="D7" s="5" t="s">
        <v>34</v>
      </c>
      <c r="E7" s="1" t="s">
        <v>1146</v>
      </c>
      <c r="F7" s="5" t="s">
        <v>35</v>
      </c>
      <c r="G7" s="1" t="s">
        <v>1146</v>
      </c>
      <c r="H7" s="5" t="s">
        <v>36</v>
      </c>
      <c r="I7" s="1" t="s">
        <v>1146</v>
      </c>
      <c r="J7" s="5" t="s">
        <v>20</v>
      </c>
      <c r="K7" s="1" t="s">
        <v>1146</v>
      </c>
      <c r="L7" s="5">
        <v>0.9</v>
      </c>
      <c r="M7" s="1" t="s">
        <v>1146</v>
      </c>
      <c r="N7" s="5">
        <v>0</v>
      </c>
      <c r="O7" s="1" t="s">
        <v>1146</v>
      </c>
      <c r="P7" s="5" t="s">
        <v>26</v>
      </c>
      <c r="Q7" s="1" t="s">
        <v>1146</v>
      </c>
      <c r="R7">
        <v>5</v>
      </c>
      <c r="S7" s="1" t="s">
        <v>1146</v>
      </c>
      <c r="T7">
        <v>3</v>
      </c>
      <c r="U7" s="1" t="s">
        <v>1146</v>
      </c>
      <c r="V7" t="str" cm="1">
        <f t="array" aca="1" ref="V7" ca="1">IF(ISNUMBER(--RIGHT(F7,1)), "0", MID(F7, LOOKUP(2,1/(ISNUMBER(--MID(F7,ROW(INDIRECT("1:"&amp;LEN(F7))),1))), ROW(INDIRECT("1:"&amp;LEN(F7))))+1, LEN(F7)))</f>
        <v>Q</v>
      </c>
      <c r="W7" s="2" t="s">
        <v>1147</v>
      </c>
      <c r="X7" t="str">
        <f t="shared" ca="1" si="0"/>
        <v>["Almonds, Broken","27,30","29C1/235Q","C35","2D","0.9","0","C1/2","5","3","Q"],</v>
      </c>
    </row>
    <row r="8" spans="1:24" ht="17.5" x14ac:dyDescent="0.35">
      <c r="A8" t="s">
        <v>1148</v>
      </c>
      <c r="B8" s="4" t="s">
        <v>37</v>
      </c>
      <c r="C8" s="1" t="s">
        <v>1146</v>
      </c>
      <c r="D8" s="5" t="s">
        <v>38</v>
      </c>
      <c r="E8" s="1" t="s">
        <v>1146</v>
      </c>
      <c r="F8" s="5" t="s">
        <v>35</v>
      </c>
      <c r="G8" s="1" t="s">
        <v>1146</v>
      </c>
      <c r="H8" s="5" t="s">
        <v>36</v>
      </c>
      <c r="I8" s="1" t="s">
        <v>1146</v>
      </c>
      <c r="J8" s="5" t="s">
        <v>20</v>
      </c>
      <c r="K8" s="1" t="s">
        <v>1146</v>
      </c>
      <c r="L8" s="5">
        <v>0.9</v>
      </c>
      <c r="M8" s="1" t="s">
        <v>1146</v>
      </c>
      <c r="N8" s="5">
        <v>0</v>
      </c>
      <c r="O8" s="1" t="s">
        <v>1146</v>
      </c>
      <c r="P8" s="5" t="s">
        <v>26</v>
      </c>
      <c r="Q8" s="1" t="s">
        <v>1146</v>
      </c>
      <c r="R8">
        <v>5</v>
      </c>
      <c r="S8" s="1" t="s">
        <v>1146</v>
      </c>
      <c r="T8">
        <v>3</v>
      </c>
      <c r="U8" s="1" t="s">
        <v>1146</v>
      </c>
      <c r="V8" t="str" cm="1">
        <f t="array" aca="1" ref="V8" ca="1">IF(ISNUMBER(--RIGHT(F8,1)), "0", MID(F8, LOOKUP(2,1/(ISNUMBER(--MID(F8,ROW(INDIRECT("1:"&amp;LEN(F8))),1))), ROW(INDIRECT("1:"&amp;LEN(F8))))+1, LEN(F8)))</f>
        <v>Q</v>
      </c>
      <c r="W8" s="2" t="s">
        <v>1147</v>
      </c>
      <c r="X8" t="str">
        <f t="shared" ca="1" si="0"/>
        <v>["Almonds, Whole, Shelled","28,30","29C1/235Q","C35","2D","0.9","0","C1/2","5","3","Q"],</v>
      </c>
    </row>
    <row r="9" spans="1:24" ht="17.5" x14ac:dyDescent="0.35">
      <c r="A9" t="s">
        <v>1148</v>
      </c>
      <c r="B9" s="4" t="s">
        <v>39</v>
      </c>
      <c r="C9" s="1" t="s">
        <v>1146</v>
      </c>
      <c r="D9" s="5" t="s">
        <v>40</v>
      </c>
      <c r="E9" s="1" t="s">
        <v>1146</v>
      </c>
      <c r="F9" s="5" t="s">
        <v>41</v>
      </c>
      <c r="G9" s="1" t="s">
        <v>1146</v>
      </c>
      <c r="H9" s="5" t="s">
        <v>42</v>
      </c>
      <c r="I9" s="1" t="s">
        <v>1146</v>
      </c>
      <c r="J9" s="5" t="s">
        <v>31</v>
      </c>
      <c r="K9" s="1" t="s">
        <v>1146</v>
      </c>
      <c r="L9" s="5">
        <v>0.6</v>
      </c>
      <c r="M9" s="1" t="s">
        <v>1146</v>
      </c>
      <c r="N9" s="5">
        <v>0</v>
      </c>
      <c r="O9" s="1" t="s">
        <v>1146</v>
      </c>
      <c r="P9" s="5" t="s">
        <v>32</v>
      </c>
      <c r="Q9" s="1" t="s">
        <v>1146</v>
      </c>
      <c r="R9">
        <v>5</v>
      </c>
      <c r="S9" s="1" t="s">
        <v>1146</v>
      </c>
      <c r="T9">
        <v>2</v>
      </c>
      <c r="U9" s="1" t="s">
        <v>1146</v>
      </c>
      <c r="V9" t="str" cm="1">
        <f t="array" aca="1" ref="V9" ca="1">IF(ISNUMBER(--RIGHT(F9,1)), "0", MID(F9, LOOKUP(2,1/(ISNUMBER(--MID(F9,ROW(INDIRECT("1:"&amp;LEN(F9))),1))), ROW(INDIRECT("1:"&amp;LEN(F9))))+1, LEN(F9)))</f>
        <v>U</v>
      </c>
      <c r="W9" s="2" t="s">
        <v>1147</v>
      </c>
      <c r="X9" t="str">
        <f t="shared" ca="1" si="0"/>
        <v>["Alum, Fines","45,50","48B635U","B35","1A-1B-1C","0.6","0","B6","5","2","U"],</v>
      </c>
    </row>
    <row r="10" spans="1:24" ht="17.5" x14ac:dyDescent="0.35">
      <c r="A10" t="s">
        <v>1148</v>
      </c>
      <c r="B10" s="4" t="s">
        <v>43</v>
      </c>
      <c r="C10" s="1" t="s">
        <v>1146</v>
      </c>
      <c r="D10" s="5" t="s">
        <v>44</v>
      </c>
      <c r="E10" s="1" t="s">
        <v>1146</v>
      </c>
      <c r="F10" s="5" t="s">
        <v>45</v>
      </c>
      <c r="G10" s="1" t="s">
        <v>1146</v>
      </c>
      <c r="H10" s="5" t="s">
        <v>46</v>
      </c>
      <c r="I10" s="1" t="s">
        <v>1146</v>
      </c>
      <c r="J10" s="5" t="s">
        <v>47</v>
      </c>
      <c r="K10" s="1" t="s">
        <v>1146</v>
      </c>
      <c r="L10" s="5">
        <v>1.4</v>
      </c>
      <c r="M10" s="1" t="s">
        <v>1146</v>
      </c>
      <c r="N10" s="5">
        <v>0</v>
      </c>
      <c r="O10" s="1" t="s">
        <v>1146</v>
      </c>
      <c r="P10" s="5" t="s">
        <v>32</v>
      </c>
      <c r="Q10" s="1" t="s">
        <v>1146</v>
      </c>
      <c r="R10">
        <v>5</v>
      </c>
      <c r="S10" s="1" t="s">
        <v>1146</v>
      </c>
      <c r="T10">
        <v>2</v>
      </c>
      <c r="U10" s="1" t="s">
        <v>1146</v>
      </c>
      <c r="V10" t="str" cm="1">
        <f t="array" aca="1" ref="V10" ca="1">IF(ISNUMBER(--RIGHT(F10,1)), "0", MID(F10, LOOKUP(2,1/(ISNUMBER(--MID(F10,ROW(INDIRECT("1:"&amp;LEN(F10))),1))), ROW(INDIRECT("1:"&amp;LEN(F10))))+1, LEN(F10)))</f>
        <v>0</v>
      </c>
      <c r="W10" s="2" t="s">
        <v>1147</v>
      </c>
      <c r="X10" t="str">
        <f t="shared" ca="1" si="0"/>
        <v>["Alum, Lumps","50,60","55B625","B25","2A-2B","1.4","0","B6","5","2","0"],</v>
      </c>
    </row>
    <row r="11" spans="1:24" ht="17.5" x14ac:dyDescent="0.35">
      <c r="A11" t="s">
        <v>1148</v>
      </c>
      <c r="B11" s="4" t="s">
        <v>48</v>
      </c>
      <c r="C11" s="1" t="s">
        <v>1146</v>
      </c>
      <c r="D11" s="5" t="s">
        <v>49</v>
      </c>
      <c r="E11" s="1" t="s">
        <v>1146</v>
      </c>
      <c r="F11" s="5" t="s">
        <v>50</v>
      </c>
      <c r="G11" s="1" t="s">
        <v>1146</v>
      </c>
      <c r="H11" s="5" t="s">
        <v>51</v>
      </c>
      <c r="I11" s="1" t="s">
        <v>1146</v>
      </c>
      <c r="J11" s="5" t="s">
        <v>52</v>
      </c>
      <c r="K11" s="1" t="s">
        <v>1146</v>
      </c>
      <c r="L11" s="5">
        <v>1.8</v>
      </c>
      <c r="M11" s="1" t="s">
        <v>1146</v>
      </c>
      <c r="N11" s="5">
        <v>0</v>
      </c>
      <c r="O11" s="1" t="s">
        <v>1146</v>
      </c>
      <c r="P11" s="5" t="s">
        <v>32</v>
      </c>
      <c r="Q11" s="1" t="s">
        <v>1146</v>
      </c>
      <c r="R11">
        <v>7</v>
      </c>
      <c r="S11" s="1" t="s">
        <v>1146</v>
      </c>
      <c r="T11">
        <v>2</v>
      </c>
      <c r="U11" s="1" t="s">
        <v>1146</v>
      </c>
      <c r="V11" t="str" cm="1">
        <f t="array" aca="1" ref="V11" ca="1">IF(ISNUMBER(--RIGHT(F11,1)), "0", MID(F11, LOOKUP(2,1/(ISNUMBER(--MID(F11,ROW(INDIRECT("1:"&amp;LEN(F11))),1))), ROW(INDIRECT("1:"&amp;LEN(F11))))+1, LEN(F11)))</f>
        <v>MY</v>
      </c>
      <c r="W11" s="2" t="s">
        <v>1147</v>
      </c>
      <c r="X11" t="str">
        <f t="shared" ca="1" si="0"/>
        <v>["Alumina","55,65","58B627MY","B27","3D","1.8","0","B6","7","2","MY"],</v>
      </c>
    </row>
    <row r="12" spans="1:24" ht="17.5" x14ac:dyDescent="0.35">
      <c r="A12" t="s">
        <v>1148</v>
      </c>
      <c r="B12" s="4" t="s">
        <v>53</v>
      </c>
      <c r="C12" s="1" t="s">
        <v>1146</v>
      </c>
      <c r="D12" s="5" t="s">
        <v>54</v>
      </c>
      <c r="E12" s="1" t="s">
        <v>1146</v>
      </c>
      <c r="F12" s="5" t="s">
        <v>55</v>
      </c>
      <c r="G12" s="1" t="s">
        <v>1146</v>
      </c>
      <c r="H12" s="5" t="s">
        <v>56</v>
      </c>
      <c r="I12" s="1" t="s">
        <v>1146</v>
      </c>
      <c r="J12" s="5" t="s">
        <v>52</v>
      </c>
      <c r="K12" s="1" t="s">
        <v>1146</v>
      </c>
      <c r="L12" s="5">
        <v>1.6</v>
      </c>
      <c r="M12" s="1" t="s">
        <v>1146</v>
      </c>
      <c r="N12" s="5">
        <v>0</v>
      </c>
      <c r="O12" s="1" t="s">
        <v>1146</v>
      </c>
      <c r="P12" s="5" t="s">
        <v>15</v>
      </c>
      <c r="Q12" s="1" t="s">
        <v>1146</v>
      </c>
      <c r="R12">
        <v>7</v>
      </c>
      <c r="S12" s="1" t="s">
        <v>1146</v>
      </c>
      <c r="T12">
        <v>3</v>
      </c>
      <c r="U12" s="1" t="s">
        <v>1146</v>
      </c>
      <c r="V12" t="str" cm="1">
        <f t="array" aca="1" ref="V12" ca="1">IF(ISNUMBER(--RIGHT(F12,1)), "0", MID(F12, LOOKUP(2,1/(ISNUMBER(--MID(F12,ROW(INDIRECT("1:"&amp;LEN(F12))),1))), ROW(INDIRECT("1:"&amp;LEN(F12))))+1, LEN(F12)))</f>
        <v>MY</v>
      </c>
      <c r="W12" s="2" t="s">
        <v>1147</v>
      </c>
      <c r="X12" t="str">
        <f t="shared" ca="1" si="0"/>
        <v>["Alumina, Fines","35,1","35A10027MY","A27","3D","1.6","0","A100","7","3","MY"],</v>
      </c>
    </row>
    <row r="13" spans="1:24" ht="17.5" x14ac:dyDescent="0.35">
      <c r="A13" t="s">
        <v>1148</v>
      </c>
      <c r="B13" s="4" t="s">
        <v>57</v>
      </c>
      <c r="C13" s="1" t="s">
        <v>1146</v>
      </c>
      <c r="D13" s="5">
        <v>65</v>
      </c>
      <c r="E13" s="1" t="s">
        <v>1146</v>
      </c>
      <c r="F13" s="5" t="s">
        <v>58</v>
      </c>
      <c r="G13" s="1" t="s">
        <v>1146</v>
      </c>
      <c r="H13" s="5" t="s">
        <v>59</v>
      </c>
      <c r="I13" s="1" t="s">
        <v>1146</v>
      </c>
      <c r="J13" s="5" t="s">
        <v>52</v>
      </c>
      <c r="K13" s="1" t="s">
        <v>1146</v>
      </c>
      <c r="L13" s="5">
        <v>2</v>
      </c>
      <c r="M13" s="1" t="s">
        <v>1146</v>
      </c>
      <c r="N13" s="5">
        <v>0</v>
      </c>
      <c r="O13" s="1" t="s">
        <v>1146</v>
      </c>
      <c r="P13" s="5" t="s">
        <v>60</v>
      </c>
      <c r="Q13" s="1" t="s">
        <v>1146</v>
      </c>
      <c r="R13">
        <v>7</v>
      </c>
      <c r="S13" s="1" t="s">
        <v>1146</v>
      </c>
      <c r="T13">
        <v>3</v>
      </c>
      <c r="U13" s="1" t="s">
        <v>1146</v>
      </c>
      <c r="V13" t="str" cm="1">
        <f t="array" aca="1" ref="V13" ca="1">IF(ISNUMBER(--RIGHT(F13,1)), "0", MID(F13, LOOKUP(2,1/(ISNUMBER(--MID(F13,ROW(INDIRECT("1:"&amp;LEN(F13))),1))), ROW(INDIRECT("1:"&amp;LEN(F13))))+1, LEN(F13)))</f>
        <v>0</v>
      </c>
      <c r="W13" s="2" t="s">
        <v>1147</v>
      </c>
      <c r="X13" t="str">
        <f t="shared" ca="1" si="0"/>
        <v>["Alumina, Sized or Briquette","65","65D337","D37","3D","2","0","D3","7","3","0"],</v>
      </c>
    </row>
    <row r="14" spans="1:24" ht="17.5" x14ac:dyDescent="0.35">
      <c r="A14" t="s">
        <v>1148</v>
      </c>
      <c r="B14" s="4" t="s">
        <v>61</v>
      </c>
      <c r="C14" s="1" t="s">
        <v>1146</v>
      </c>
      <c r="D14" s="5">
        <v>45</v>
      </c>
      <c r="E14" s="1" t="s">
        <v>1146</v>
      </c>
      <c r="F14" s="5" t="s">
        <v>62</v>
      </c>
      <c r="G14" s="1" t="s">
        <v>1146</v>
      </c>
      <c r="H14" s="5" t="s">
        <v>42</v>
      </c>
      <c r="I14" s="1" t="s">
        <v>1146</v>
      </c>
      <c r="J14" s="5" t="s">
        <v>20</v>
      </c>
      <c r="K14" s="1" t="s">
        <v>1146</v>
      </c>
      <c r="L14" s="5">
        <v>1.7</v>
      </c>
      <c r="M14" s="1" t="s">
        <v>1146</v>
      </c>
      <c r="N14" s="5" t="s">
        <v>14</v>
      </c>
      <c r="O14" s="1" t="s">
        <v>1146</v>
      </c>
      <c r="P14" s="5" t="s">
        <v>32</v>
      </c>
      <c r="Q14" s="1" t="s">
        <v>1146</v>
      </c>
      <c r="R14">
        <v>5</v>
      </c>
      <c r="S14" s="1" t="s">
        <v>1146</v>
      </c>
      <c r="T14">
        <v>4</v>
      </c>
      <c r="U14" s="1" t="s">
        <v>1146</v>
      </c>
      <c r="V14" t="str" cm="1">
        <f t="array" aca="1" ref="V14" ca="1">IF(ISNUMBER(--RIGHT(F14,1)), "0", MID(F14, LOOKUP(2,1/(ISNUMBER(--MID(F14,ROW(INDIRECT("1:"&amp;LEN(F14))),1))), ROW(INDIRECT("1:"&amp;LEN(F14))))+1, LEN(F14)))</f>
        <v>0</v>
      </c>
      <c r="W14" s="2" t="s">
        <v>1147</v>
      </c>
      <c r="X14" t="str">
        <f t="shared" ca="1" si="0"/>
        <v>["Aluminate Gel (Aluminate Hydroxide)","45","45B635","B35","2D","1.7","X","B6","5","4","0"],</v>
      </c>
    </row>
    <row r="15" spans="1:24" ht="15.5" x14ac:dyDescent="0.35">
      <c r="A15" t="s">
        <v>1148</v>
      </c>
      <c r="B15" s="4" t="s">
        <v>63</v>
      </c>
      <c r="C15" s="1" t="s">
        <v>1146</v>
      </c>
      <c r="D15" s="5" t="s">
        <v>64</v>
      </c>
      <c r="E15" s="1" t="s">
        <v>1146</v>
      </c>
      <c r="F15" s="5" t="s">
        <v>65</v>
      </c>
      <c r="G15" s="1" t="s">
        <v>1146</v>
      </c>
      <c r="H15" s="5" t="s">
        <v>66</v>
      </c>
      <c r="I15" s="1" t="s">
        <v>1146</v>
      </c>
      <c r="J15" s="5" t="s">
        <v>20</v>
      </c>
      <c r="K15" s="1" t="s">
        <v>1146</v>
      </c>
      <c r="L15" s="5">
        <v>1.2</v>
      </c>
      <c r="M15" s="1" t="s">
        <v>1146</v>
      </c>
      <c r="N15" s="5">
        <v>0</v>
      </c>
      <c r="O15" s="1" t="s">
        <v>1146</v>
      </c>
      <c r="P15" s="5" t="s">
        <v>67</v>
      </c>
      <c r="Q15" s="1" t="s">
        <v>1146</v>
      </c>
      <c r="R15">
        <v>5</v>
      </c>
      <c r="S15" s="1" t="s">
        <v>1146</v>
      </c>
      <c r="T15">
        <v>4</v>
      </c>
      <c r="U15" s="1" t="s">
        <v>1146</v>
      </c>
      <c r="V15" t="str" cm="1">
        <f t="array" aca="1" ref="V15" ca="1">IF(ISNUMBER(--RIGHT(F15,1)), "0", MID(F15, LOOKUP(2,1/(ISNUMBER(--MID(F15,ROW(INDIRECT("1:"&amp;LEN(F15))),1))), ROW(INDIRECT("1:"&amp;LEN(F15))))+1, LEN(F15)))</f>
        <v>VN</v>
      </c>
      <c r="W15" s="2" t="s">
        <v>1147</v>
      </c>
      <c r="X15" t="str">
        <f t="shared" ca="1" si="0"/>
        <v>["Aluminum Chips, Dry","7,15","11E45VN","E45","2D","1.2","0","E","5","4","VN"],</v>
      </c>
    </row>
    <row r="16" spans="1:24" ht="15.5" x14ac:dyDescent="0.35">
      <c r="A16" t="s">
        <v>1148</v>
      </c>
      <c r="B16" s="4" t="s">
        <v>68</v>
      </c>
      <c r="C16" s="1" t="s">
        <v>1146</v>
      </c>
      <c r="D16" s="5" t="s">
        <v>64</v>
      </c>
      <c r="E16" s="1" t="s">
        <v>1146</v>
      </c>
      <c r="F16" s="5" t="s">
        <v>69</v>
      </c>
      <c r="G16" s="1" t="s">
        <v>1146</v>
      </c>
      <c r="H16" s="5" t="s">
        <v>66</v>
      </c>
      <c r="I16" s="1" t="s">
        <v>1146</v>
      </c>
      <c r="J16" s="5" t="s">
        <v>20</v>
      </c>
      <c r="K16" s="1" t="s">
        <v>1146</v>
      </c>
      <c r="L16" s="5">
        <v>0.8</v>
      </c>
      <c r="M16" s="1" t="s">
        <v>1146</v>
      </c>
      <c r="N16" s="5">
        <v>0</v>
      </c>
      <c r="O16" s="1" t="s">
        <v>1146</v>
      </c>
      <c r="P16" s="5" t="s">
        <v>67</v>
      </c>
      <c r="Q16" s="1" t="s">
        <v>1146</v>
      </c>
      <c r="R16">
        <v>5</v>
      </c>
      <c r="S16" s="1" t="s">
        <v>1146</v>
      </c>
      <c r="T16">
        <v>4</v>
      </c>
      <c r="U16" s="1" t="s">
        <v>1146</v>
      </c>
      <c r="V16" t="str" cm="1">
        <f t="array" aca="1" ref="V16" ca="1">IF(ISNUMBER(--RIGHT(F16,1)), "0", MID(F16, LOOKUP(2,1/(ISNUMBER(--MID(F16,ROW(INDIRECT("1:"&amp;LEN(F16))),1))), ROW(INDIRECT("1:"&amp;LEN(F16))))+1, LEN(F16)))</f>
        <v>VY</v>
      </c>
      <c r="W16" s="2" t="s">
        <v>1147</v>
      </c>
      <c r="X16" t="str">
        <f t="shared" ca="1" si="0"/>
        <v>["Aluminum Chips, Oily","7,15","11E45VY","E45","2D","0.8","0","E","5","4","VY"],</v>
      </c>
    </row>
    <row r="17" spans="1:24" ht="17.5" x14ac:dyDescent="0.35">
      <c r="A17" t="s">
        <v>1148</v>
      </c>
      <c r="B17" s="4" t="s">
        <v>70</v>
      </c>
      <c r="C17" s="1" t="s">
        <v>1146</v>
      </c>
      <c r="D17" s="5" t="s">
        <v>71</v>
      </c>
      <c r="E17" s="1" t="s">
        <v>1146</v>
      </c>
      <c r="F17" s="5" t="s">
        <v>72</v>
      </c>
      <c r="G17" s="1" t="s">
        <v>1146</v>
      </c>
      <c r="H17" s="5" t="s">
        <v>36</v>
      </c>
      <c r="I17" s="1" t="s">
        <v>1146</v>
      </c>
      <c r="J17" s="5" t="s">
        <v>31</v>
      </c>
      <c r="K17" s="1" t="s">
        <v>1146</v>
      </c>
      <c r="L17" s="5">
        <v>1.4</v>
      </c>
      <c r="M17" s="1" t="s">
        <v>1146</v>
      </c>
      <c r="N17" s="5" t="s">
        <v>14</v>
      </c>
      <c r="O17" s="1" t="s">
        <v>1146</v>
      </c>
      <c r="P17" s="5" t="s">
        <v>26</v>
      </c>
      <c r="Q17" s="1" t="s">
        <v>1146</v>
      </c>
      <c r="R17">
        <v>5</v>
      </c>
      <c r="S17" s="1" t="s">
        <v>1146</v>
      </c>
      <c r="T17">
        <v>3</v>
      </c>
      <c r="U17" s="1" t="s">
        <v>1146</v>
      </c>
      <c r="V17" t="str" cm="1">
        <f t="array" aca="1" ref="V17" ca="1">IF(ISNUMBER(--RIGHT(F17,1)), "0", MID(F17, LOOKUP(2,1/(ISNUMBER(--MID(F17,ROW(INDIRECT("1:"&amp;LEN(F17))),1))), ROW(INDIRECT("1:"&amp;LEN(F17))))+1, LEN(F17)))</f>
        <v>N</v>
      </c>
      <c r="W17" s="2" t="s">
        <v>1147</v>
      </c>
      <c r="X17" t="str">
        <f t="shared" ca="1" si="0"/>
        <v>["Aluminum Hydrate","13,20","17C1/235N","C35","1A-1B-1C","1.4","X","C1/2","5","3","N"],</v>
      </c>
    </row>
    <row r="18" spans="1:24" ht="15.5" x14ac:dyDescent="0.35">
      <c r="A18" t="s">
        <v>1148</v>
      </c>
      <c r="B18" s="4" t="s">
        <v>73</v>
      </c>
      <c r="C18" s="1" t="s">
        <v>1146</v>
      </c>
      <c r="D18" s="5">
        <v>0</v>
      </c>
      <c r="E18" s="1" t="s">
        <v>1146</v>
      </c>
      <c r="F18" s="5">
        <v>0</v>
      </c>
      <c r="G18" s="1" t="s">
        <v>1146</v>
      </c>
      <c r="H18" s="5">
        <v>0</v>
      </c>
      <c r="I18" s="1" t="s">
        <v>1146</v>
      </c>
      <c r="J18" s="5" t="s">
        <v>1149</v>
      </c>
      <c r="K18" s="1" t="s">
        <v>1146</v>
      </c>
      <c r="L18" s="5" t="s">
        <v>1149</v>
      </c>
      <c r="M18" s="1" t="s">
        <v>1146</v>
      </c>
      <c r="N18" s="5">
        <v>0</v>
      </c>
      <c r="O18" s="1" t="s">
        <v>1146</v>
      </c>
      <c r="P18">
        <v>0</v>
      </c>
      <c r="Q18" s="1" t="s">
        <v>1146</v>
      </c>
      <c r="R18">
        <v>0</v>
      </c>
      <c r="S18" s="1" t="s">
        <v>1146</v>
      </c>
      <c r="T18">
        <v>0</v>
      </c>
      <c r="U18" s="1" t="s">
        <v>1146</v>
      </c>
      <c r="V18" t="str" cm="1">
        <f t="array" aca="1" ref="V18" ca="1">IF(ISNUMBER(--RIGHT(F18,1)), "0", MID(F18, LOOKUP(2,1/(ISNUMBER(--MID(F18,ROW(INDIRECT("1:"&amp;LEN(F18))),1))), ROW(INDIRECT("1:"&amp;LEN(F18))))+1, LEN(F18)))</f>
        <v>0</v>
      </c>
      <c r="W18" s="2" t="s">
        <v>1147</v>
      </c>
      <c r="X18" t="str">
        <f t="shared" ca="1" si="0"/>
        <v>["Aluminum Ore (See Bauxite)","0","0","0","Nil","Nil","0","0","0","0","0"],</v>
      </c>
    </row>
    <row r="19" spans="1:24" ht="17.5" x14ac:dyDescent="0.35">
      <c r="A19" t="s">
        <v>1148</v>
      </c>
      <c r="B19" s="4" t="s">
        <v>74</v>
      </c>
      <c r="C19" s="1" t="s">
        <v>1146</v>
      </c>
      <c r="D19" s="5" t="s">
        <v>75</v>
      </c>
      <c r="E19" s="1" t="s">
        <v>1146</v>
      </c>
      <c r="F19" s="5" t="s">
        <v>76</v>
      </c>
      <c r="G19" s="1" t="s">
        <v>1146</v>
      </c>
      <c r="H19" s="5" t="s">
        <v>77</v>
      </c>
      <c r="I19" s="1" t="s">
        <v>1146</v>
      </c>
      <c r="J19" s="5" t="s">
        <v>52</v>
      </c>
      <c r="K19" s="1" t="s">
        <v>1146</v>
      </c>
      <c r="L19" s="5">
        <v>1.8</v>
      </c>
      <c r="M19" s="1" t="s">
        <v>1146</v>
      </c>
      <c r="N19" s="5">
        <v>0</v>
      </c>
      <c r="O19" s="1" t="s">
        <v>1146</v>
      </c>
      <c r="P19" s="5" t="s">
        <v>15</v>
      </c>
      <c r="Q19" s="1" t="s">
        <v>1146</v>
      </c>
      <c r="R19">
        <v>7</v>
      </c>
      <c r="S19" s="1" t="s">
        <v>1146</v>
      </c>
      <c r="T19">
        <v>1</v>
      </c>
      <c r="U19" s="1" t="s">
        <v>1146</v>
      </c>
      <c r="V19" t="str" cm="1">
        <f t="array" aca="1" ref="V19" ca="1">IF(ISNUMBER(--RIGHT(F19,1)), "0", MID(F19, LOOKUP(2,1/(ISNUMBER(--MID(F19,ROW(INDIRECT("1:"&amp;LEN(F19))),1))), ROW(INDIRECT("1:"&amp;LEN(F19))))+1, LEN(F19)))</f>
        <v>MN</v>
      </c>
      <c r="W19" s="2" t="s">
        <v>1147</v>
      </c>
      <c r="X19" t="str">
        <f t="shared" ca="1" si="0"/>
        <v>["Aluminum Oxide","60,120","90A10017MN","A17","3D","1.8","0","A100","7","1","MN"],</v>
      </c>
    </row>
    <row r="20" spans="1:24" ht="17.5" x14ac:dyDescent="0.35">
      <c r="A20" t="s">
        <v>1148</v>
      </c>
      <c r="B20" s="4" t="s">
        <v>78</v>
      </c>
      <c r="C20" s="1" t="s">
        <v>1146</v>
      </c>
      <c r="D20" s="5">
        <v>49</v>
      </c>
      <c r="E20" s="1" t="s">
        <v>1146</v>
      </c>
      <c r="F20" s="5" t="s">
        <v>79</v>
      </c>
      <c r="G20" s="1" t="s">
        <v>1146</v>
      </c>
      <c r="H20" s="5" t="s">
        <v>36</v>
      </c>
      <c r="I20" s="1" t="s">
        <v>1146</v>
      </c>
      <c r="J20" s="5" t="s">
        <v>80</v>
      </c>
      <c r="K20" s="1" t="s">
        <v>1146</v>
      </c>
      <c r="L20" s="5">
        <v>0.8</v>
      </c>
      <c r="M20" s="1" t="s">
        <v>1146</v>
      </c>
      <c r="N20" s="5" t="s">
        <v>14</v>
      </c>
      <c r="O20" s="1" t="s">
        <v>1146</v>
      </c>
      <c r="P20" s="5" t="s">
        <v>26</v>
      </c>
      <c r="Q20" s="1" t="s">
        <v>1146</v>
      </c>
      <c r="R20">
        <v>5</v>
      </c>
      <c r="S20" s="1" t="s">
        <v>1146</v>
      </c>
      <c r="T20">
        <v>3</v>
      </c>
      <c r="U20" s="1" t="s">
        <v>1146</v>
      </c>
      <c r="V20" t="str" cm="1">
        <f t="array" aca="1" ref="V20" ca="1">IF(ISNUMBER(--RIGHT(F20,1)), "0", MID(F20, LOOKUP(2,1/(ISNUMBER(--MID(F20,ROW(INDIRECT("1:"&amp;LEN(F20))),1))), ROW(INDIRECT("1:"&amp;LEN(F20))))+1, LEN(F20)))</f>
        <v>S</v>
      </c>
      <c r="W20" s="2" t="s">
        <v>1147</v>
      </c>
      <c r="X20" t="str">
        <f t="shared" ca="1" si="0"/>
        <v>["Aluminum Silicate (Andalusite)","49","49C1/235S","C35","3A-3B","0.8","X","C1/2","5","3","S"],</v>
      </c>
    </row>
    <row r="21" spans="1:24" ht="17.5" x14ac:dyDescent="0.35">
      <c r="A21" t="s">
        <v>1148</v>
      </c>
      <c r="B21" s="4" t="s">
        <v>81</v>
      </c>
      <c r="C21" s="1" t="s">
        <v>1146</v>
      </c>
      <c r="D21" s="5" t="s">
        <v>82</v>
      </c>
      <c r="E21" s="1" t="s">
        <v>1146</v>
      </c>
      <c r="F21" s="5" t="s">
        <v>83</v>
      </c>
      <c r="G21" s="1" t="s">
        <v>1146</v>
      </c>
      <c r="H21" s="5" t="s">
        <v>25</v>
      </c>
      <c r="I21" s="1" t="s">
        <v>1146</v>
      </c>
      <c r="J21" s="5" t="s">
        <v>31</v>
      </c>
      <c r="K21" s="1" t="s">
        <v>1146</v>
      </c>
      <c r="L21" s="5">
        <v>1</v>
      </c>
      <c r="M21" s="1" t="s">
        <v>1146</v>
      </c>
      <c r="N21" s="5">
        <v>0</v>
      </c>
      <c r="O21" s="1" t="s">
        <v>1146</v>
      </c>
      <c r="P21" s="5" t="s">
        <v>26</v>
      </c>
      <c r="Q21" s="1" t="s">
        <v>1146</v>
      </c>
      <c r="R21">
        <v>5</v>
      </c>
      <c r="S21" s="1" t="s">
        <v>1146</v>
      </c>
      <c r="T21">
        <v>2</v>
      </c>
      <c r="U21" s="1" t="s">
        <v>1146</v>
      </c>
      <c r="V21" t="str" cm="1">
        <f t="array" aca="1" ref="V21" ca="1">IF(ISNUMBER(--RIGHT(F21,1)), "0", MID(F21, LOOKUP(2,1/(ISNUMBER(--MID(F21,ROW(INDIRECT("1:"&amp;LEN(F21))),1))), ROW(INDIRECT("1:"&amp;LEN(F21))))+1, LEN(F21)))</f>
        <v>0</v>
      </c>
      <c r="W21" s="2" t="s">
        <v>1147</v>
      </c>
      <c r="X21" t="str">
        <f t="shared" ca="1" si="0"/>
        <v>["Aluminum Sulfate","45,58","52C1/225","C25","1A-1B-1C","1","0","C1/2","5","2","0"],</v>
      </c>
    </row>
    <row r="22" spans="1:24" ht="17.5" x14ac:dyDescent="0.35">
      <c r="A22" t="s">
        <v>1148</v>
      </c>
      <c r="B22" s="4" t="s">
        <v>84</v>
      </c>
      <c r="C22" s="1" t="s">
        <v>1146</v>
      </c>
      <c r="D22" s="5" t="s">
        <v>85</v>
      </c>
      <c r="E22" s="1" t="s">
        <v>1146</v>
      </c>
      <c r="F22" s="5" t="s">
        <v>86</v>
      </c>
      <c r="G22" s="1" t="s">
        <v>1146</v>
      </c>
      <c r="H22" s="5" t="s">
        <v>87</v>
      </c>
      <c r="I22" s="1" t="s">
        <v>1146</v>
      </c>
      <c r="J22" s="5" t="s">
        <v>80</v>
      </c>
      <c r="K22" s="1" t="s">
        <v>1146</v>
      </c>
      <c r="L22" s="5">
        <v>0.7</v>
      </c>
      <c r="M22" s="1" t="s">
        <v>1146</v>
      </c>
      <c r="N22" s="5">
        <v>0</v>
      </c>
      <c r="O22" s="1" t="s">
        <v>1146</v>
      </c>
      <c r="P22" s="5" t="s">
        <v>15</v>
      </c>
      <c r="Q22" s="1" t="s">
        <v>1146</v>
      </c>
      <c r="R22">
        <v>5</v>
      </c>
      <c r="S22" s="1" t="s">
        <v>1146</v>
      </c>
      <c r="T22">
        <v>4</v>
      </c>
      <c r="U22" s="1" t="s">
        <v>1146</v>
      </c>
      <c r="V22" t="str" cm="1">
        <f t="array" aca="1" ref="V22" ca="1">IF(ISNUMBER(--RIGHT(F22,1)), "0", MID(F22, LOOKUP(2,1/(ISNUMBER(--MID(F22,ROW(INDIRECT("1:"&amp;LEN(F22))),1))), ROW(INDIRECT("1:"&amp;LEN(F22))))+1, LEN(F22)))</f>
        <v>FRS</v>
      </c>
      <c r="W22" s="2" t="s">
        <v>1147</v>
      </c>
      <c r="X22" t="str">
        <f t="shared" ca="1" si="0"/>
        <v>["Ammonium Chloride, Crystalline","45,52","49A10045FRS","A45","3A-3B","0.7","0","A100","5","4","FRS"],</v>
      </c>
    </row>
    <row r="23" spans="1:24" ht="17.5" x14ac:dyDescent="0.35">
      <c r="A23" t="s">
        <v>1148</v>
      </c>
      <c r="B23" s="4" t="s">
        <v>88</v>
      </c>
      <c r="C23" s="1" t="s">
        <v>1146</v>
      </c>
      <c r="D23" s="5" t="s">
        <v>89</v>
      </c>
      <c r="E23" s="1" t="s">
        <v>1146</v>
      </c>
      <c r="F23" s="5" t="s">
        <v>90</v>
      </c>
      <c r="G23" s="1" t="s">
        <v>1146</v>
      </c>
      <c r="H23" s="5" t="s">
        <v>12</v>
      </c>
      <c r="I23" s="1" t="s">
        <v>1146</v>
      </c>
      <c r="J23" s="5" t="s">
        <v>52</v>
      </c>
      <c r="K23" s="1" t="s">
        <v>1146</v>
      </c>
      <c r="L23" s="5">
        <v>1.3</v>
      </c>
      <c r="M23" s="1" t="s">
        <v>1146</v>
      </c>
      <c r="N23" s="5">
        <v>0</v>
      </c>
      <c r="O23" s="1" t="s">
        <v>1146</v>
      </c>
      <c r="P23" s="5" t="s">
        <v>91</v>
      </c>
      <c r="Q23" s="1" t="s">
        <v>1146</v>
      </c>
      <c r="R23">
        <v>5</v>
      </c>
      <c r="S23" s="1" t="s">
        <v>1146</v>
      </c>
      <c r="T23">
        <v>3</v>
      </c>
      <c r="U23" s="1" t="s">
        <v>1146</v>
      </c>
      <c r="V23" t="str" cm="1">
        <f t="array" aca="1" ref="V23" ca="1">IF(ISNUMBER(--RIGHT(F23,1)), "0", MID(F23, LOOKUP(2,1/(ISNUMBER(--MID(F23,ROW(INDIRECT("1:"&amp;LEN(F23))),1))), ROW(INDIRECT("1:"&amp;LEN(F23))))+1, LEN(F23)))</f>
        <v>NTU</v>
      </c>
      <c r="W23" s="2" t="s">
        <v>1147</v>
      </c>
      <c r="X23" t="str">
        <f t="shared" ca="1" si="0"/>
        <v>["Ammonium Nitrate","45,62","54A4035NTU","A35","3D","1.3","0","A40","5","3","NTU"],</v>
      </c>
    </row>
    <row r="24" spans="1:24" ht="17.5" x14ac:dyDescent="0.35">
      <c r="A24" t="s">
        <v>1148</v>
      </c>
      <c r="B24" s="4" t="s">
        <v>92</v>
      </c>
      <c r="C24" s="1" t="s">
        <v>1146</v>
      </c>
      <c r="D24" s="5" t="s">
        <v>82</v>
      </c>
      <c r="E24" s="1" t="s">
        <v>1146</v>
      </c>
      <c r="F24" s="5" t="s">
        <v>1270</v>
      </c>
      <c r="G24" s="1" t="s">
        <v>1146</v>
      </c>
      <c r="H24" s="5" t="s">
        <v>36</v>
      </c>
      <c r="I24" s="1" t="s">
        <v>1146</v>
      </c>
      <c r="J24" s="5" t="s">
        <v>31</v>
      </c>
      <c r="K24" s="1" t="s">
        <v>1146</v>
      </c>
      <c r="L24" s="5">
        <v>1</v>
      </c>
      <c r="M24" s="1" t="s">
        <v>1146</v>
      </c>
      <c r="N24" s="5">
        <v>0</v>
      </c>
      <c r="O24" s="1" t="s">
        <v>1146</v>
      </c>
      <c r="P24" s="5" t="s">
        <v>26</v>
      </c>
      <c r="Q24" s="1" t="s">
        <v>1146</v>
      </c>
      <c r="R24">
        <v>5</v>
      </c>
      <c r="S24" s="1" t="s">
        <v>1146</v>
      </c>
      <c r="T24">
        <v>3</v>
      </c>
      <c r="U24" s="1" t="s">
        <v>1146</v>
      </c>
      <c r="V24" t="str" cm="1">
        <f t="array" aca="1" ref="V24" ca="1">IF(ISNUMBER(--RIGHT(F24,1)), "0", MID(F24, LOOKUP(2,1/(ISNUMBER(--MID(F24,ROW(INDIRECT("1:"&amp;LEN(F24))),1))), ROW(INDIRECT("1:"&amp;LEN(F24))))+1, LEN(F24)))</f>
        <v>FOTU</v>
      </c>
      <c r="W24" s="2" t="s">
        <v>1147</v>
      </c>
      <c r="X24" t="str">
        <f t="shared" ca="1" si="0"/>
        <v>["Ammonium Sulfate","45,58","52C1/235FOTU","C35","1A-1B-1C","1","0","C1/2","5","3","FOTU"],</v>
      </c>
    </row>
    <row r="25" spans="1:24" ht="17.5" x14ac:dyDescent="0.35">
      <c r="A25" t="s">
        <v>1148</v>
      </c>
      <c r="B25" s="4" t="s">
        <v>94</v>
      </c>
      <c r="C25" s="1" t="s">
        <v>1146</v>
      </c>
      <c r="D25" s="5">
        <v>15</v>
      </c>
      <c r="E25" s="1" t="s">
        <v>1146</v>
      </c>
      <c r="F25" s="5" t="s">
        <v>95</v>
      </c>
      <c r="G25" s="1" t="s">
        <v>1146</v>
      </c>
      <c r="H25" s="5" t="s">
        <v>96</v>
      </c>
      <c r="I25" s="1" t="s">
        <v>1146</v>
      </c>
      <c r="J25" s="5" t="s">
        <v>20</v>
      </c>
      <c r="K25" s="1" t="s">
        <v>1146</v>
      </c>
      <c r="L25" s="5">
        <v>1</v>
      </c>
      <c r="M25" s="1" t="s">
        <v>1146</v>
      </c>
      <c r="N25" s="5" t="s">
        <v>14</v>
      </c>
      <c r="O25" s="1" t="s">
        <v>1146</v>
      </c>
      <c r="P25" s="5" t="s">
        <v>26</v>
      </c>
      <c r="Q25" s="1" t="s">
        <v>1146</v>
      </c>
      <c r="R25">
        <v>5</v>
      </c>
      <c r="S25" s="1" t="s">
        <v>1146</v>
      </c>
      <c r="T25">
        <v>4</v>
      </c>
      <c r="U25" s="1" t="s">
        <v>1146</v>
      </c>
      <c r="V25" t="str" cm="1">
        <f t="array" aca="1" ref="V25" ca="1">IF(ISNUMBER(--RIGHT(F25,1)), "0", MID(F25, LOOKUP(2,1/(ISNUMBER(--MID(F25,ROW(INDIRECT("1:"&amp;LEN(F25))),1))), ROW(INDIRECT("1:"&amp;LEN(F25))))+1, LEN(F25)))</f>
        <v>Y</v>
      </c>
      <c r="W25" s="2" t="s">
        <v>1147</v>
      </c>
      <c r="X25" t="str">
        <f t="shared" ca="1" si="0"/>
        <v>["Apple Pomace, Dry","15","15C1/245Y","C45","2D","1","X","C1/2","5","4","Y"],</v>
      </c>
    </row>
    <row r="26" spans="1:24" ht="15.5" x14ac:dyDescent="0.35">
      <c r="A26" t="s">
        <v>1148</v>
      </c>
      <c r="B26" s="4" t="s">
        <v>97</v>
      </c>
      <c r="C26" s="1" t="s">
        <v>1146</v>
      </c>
      <c r="D26" s="3">
        <v>0</v>
      </c>
      <c r="E26" s="1" t="s">
        <v>1146</v>
      </c>
      <c r="F26" s="3">
        <v>0</v>
      </c>
      <c r="G26" s="1" t="s">
        <v>1146</v>
      </c>
      <c r="H26" s="3">
        <v>0</v>
      </c>
      <c r="I26" s="1" t="s">
        <v>1146</v>
      </c>
      <c r="J26" s="3" t="s">
        <v>1149</v>
      </c>
      <c r="K26" s="1" t="s">
        <v>1146</v>
      </c>
      <c r="L26" s="3" t="s">
        <v>1149</v>
      </c>
      <c r="M26" s="1" t="s">
        <v>1146</v>
      </c>
      <c r="N26" s="3">
        <v>0</v>
      </c>
      <c r="O26" s="1" t="s">
        <v>1146</v>
      </c>
      <c r="P26">
        <v>0</v>
      </c>
      <c r="Q26" s="1" t="s">
        <v>1146</v>
      </c>
      <c r="R26">
        <v>0</v>
      </c>
      <c r="S26" s="1" t="s">
        <v>1146</v>
      </c>
      <c r="T26">
        <v>0</v>
      </c>
      <c r="U26" s="1" t="s">
        <v>1146</v>
      </c>
      <c r="V26" t="str" cm="1">
        <f t="array" aca="1" ref="V26" ca="1">IF(ISNUMBER(--RIGHT(F26,1)), "0", MID(F26, LOOKUP(2,1/(ISNUMBER(--MID(F26,ROW(INDIRECT("1:"&amp;LEN(F26))),1))), ROW(INDIRECT("1:"&amp;LEN(F26))))+1, LEN(F26)))</f>
        <v>0</v>
      </c>
      <c r="W26" s="2" t="s">
        <v>1147</v>
      </c>
      <c r="X26" t="str">
        <f t="shared" ca="1" si="0"/>
        <v>["Arsenate of Lead (See Lead Arsenate)","0","0","0","Nil","Nil","0","0","0","0","0"],</v>
      </c>
    </row>
    <row r="27" spans="1:24" ht="17.5" x14ac:dyDescent="0.35">
      <c r="A27" t="s">
        <v>1148</v>
      </c>
      <c r="B27" s="4" t="s">
        <v>98</v>
      </c>
      <c r="C27" s="1" t="s">
        <v>1146</v>
      </c>
      <c r="D27" s="5" t="s">
        <v>99</v>
      </c>
      <c r="E27" s="1" t="s">
        <v>1146</v>
      </c>
      <c r="F27" s="5" t="s">
        <v>100</v>
      </c>
      <c r="G27" s="1" t="s">
        <v>1146</v>
      </c>
      <c r="H27" s="5" t="s">
        <v>12</v>
      </c>
      <c r="I27" s="1" t="s">
        <v>1146</v>
      </c>
      <c r="J27" s="5" t="s">
        <v>1149</v>
      </c>
      <c r="K27" s="1" t="s">
        <v>1146</v>
      </c>
      <c r="L27" s="5" t="s">
        <v>1149</v>
      </c>
      <c r="M27" s="1" t="s">
        <v>1146</v>
      </c>
      <c r="N27" s="3">
        <v>0</v>
      </c>
      <c r="O27" s="1" t="s">
        <v>1146</v>
      </c>
      <c r="P27" s="5" t="s">
        <v>15</v>
      </c>
      <c r="Q27" s="1" t="s">
        <v>1146</v>
      </c>
      <c r="R27">
        <v>5</v>
      </c>
      <c r="S27" s="1" t="s">
        <v>1146</v>
      </c>
      <c r="T27">
        <v>3</v>
      </c>
      <c r="U27" s="1" t="s">
        <v>1146</v>
      </c>
      <c r="V27" t="str" cm="1">
        <f t="array" aca="1" ref="V27" ca="1">IF(ISNUMBER(--RIGHT(F27,1)), "0", MID(F27, LOOKUP(2,1/(ISNUMBER(--MID(F27,ROW(INDIRECT("1:"&amp;LEN(F27))),1))), ROW(INDIRECT("1:"&amp;LEN(F27))))+1, LEN(F27)))</f>
        <v>R</v>
      </c>
      <c r="W27" s="2" t="s">
        <v>1147</v>
      </c>
      <c r="X27" t="str">
        <f t="shared" ca="1" si="0"/>
        <v>["Arsenic Oxide (Arsenolite)*","100,120","110A10035R","A35","Nil","Nil","0","A100","5","3","R"],</v>
      </c>
    </row>
    <row r="28" spans="1:24" ht="17.5" x14ac:dyDescent="0.35">
      <c r="A28" t="s">
        <v>1148</v>
      </c>
      <c r="B28" s="4" t="s">
        <v>101</v>
      </c>
      <c r="C28" s="1" t="s">
        <v>1146</v>
      </c>
      <c r="D28" s="5">
        <v>30</v>
      </c>
      <c r="E28" s="1" t="s">
        <v>1146</v>
      </c>
      <c r="F28" s="5" t="s">
        <v>102</v>
      </c>
      <c r="G28" s="1" t="s">
        <v>1146</v>
      </c>
      <c r="H28" s="5" t="s">
        <v>103</v>
      </c>
      <c r="I28" s="1" t="s">
        <v>1146</v>
      </c>
      <c r="J28" s="5" t="s">
        <v>20</v>
      </c>
      <c r="K28" s="1" t="s">
        <v>1146</v>
      </c>
      <c r="L28" s="5">
        <v>0.8</v>
      </c>
      <c r="M28" s="1" t="s">
        <v>1146</v>
      </c>
      <c r="N28" s="3">
        <v>0</v>
      </c>
      <c r="O28" s="1" t="s">
        <v>1146</v>
      </c>
      <c r="P28" s="5" t="s">
        <v>15</v>
      </c>
      <c r="Q28" s="1" t="s">
        <v>1146</v>
      </c>
      <c r="R28">
        <v>5</v>
      </c>
      <c r="S28" s="1" t="s">
        <v>1146</v>
      </c>
      <c r="T28">
        <v>2</v>
      </c>
      <c r="U28" s="1" t="s">
        <v>1146</v>
      </c>
      <c r="V28" t="str" cm="1">
        <f t="array" aca="1" ref="V28" ca="1">IF(ISNUMBER(--RIGHT(F28,1)), "0", MID(F28, LOOKUP(2,1/(ISNUMBER(--MID(F28,ROW(INDIRECT("1:"&amp;LEN(F28))),1))), ROW(INDIRECT("1:"&amp;LEN(F28))))+1, LEN(F28)))</f>
        <v>R</v>
      </c>
      <c r="W28" s="2" t="s">
        <v>1147</v>
      </c>
      <c r="X28" t="str">
        <f t="shared" ca="1" si="0"/>
        <v>["Arsenic, Pulverized","30","30A10025R","A25","2D","0.8","0","A100","5","2","R"],</v>
      </c>
    </row>
    <row r="29" spans="1:24" ht="17.5" x14ac:dyDescent="0.35">
      <c r="A29" t="s">
        <v>1148</v>
      </c>
      <c r="B29" s="4" t="s">
        <v>104</v>
      </c>
      <c r="C29" s="1" t="s">
        <v>1146</v>
      </c>
      <c r="D29" s="5">
        <v>81</v>
      </c>
      <c r="E29" s="1" t="s">
        <v>1146</v>
      </c>
      <c r="F29" s="5" t="s">
        <v>105</v>
      </c>
      <c r="G29" s="1" t="s">
        <v>1146</v>
      </c>
      <c r="H29" s="5" t="s">
        <v>59</v>
      </c>
      <c r="I29" s="1" t="s">
        <v>1146</v>
      </c>
      <c r="J29" s="5" t="s">
        <v>52</v>
      </c>
      <c r="K29" s="1" t="s">
        <v>1146</v>
      </c>
      <c r="L29" s="5">
        <v>1.2</v>
      </c>
      <c r="M29" s="1" t="s">
        <v>1146</v>
      </c>
      <c r="N29" s="3">
        <v>0</v>
      </c>
      <c r="O29" s="1" t="s">
        <v>1146</v>
      </c>
      <c r="P29" s="5" t="s">
        <v>60</v>
      </c>
      <c r="Q29" s="1" t="s">
        <v>1146</v>
      </c>
      <c r="R29">
        <v>7</v>
      </c>
      <c r="S29" s="1" t="s">
        <v>1146</v>
      </c>
      <c r="T29">
        <v>3</v>
      </c>
      <c r="U29" s="1" t="s">
        <v>1146</v>
      </c>
      <c r="V29" t="str" cm="1">
        <f t="array" aca="1" ref="V29" ca="1">IF(ISNUMBER(--RIGHT(F29,1)), "0", MID(F29, LOOKUP(2,1/(ISNUMBER(--MID(F29,ROW(INDIRECT("1:"&amp;LEN(F29))),1))), ROW(INDIRECT("1:"&amp;LEN(F29))))+1, LEN(F29)))</f>
        <v>R</v>
      </c>
      <c r="W29" s="2" t="s">
        <v>1147</v>
      </c>
      <c r="X29" t="str">
        <f t="shared" ca="1" si="0"/>
        <v>["Asbestos Rock, Ore","81","81D337R","D37","3D","1.2","0","D3","7","3","R"],</v>
      </c>
    </row>
    <row r="30" spans="1:24" ht="15.5" x14ac:dyDescent="0.35">
      <c r="A30" t="s">
        <v>1148</v>
      </c>
      <c r="B30" s="4" t="s">
        <v>106</v>
      </c>
      <c r="C30" s="1" t="s">
        <v>1146</v>
      </c>
      <c r="D30" s="5" t="s">
        <v>107</v>
      </c>
      <c r="E30" s="1" t="s">
        <v>1146</v>
      </c>
      <c r="F30" s="5" t="s">
        <v>108</v>
      </c>
      <c r="G30" s="1" t="s">
        <v>1146</v>
      </c>
      <c r="H30" s="5" t="s">
        <v>109</v>
      </c>
      <c r="I30" s="1" t="s">
        <v>1146</v>
      </c>
      <c r="J30" s="5" t="s">
        <v>20</v>
      </c>
      <c r="K30" s="1" t="s">
        <v>1146</v>
      </c>
      <c r="L30" s="5">
        <v>1</v>
      </c>
      <c r="M30" s="1" t="s">
        <v>1146</v>
      </c>
      <c r="N30" s="3">
        <v>0</v>
      </c>
      <c r="O30" s="1" t="s">
        <v>1146</v>
      </c>
      <c r="P30" s="5" t="s">
        <v>67</v>
      </c>
      <c r="Q30" s="1" t="s">
        <v>1146</v>
      </c>
      <c r="R30">
        <v>6</v>
      </c>
      <c r="S30" s="1" t="s">
        <v>1146</v>
      </c>
      <c r="T30">
        <v>4</v>
      </c>
      <c r="U30" s="1" t="s">
        <v>1146</v>
      </c>
      <c r="V30" t="str" cm="1">
        <f t="array" aca="1" ref="V30" ca="1">IF(ISNUMBER(--RIGHT(F30,1)), "0", MID(F30, LOOKUP(2,1/(ISNUMBER(--MID(F30,ROW(INDIRECT("1:"&amp;LEN(F30))),1))), ROW(INDIRECT("1:"&amp;LEN(F30))))+1, LEN(F30)))</f>
        <v>XY</v>
      </c>
      <c r="W30" s="2" t="s">
        <v>1147</v>
      </c>
      <c r="X30" t="str">
        <f t="shared" ca="1" si="0"/>
        <v>["Asbestos, Shredded","20,40","30E46XY","E46","2D","1","0","E","6","4","XY"],</v>
      </c>
    </row>
    <row r="31" spans="1:24" ht="17.5" x14ac:dyDescent="0.35">
      <c r="A31" t="s">
        <v>1148</v>
      </c>
      <c r="B31" s="4" t="s">
        <v>110</v>
      </c>
      <c r="C31" s="1" t="s">
        <v>1146</v>
      </c>
      <c r="D31" s="5">
        <v>105</v>
      </c>
      <c r="E31" s="1" t="s">
        <v>1146</v>
      </c>
      <c r="F31" s="5" t="s">
        <v>111</v>
      </c>
      <c r="G31" s="1" t="s">
        <v>1146</v>
      </c>
      <c r="H31" s="5" t="s">
        <v>112</v>
      </c>
      <c r="I31" s="1" t="s">
        <v>1146</v>
      </c>
      <c r="J31" s="5" t="s">
        <v>31</v>
      </c>
      <c r="K31" s="1" t="s">
        <v>1146</v>
      </c>
      <c r="L31" s="5">
        <v>2</v>
      </c>
      <c r="M31" s="1" t="s">
        <v>1146</v>
      </c>
      <c r="N31" s="3">
        <v>0</v>
      </c>
      <c r="O31" s="1" t="s">
        <v>1146</v>
      </c>
      <c r="P31" s="5" t="s">
        <v>32</v>
      </c>
      <c r="Q31" s="1" t="s">
        <v>1146</v>
      </c>
      <c r="R31">
        <v>6</v>
      </c>
      <c r="S31" s="1" t="s">
        <v>1146</v>
      </c>
      <c r="T31">
        <v>3</v>
      </c>
      <c r="U31" s="1" t="s">
        <v>1146</v>
      </c>
      <c r="V31" t="str" cm="1">
        <f t="array" aca="1" ref="V31" ca="1">IF(ISNUMBER(--RIGHT(F31,1)), "0", MID(F31, LOOKUP(2,1/(ISNUMBER(--MID(F31,ROW(INDIRECT("1:"&amp;LEN(F31))),1))), ROW(INDIRECT("1:"&amp;LEN(F31))))+1, LEN(F31)))</f>
        <v>0</v>
      </c>
      <c r="W31" s="2" t="s">
        <v>1147</v>
      </c>
      <c r="X31" t="str">
        <f t="shared" ca="1" si="0"/>
        <v>["Ash, Black, Ground","105","105B636","B36","1A-1B-1C","2","0","B6","6","3","0"],</v>
      </c>
    </row>
    <row r="32" spans="1:24" ht="17.5" x14ac:dyDescent="0.35">
      <c r="A32" t="s">
        <v>1148</v>
      </c>
      <c r="B32" s="4" t="s">
        <v>1173</v>
      </c>
      <c r="C32" s="1" t="s">
        <v>1146</v>
      </c>
      <c r="D32" s="5" t="s">
        <v>114</v>
      </c>
      <c r="E32" s="1" t="s">
        <v>1146</v>
      </c>
      <c r="F32" s="5" t="s">
        <v>115</v>
      </c>
      <c r="G32" s="1" t="s">
        <v>1146</v>
      </c>
      <c r="H32" s="5" t="s">
        <v>116</v>
      </c>
      <c r="I32" s="1" t="s">
        <v>1146</v>
      </c>
      <c r="J32" s="5" t="s">
        <v>52</v>
      </c>
      <c r="K32" s="1" t="s">
        <v>1146</v>
      </c>
      <c r="L32" s="5">
        <v>3</v>
      </c>
      <c r="M32" s="1" t="s">
        <v>1146</v>
      </c>
      <c r="N32" s="5" t="s">
        <v>14</v>
      </c>
      <c r="O32" s="1" t="s">
        <v>1146</v>
      </c>
      <c r="P32" s="5" t="s">
        <v>26</v>
      </c>
      <c r="Q32" s="1" t="s">
        <v>1146</v>
      </c>
      <c r="R32">
        <v>6</v>
      </c>
      <c r="S32" s="1" t="s">
        <v>1146</v>
      </c>
      <c r="T32">
        <v>4</v>
      </c>
      <c r="U32" s="1" t="s">
        <v>1146</v>
      </c>
      <c r="V32" t="str" cm="1">
        <f t="array" aca="1" ref="V32" ca="1">IF(ISNUMBER(--RIGHT(F32,1)), "0", MID(F32, LOOKUP(2,1/(ISNUMBER(--MID(F32,ROW(INDIRECT("1:"&amp;LEN(F32))),1))), ROW(INDIRECT("1:"&amp;LEN(F32))))+1, LEN(F32)))</f>
        <v>TY</v>
      </c>
      <c r="W32" s="2" t="s">
        <v>1147</v>
      </c>
      <c r="X32" t="str">
        <f t="shared" ca="1" si="0"/>
        <v>["Ashes, Coal, Dry - 1/2in","35,45","40C1/246TY","C46","3D","3","X","C1/2","6","4","TY"],</v>
      </c>
    </row>
    <row r="33" spans="1:24" ht="17.5" x14ac:dyDescent="0.35">
      <c r="A33" t="s">
        <v>1148</v>
      </c>
      <c r="B33" s="4" t="s">
        <v>1174</v>
      </c>
      <c r="C33" s="1" t="s">
        <v>1146</v>
      </c>
      <c r="D33" s="5" t="s">
        <v>118</v>
      </c>
      <c r="E33" s="1" t="s">
        <v>1146</v>
      </c>
      <c r="F33" s="5" t="s">
        <v>119</v>
      </c>
      <c r="G33" s="1" t="s">
        <v>1146</v>
      </c>
      <c r="H33" s="5" t="s">
        <v>120</v>
      </c>
      <c r="I33" s="1" t="s">
        <v>1146</v>
      </c>
      <c r="J33" s="5" t="s">
        <v>52</v>
      </c>
      <c r="K33" s="1" t="s">
        <v>1146</v>
      </c>
      <c r="L33" s="5">
        <v>2.5</v>
      </c>
      <c r="M33" s="1" t="s">
        <v>1146</v>
      </c>
      <c r="N33" s="5">
        <v>0</v>
      </c>
      <c r="O33" s="1" t="s">
        <v>1146</v>
      </c>
      <c r="P33" s="5" t="s">
        <v>60</v>
      </c>
      <c r="Q33" s="1" t="s">
        <v>1146</v>
      </c>
      <c r="R33">
        <v>6</v>
      </c>
      <c r="S33" s="1" t="s">
        <v>1146</v>
      </c>
      <c r="T33">
        <v>4</v>
      </c>
      <c r="U33" s="1" t="s">
        <v>1146</v>
      </c>
      <c r="V33" t="str" cm="1">
        <f t="array" aca="1" ref="V33" ca="1">IF(ISNUMBER(--RIGHT(F33,1)), "0", MID(F33, LOOKUP(2,1/(ISNUMBER(--MID(F33,ROW(INDIRECT("1:"&amp;LEN(F33))),1))), ROW(INDIRECT("1:"&amp;LEN(F33))))+1, LEN(F33)))</f>
        <v>T</v>
      </c>
      <c r="W33" s="2" t="s">
        <v>1147</v>
      </c>
      <c r="X33" t="str">
        <f t="shared" ca="1" si="0"/>
        <v>["Ashes, Coal, Dry - 3in","35,40","38D346T","D46","3D","2.5","0","D3","6","4","T"],</v>
      </c>
    </row>
    <row r="34" spans="1:24" ht="17.5" x14ac:dyDescent="0.35">
      <c r="A34" t="s">
        <v>1148</v>
      </c>
      <c r="B34" s="4" t="s">
        <v>1171</v>
      </c>
      <c r="C34" s="1" t="s">
        <v>1146</v>
      </c>
      <c r="D34" s="5">
        <v>0</v>
      </c>
      <c r="E34" s="1" t="s">
        <v>1146</v>
      </c>
      <c r="F34" s="5" t="s">
        <v>122</v>
      </c>
      <c r="G34" s="1" t="s">
        <v>1146</v>
      </c>
      <c r="H34" s="5" t="s">
        <v>116</v>
      </c>
      <c r="I34" s="1" t="s">
        <v>1146</v>
      </c>
      <c r="J34" s="5" t="s">
        <v>52</v>
      </c>
      <c r="K34" s="1" t="s">
        <v>1146</v>
      </c>
      <c r="L34" s="5">
        <v>3</v>
      </c>
      <c r="M34" s="1" t="s">
        <v>1146</v>
      </c>
      <c r="N34" s="5">
        <v>0</v>
      </c>
      <c r="O34" s="1" t="s">
        <v>1146</v>
      </c>
      <c r="P34" s="5" t="s">
        <v>26</v>
      </c>
      <c r="Q34" s="1" t="s">
        <v>1146</v>
      </c>
      <c r="R34">
        <v>6</v>
      </c>
      <c r="S34" s="1" t="s">
        <v>1146</v>
      </c>
      <c r="T34">
        <v>4</v>
      </c>
      <c r="U34" s="1" t="s">
        <v>1146</v>
      </c>
      <c r="V34" t="str" cm="1">
        <f t="array" aca="1" ref="V34" ca="1">IF(ISNUMBER(--RIGHT(F34,1)), "0", MID(F34, LOOKUP(2,1/(ISNUMBER(--MID(F34,ROW(INDIRECT("1:"&amp;LEN(F34))),1))), ROW(INDIRECT("1:"&amp;LEN(F34))))+1, LEN(F34)))</f>
        <v>T</v>
      </c>
      <c r="W34" s="2" t="s">
        <v>1147</v>
      </c>
      <c r="X34" t="str">
        <f t="shared" ca="1" si="0"/>
        <v>["Ashes, Coal, Wet - 1/2in","0","48C1/246T","C46","3D","3","0","C1/2","6","4","T"],</v>
      </c>
    </row>
    <row r="35" spans="1:24" ht="17.5" x14ac:dyDescent="0.35">
      <c r="A35" t="s">
        <v>1148</v>
      </c>
      <c r="B35" s="4" t="s">
        <v>1172</v>
      </c>
      <c r="C35" s="1" t="s">
        <v>1146</v>
      </c>
      <c r="D35" s="5">
        <v>0</v>
      </c>
      <c r="E35" s="1" t="s">
        <v>1146</v>
      </c>
      <c r="F35" s="5" t="s">
        <v>124</v>
      </c>
      <c r="G35" s="1" t="s">
        <v>1146</v>
      </c>
      <c r="H35" s="5" t="s">
        <v>120</v>
      </c>
      <c r="I35" s="1" t="s">
        <v>1146</v>
      </c>
      <c r="J35" s="5" t="s">
        <v>52</v>
      </c>
      <c r="K35" s="1" t="s">
        <v>1146</v>
      </c>
      <c r="L35" s="5">
        <v>4</v>
      </c>
      <c r="M35" s="1" t="s">
        <v>1146</v>
      </c>
      <c r="N35" s="5">
        <v>0</v>
      </c>
      <c r="O35" s="1" t="s">
        <v>1146</v>
      </c>
      <c r="P35" s="5" t="s">
        <v>60</v>
      </c>
      <c r="Q35" s="1" t="s">
        <v>1146</v>
      </c>
      <c r="R35">
        <v>6</v>
      </c>
      <c r="S35" s="1" t="s">
        <v>1146</v>
      </c>
      <c r="T35">
        <v>4</v>
      </c>
      <c r="U35" s="1" t="s">
        <v>1146</v>
      </c>
      <c r="V35" t="str" cm="1">
        <f t="array" aca="1" ref="V35" ca="1">IF(ISNUMBER(--RIGHT(F35,1)), "0", MID(F35, LOOKUP(2,1/(ISNUMBER(--MID(F35,ROW(INDIRECT("1:"&amp;LEN(F35))),1))), ROW(INDIRECT("1:"&amp;LEN(F35))))+1, LEN(F35)))</f>
        <v>T</v>
      </c>
      <c r="W35" s="2" t="s">
        <v>1147</v>
      </c>
      <c r="X35" t="str">
        <f t="shared" ca="1" si="0"/>
        <v>["Ashes, Coal, Wet - 3in","0","48D346T","D46","3D","4","0","D3","6","4","T"],</v>
      </c>
    </row>
    <row r="36" spans="1:24" ht="15.5" x14ac:dyDescent="0.35">
      <c r="A36" t="s">
        <v>1148</v>
      </c>
      <c r="B36" s="4" t="s">
        <v>125</v>
      </c>
      <c r="C36" s="1" t="s">
        <v>1146</v>
      </c>
      <c r="D36" s="5">
        <v>0</v>
      </c>
      <c r="E36" s="1" t="s">
        <v>1146</v>
      </c>
      <c r="F36" s="5">
        <v>0</v>
      </c>
      <c r="G36" s="1" t="s">
        <v>1146</v>
      </c>
      <c r="H36" s="5">
        <v>0</v>
      </c>
      <c r="I36" s="1" t="s">
        <v>1146</v>
      </c>
      <c r="J36" s="5" t="s">
        <v>1149</v>
      </c>
      <c r="K36" s="1" t="s">
        <v>1146</v>
      </c>
      <c r="L36" s="5" t="s">
        <v>1149</v>
      </c>
      <c r="M36" s="1" t="s">
        <v>1146</v>
      </c>
      <c r="N36" s="5">
        <v>0</v>
      </c>
      <c r="O36" s="1" t="s">
        <v>1146</v>
      </c>
      <c r="P36">
        <v>0</v>
      </c>
      <c r="Q36" s="1" t="s">
        <v>1146</v>
      </c>
      <c r="R36">
        <v>0</v>
      </c>
      <c r="S36" s="1" t="s">
        <v>1146</v>
      </c>
      <c r="T36">
        <v>0</v>
      </c>
      <c r="U36" s="1" t="s">
        <v>1146</v>
      </c>
      <c r="V36" t="str" cm="1">
        <f t="array" aca="1" ref="V36" ca="1">IF(ISNUMBER(--RIGHT(F36,1)), "0", MID(F36, LOOKUP(2,1/(ISNUMBER(--MID(F36,ROW(INDIRECT("1:"&amp;LEN(F36))),1))), ROW(INDIRECT("1:"&amp;LEN(F36))))+1, LEN(F36)))</f>
        <v>0</v>
      </c>
      <c r="W36" s="2" t="s">
        <v>1147</v>
      </c>
      <c r="X36" t="str">
        <f t="shared" ca="1" si="0"/>
        <v>["Ashes, Fly (See Flyash)","0","0","0","Nil","Nil","0","0","0","0","0"],</v>
      </c>
    </row>
    <row r="37" spans="1:24" ht="17.5" x14ac:dyDescent="0.35">
      <c r="A37" t="s">
        <v>1148</v>
      </c>
      <c r="B37" s="4" t="s">
        <v>1170</v>
      </c>
      <c r="C37" s="1" t="s">
        <v>1146</v>
      </c>
      <c r="D37" s="5">
        <v>45</v>
      </c>
      <c r="E37" s="1" t="s">
        <v>1146</v>
      </c>
      <c r="F37" s="5" t="s">
        <v>127</v>
      </c>
      <c r="G37" s="1" t="s">
        <v>1146</v>
      </c>
      <c r="H37" s="5" t="s">
        <v>96</v>
      </c>
      <c r="I37" s="1" t="s">
        <v>1146</v>
      </c>
      <c r="J37" s="5" t="s">
        <v>31</v>
      </c>
      <c r="K37" s="1" t="s">
        <v>1146</v>
      </c>
      <c r="L37" s="5">
        <v>2</v>
      </c>
      <c r="M37" s="1" t="s">
        <v>1146</v>
      </c>
      <c r="N37" s="5" t="s">
        <v>14</v>
      </c>
      <c r="O37" s="1" t="s">
        <v>1146</v>
      </c>
      <c r="P37" s="5" t="s">
        <v>26</v>
      </c>
      <c r="Q37" s="1" t="s">
        <v>1146</v>
      </c>
      <c r="R37">
        <v>5</v>
      </c>
      <c r="S37" s="1" t="s">
        <v>1146</v>
      </c>
      <c r="T37">
        <v>4</v>
      </c>
      <c r="U37" s="1" t="s">
        <v>1146</v>
      </c>
      <c r="V37" t="str" cm="1">
        <f t="array" aca="1" ref="V37" ca="1">IF(ISNUMBER(--RIGHT(F37,1)), "0", MID(F37, LOOKUP(2,1/(ISNUMBER(--MID(F37,ROW(INDIRECT("1:"&amp;LEN(F37))),1))), ROW(INDIRECT("1:"&amp;LEN(F37))))+1, LEN(F37)))</f>
        <v>0</v>
      </c>
      <c r="W37" s="2" t="s">
        <v>1147</v>
      </c>
      <c r="X37" t="str">
        <f t="shared" ca="1" si="0"/>
        <v>["Asphalt, Crushed - 1/2in","45","45C1/245","C45","1A-1B-1C","2","X","C1/2","5","4","0"],</v>
      </c>
    </row>
    <row r="38" spans="1:24" ht="15.5" x14ac:dyDescent="0.35">
      <c r="A38" t="s">
        <v>1148</v>
      </c>
      <c r="B38" s="4" t="s">
        <v>128</v>
      </c>
      <c r="C38" s="1" t="s">
        <v>1146</v>
      </c>
      <c r="D38" s="5" t="s">
        <v>129</v>
      </c>
      <c r="E38" s="1" t="s">
        <v>1146</v>
      </c>
      <c r="F38" s="5" t="s">
        <v>130</v>
      </c>
      <c r="G38" s="1" t="s">
        <v>1146</v>
      </c>
      <c r="H38" s="5" t="s">
        <v>66</v>
      </c>
      <c r="I38" s="1" t="s">
        <v>1146</v>
      </c>
      <c r="J38" s="5" t="s">
        <v>131</v>
      </c>
      <c r="K38" s="1" t="s">
        <v>1146</v>
      </c>
      <c r="L38" s="5">
        <v>1.5</v>
      </c>
      <c r="M38" s="1" t="s">
        <v>1146</v>
      </c>
      <c r="N38" s="3">
        <v>0</v>
      </c>
      <c r="O38" s="1" t="s">
        <v>1146</v>
      </c>
      <c r="P38" s="5" t="s">
        <v>67</v>
      </c>
      <c r="Q38" s="1" t="s">
        <v>1146</v>
      </c>
      <c r="R38">
        <v>5</v>
      </c>
      <c r="S38" s="1" t="s">
        <v>1146</v>
      </c>
      <c r="T38">
        <v>4</v>
      </c>
      <c r="U38" s="1" t="s">
        <v>1146</v>
      </c>
      <c r="V38" t="str" cm="1">
        <f t="array" aca="1" ref="V38" ca="1">IF(ISNUMBER(--RIGHT(F38,1)), "0", MID(F38, LOOKUP(2,1/(ISNUMBER(--MID(F38,ROW(INDIRECT("1:"&amp;LEN(F38))),1))), ROW(INDIRECT("1:"&amp;LEN(F38))))+1, LEN(F38)))</f>
        <v>RVXY</v>
      </c>
      <c r="W38" s="2" t="s">
        <v>1147</v>
      </c>
      <c r="X38" t="str">
        <f t="shared" ca="1" si="0"/>
        <v>["Bagasse","7,10","9E45RVXY","E45","2A-2B-2C","1.5","0","E","5","4","RVXY"],</v>
      </c>
    </row>
    <row r="39" spans="1:24" ht="17.5" x14ac:dyDescent="0.35">
      <c r="A39" t="s">
        <v>1148</v>
      </c>
      <c r="B39" s="4" t="s">
        <v>132</v>
      </c>
      <c r="C39" s="1" t="s">
        <v>1146</v>
      </c>
      <c r="D39" s="5" t="s">
        <v>133</v>
      </c>
      <c r="E39" s="1" t="s">
        <v>1146</v>
      </c>
      <c r="F39" s="5" t="s">
        <v>134</v>
      </c>
      <c r="G39" s="1" t="s">
        <v>1146</v>
      </c>
      <c r="H39" s="5" t="s">
        <v>46</v>
      </c>
      <c r="I39" s="1" t="s">
        <v>1146</v>
      </c>
      <c r="J39" s="5" t="s">
        <v>31</v>
      </c>
      <c r="K39" s="1" t="s">
        <v>1146</v>
      </c>
      <c r="L39" s="5">
        <v>1.4</v>
      </c>
      <c r="M39" s="1" t="s">
        <v>1146</v>
      </c>
      <c r="N39" s="5" t="s">
        <v>14</v>
      </c>
      <c r="O39" s="1" t="s">
        <v>1146</v>
      </c>
      <c r="P39" s="5" t="s">
        <v>32</v>
      </c>
      <c r="Q39" s="1" t="s">
        <v>1146</v>
      </c>
      <c r="R39">
        <v>5</v>
      </c>
      <c r="S39" s="1" t="s">
        <v>1146</v>
      </c>
      <c r="T39">
        <v>2</v>
      </c>
      <c r="U39" s="1" t="s">
        <v>1146</v>
      </c>
      <c r="V39" t="str" cm="1">
        <f t="array" aca="1" ref="V39" ca="1">IF(ISNUMBER(--RIGHT(F39,1)), "0", MID(F39, LOOKUP(2,1/(ISNUMBER(--MID(F39,ROW(INDIRECT("1:"&amp;LEN(F39))),1))), ROW(INDIRECT("1:"&amp;LEN(F39))))+1, LEN(F39)))</f>
        <v>0</v>
      </c>
      <c r="W39" s="2" t="s">
        <v>1147</v>
      </c>
      <c r="X39" t="str">
        <f t="shared" ca="1" si="0"/>
        <v>["Bakelite, Fines","30,45","38B625","B25","1A-1B-1C","1.4","X","B6","5","2","0"],</v>
      </c>
    </row>
    <row r="40" spans="1:24" ht="17.5" x14ac:dyDescent="0.35">
      <c r="A40" t="s">
        <v>1148</v>
      </c>
      <c r="B40" s="4" t="s">
        <v>135</v>
      </c>
      <c r="C40" s="1" t="s">
        <v>1146</v>
      </c>
      <c r="D40" s="5" t="s">
        <v>136</v>
      </c>
      <c r="E40" s="1" t="s">
        <v>1146</v>
      </c>
      <c r="F40" s="5" t="s">
        <v>137</v>
      </c>
      <c r="G40" s="1" t="s">
        <v>1146</v>
      </c>
      <c r="H40" s="5" t="s">
        <v>12</v>
      </c>
      <c r="I40" s="1" t="s">
        <v>1146</v>
      </c>
      <c r="J40" s="5" t="s">
        <v>138</v>
      </c>
      <c r="K40" s="1" t="s">
        <v>1146</v>
      </c>
      <c r="L40" s="5">
        <v>0.6</v>
      </c>
      <c r="M40" s="1" t="s">
        <v>1146</v>
      </c>
      <c r="N40" s="5" t="s">
        <v>14</v>
      </c>
      <c r="O40" s="1" t="s">
        <v>1146</v>
      </c>
      <c r="P40" s="5" t="s">
        <v>15</v>
      </c>
      <c r="Q40" s="1" t="s">
        <v>1146</v>
      </c>
      <c r="R40">
        <v>5</v>
      </c>
      <c r="S40" s="1" t="s">
        <v>1146</v>
      </c>
      <c r="T40">
        <v>3</v>
      </c>
      <c r="U40" s="1" t="s">
        <v>1146</v>
      </c>
      <c r="V40" t="str" cm="1">
        <f t="array" aca="1" ref="V40" ca="1">IF(ISNUMBER(--RIGHT(F40,1)), "0", MID(F40, LOOKUP(2,1/(ISNUMBER(--MID(F40,ROW(INDIRECT("1:"&amp;LEN(F40))),1))), ROW(INDIRECT("1:"&amp;LEN(F40))))+1, LEN(F40)))</f>
        <v>0</v>
      </c>
      <c r="W40" s="2" t="s">
        <v>1147</v>
      </c>
      <c r="X40" t="str">
        <f t="shared" ca="1" si="0"/>
        <v>["Baking Powder","40,55","48A10035","A35","1B","0.6","X","A100","5","3","0"],</v>
      </c>
    </row>
    <row r="41" spans="1:24" ht="17.5" x14ac:dyDescent="0.35">
      <c r="A41" t="s">
        <v>1148</v>
      </c>
      <c r="B41" s="4" t="s">
        <v>139</v>
      </c>
      <c r="C41" s="1" t="s">
        <v>1146</v>
      </c>
      <c r="D41" s="5" t="s">
        <v>136</v>
      </c>
      <c r="E41" s="1" t="s">
        <v>1146</v>
      </c>
      <c r="F41" s="5" t="s">
        <v>140</v>
      </c>
      <c r="G41" s="1" t="s">
        <v>1146</v>
      </c>
      <c r="H41" s="6" t="s">
        <v>103</v>
      </c>
      <c r="I41" s="1" t="s">
        <v>1146</v>
      </c>
      <c r="J41" s="5" t="s">
        <v>138</v>
      </c>
      <c r="K41" s="1" t="s">
        <v>1146</v>
      </c>
      <c r="L41" s="5">
        <v>0.6</v>
      </c>
      <c r="M41" s="1" t="s">
        <v>1146</v>
      </c>
      <c r="N41" s="5" t="s">
        <v>14</v>
      </c>
      <c r="O41" s="1" t="s">
        <v>1146</v>
      </c>
      <c r="P41" s="5" t="s">
        <v>15</v>
      </c>
      <c r="Q41" s="1" t="s">
        <v>1146</v>
      </c>
      <c r="R41">
        <v>5</v>
      </c>
      <c r="S41" s="1" t="s">
        <v>1146</v>
      </c>
      <c r="T41">
        <v>2</v>
      </c>
      <c r="U41" s="1" t="s">
        <v>1146</v>
      </c>
      <c r="V41" t="str" cm="1">
        <f t="array" aca="1" ref="V41" ca="1">IF(ISNUMBER(--RIGHT(F41,1)), "0", MID(F41, LOOKUP(2,1/(ISNUMBER(--MID(F41,ROW(INDIRECT("1:"&amp;LEN(F41))),1))), ROW(INDIRECT("1:"&amp;LEN(F41))))+1, LEN(F41)))</f>
        <v>0</v>
      </c>
      <c r="W41" s="2" t="s">
        <v>1147</v>
      </c>
      <c r="X41" t="str">
        <f t="shared" ca="1" si="0"/>
        <v>["Baking Soda (Sodium Bicarbonate)","40,55","48A10025","A25","1B","0.6","X","A100","5","2","0"],</v>
      </c>
    </row>
    <row r="42" spans="1:24" ht="17.5" x14ac:dyDescent="0.35">
      <c r="A42" t="s">
        <v>1148</v>
      </c>
      <c r="B42" s="4" t="s">
        <v>1211</v>
      </c>
      <c r="C42" s="1" t="s">
        <v>1146</v>
      </c>
      <c r="D42" s="5" t="s">
        <v>142</v>
      </c>
      <c r="E42" s="1" t="s">
        <v>1146</v>
      </c>
      <c r="F42" s="5" t="s">
        <v>143</v>
      </c>
      <c r="G42" s="1" t="s">
        <v>1146</v>
      </c>
      <c r="H42" s="5" t="s">
        <v>144</v>
      </c>
      <c r="I42" s="1" t="s">
        <v>1146</v>
      </c>
      <c r="J42" s="5" t="s">
        <v>52</v>
      </c>
      <c r="K42" s="1" t="s">
        <v>1146</v>
      </c>
      <c r="L42" s="5">
        <v>2.6</v>
      </c>
      <c r="M42" s="1" t="s">
        <v>1146</v>
      </c>
      <c r="N42" s="7">
        <v>0</v>
      </c>
      <c r="O42" s="1" t="s">
        <v>1146</v>
      </c>
      <c r="P42" s="5" t="s">
        <v>60</v>
      </c>
      <c r="Q42" s="1" t="s">
        <v>1146</v>
      </c>
      <c r="R42">
        <v>6</v>
      </c>
      <c r="S42" s="1" t="s">
        <v>1146</v>
      </c>
      <c r="T42">
        <v>3</v>
      </c>
      <c r="U42" s="1" t="s">
        <v>1146</v>
      </c>
      <c r="V42" t="str" cm="1">
        <f t="array" aca="1" ref="V42" ca="1">IF(ISNUMBER(--RIGHT(F42,1)), "0", MID(F42, LOOKUP(2,1/(ISNUMBER(--MID(F42,ROW(INDIRECT("1:"&amp;LEN(F42))),1))), ROW(INDIRECT("1:"&amp;LEN(F42))))+1, LEN(F42)))</f>
        <v>0</v>
      </c>
      <c r="W42" s="2" t="s">
        <v>1147</v>
      </c>
      <c r="X42" t="str">
        <f t="shared" ca="1" si="0"/>
        <v>["Barite (Barium Sulfate), 1/2” - 3in","120,180","150D336","D36","3D","2.6","0","D3","6","3","0"],</v>
      </c>
    </row>
    <row r="43" spans="1:24" ht="17.5" x14ac:dyDescent="0.35">
      <c r="A43" t="s">
        <v>1148</v>
      </c>
      <c r="B43" s="4" t="s">
        <v>145</v>
      </c>
      <c r="C43" s="1" t="s">
        <v>1146</v>
      </c>
      <c r="D43" s="5" t="s">
        <v>142</v>
      </c>
      <c r="E43" s="1" t="s">
        <v>1146</v>
      </c>
      <c r="F43" s="5" t="s">
        <v>146</v>
      </c>
      <c r="G43" s="1" t="s">
        <v>1146</v>
      </c>
      <c r="H43" s="5" t="s">
        <v>12</v>
      </c>
      <c r="I43" s="1" t="s">
        <v>1146</v>
      </c>
      <c r="J43" s="5" t="s">
        <v>20</v>
      </c>
      <c r="K43" s="1" t="s">
        <v>1146</v>
      </c>
      <c r="L43" s="5">
        <v>2</v>
      </c>
      <c r="M43" s="1" t="s">
        <v>1146</v>
      </c>
      <c r="N43" s="5" t="s">
        <v>14</v>
      </c>
      <c r="O43" s="1" t="s">
        <v>1146</v>
      </c>
      <c r="P43" s="5" t="s">
        <v>15</v>
      </c>
      <c r="Q43" s="1" t="s">
        <v>1146</v>
      </c>
      <c r="R43">
        <v>5</v>
      </c>
      <c r="S43" s="1" t="s">
        <v>1146</v>
      </c>
      <c r="T43">
        <v>3</v>
      </c>
      <c r="U43" s="1" t="s">
        <v>1146</v>
      </c>
      <c r="V43" t="str" cm="1">
        <f t="array" aca="1" ref="V43" ca="1">IF(ISNUMBER(--RIGHT(F43,1)), "0", MID(F43, LOOKUP(2,1/(ISNUMBER(--MID(F43,ROW(INDIRECT("1:"&amp;LEN(F43))),1))), ROW(INDIRECT("1:"&amp;LEN(F43))))+1, LEN(F43)))</f>
        <v>X</v>
      </c>
      <c r="W43" s="2" t="s">
        <v>1147</v>
      </c>
      <c r="X43" t="str">
        <f t="shared" ca="1" si="0"/>
        <v>["Barite, Powder","120,180","150A10035X","A35","2D","2","X","A100","5","3","X"],</v>
      </c>
    </row>
    <row r="44" spans="1:24" ht="17.5" x14ac:dyDescent="0.35">
      <c r="A44" t="s">
        <v>1148</v>
      </c>
      <c r="B44" s="4" t="s">
        <v>147</v>
      </c>
      <c r="C44" s="1" t="s">
        <v>1146</v>
      </c>
      <c r="D44" s="5">
        <v>72</v>
      </c>
      <c r="E44" s="1" t="s">
        <v>1146</v>
      </c>
      <c r="F44" s="5" t="s">
        <v>148</v>
      </c>
      <c r="G44" s="1" t="s">
        <v>1146</v>
      </c>
      <c r="H44" s="5" t="s">
        <v>87</v>
      </c>
      <c r="I44" s="1" t="s">
        <v>1146</v>
      </c>
      <c r="J44" s="5" t="s">
        <v>20</v>
      </c>
      <c r="K44" s="1" t="s">
        <v>1146</v>
      </c>
      <c r="L44" s="5">
        <v>1.6</v>
      </c>
      <c r="M44" s="1" t="s">
        <v>1146</v>
      </c>
      <c r="N44" s="7">
        <v>0</v>
      </c>
      <c r="O44" s="1" t="s">
        <v>1146</v>
      </c>
      <c r="P44" s="5" t="s">
        <v>15</v>
      </c>
      <c r="Q44" s="1" t="s">
        <v>1146</v>
      </c>
      <c r="R44">
        <v>5</v>
      </c>
      <c r="S44" s="1" t="s">
        <v>1146</v>
      </c>
      <c r="T44">
        <v>4</v>
      </c>
      <c r="U44" s="1" t="s">
        <v>1146</v>
      </c>
      <c r="V44" t="str" cm="1">
        <f t="array" aca="1" ref="V44" ca="1">IF(ISNUMBER(--RIGHT(F44,1)), "0", MID(F44, LOOKUP(2,1/(ISNUMBER(--MID(F44,ROW(INDIRECT("1:"&amp;LEN(F44))),1))), ROW(INDIRECT("1:"&amp;LEN(F44))))+1, LEN(F44)))</f>
        <v>R</v>
      </c>
      <c r="W44" s="2" t="s">
        <v>1147</v>
      </c>
      <c r="X44" t="str">
        <f t="shared" ca="1" si="0"/>
        <v>["Barium Carbonate","72","72A10045R","A45","2D","1.6","0","A100","5","4","R"],</v>
      </c>
    </row>
    <row r="45" spans="1:24" ht="15.5" x14ac:dyDescent="0.35">
      <c r="A45" t="s">
        <v>1148</v>
      </c>
      <c r="B45" s="4" t="s">
        <v>149</v>
      </c>
      <c r="C45" s="1" t="s">
        <v>1146</v>
      </c>
      <c r="D45" s="5" t="s">
        <v>150</v>
      </c>
      <c r="E45" s="1" t="s">
        <v>1146</v>
      </c>
      <c r="F45" s="5" t="s">
        <v>151</v>
      </c>
      <c r="G45" s="1" t="s">
        <v>1146</v>
      </c>
      <c r="H45" s="5" t="s">
        <v>66</v>
      </c>
      <c r="I45" s="1" t="s">
        <v>1146</v>
      </c>
      <c r="J45" s="5" t="s">
        <v>52</v>
      </c>
      <c r="K45" s="1" t="s">
        <v>1146</v>
      </c>
      <c r="L45" s="5">
        <v>2</v>
      </c>
      <c r="M45" s="1" t="s">
        <v>1146</v>
      </c>
      <c r="N45" s="7">
        <v>0</v>
      </c>
      <c r="O45" s="1" t="s">
        <v>1146</v>
      </c>
      <c r="P45" s="5" t="s">
        <v>67</v>
      </c>
      <c r="Q45" s="1" t="s">
        <v>1146</v>
      </c>
      <c r="R45">
        <v>5</v>
      </c>
      <c r="S45" s="1" t="s">
        <v>1146</v>
      </c>
      <c r="T45">
        <v>4</v>
      </c>
      <c r="U45" s="1" t="s">
        <v>1146</v>
      </c>
      <c r="V45" t="str" cm="1">
        <f t="array" aca="1" ref="V45" ca="1">IF(ISNUMBER(--RIGHT(F45,1)), "0", MID(F45, LOOKUP(2,1/(ISNUMBER(--MID(F45,ROW(INDIRECT("1:"&amp;LEN(F45))),1))), ROW(INDIRECT("1:"&amp;LEN(F45))))+1, LEN(F45)))</f>
        <v>TVY</v>
      </c>
      <c r="W45" s="2" t="s">
        <v>1147</v>
      </c>
      <c r="X45" t="str">
        <f t="shared" ca="1" si="0"/>
        <v>["Bark, Wood, Refuse","10,20","15E45TVY","E45","3D","2","0","E","5","4","TVY"],</v>
      </c>
    </row>
    <row r="46" spans="1:24" ht="17.5" x14ac:dyDescent="0.35">
      <c r="A46" t="s">
        <v>1148</v>
      </c>
      <c r="B46" s="4" t="s">
        <v>152</v>
      </c>
      <c r="C46" s="1" t="s">
        <v>1146</v>
      </c>
      <c r="D46" s="5" t="s">
        <v>153</v>
      </c>
      <c r="E46" s="1" t="s">
        <v>1146</v>
      </c>
      <c r="F46" s="5" t="s">
        <v>154</v>
      </c>
      <c r="G46" s="1" t="s">
        <v>1146</v>
      </c>
      <c r="H46" s="5" t="s">
        <v>42</v>
      </c>
      <c r="I46" s="1" t="s">
        <v>1146</v>
      </c>
      <c r="J46" s="5" t="s">
        <v>31</v>
      </c>
      <c r="K46" s="1" t="s">
        <v>1146</v>
      </c>
      <c r="L46" s="5">
        <v>0.4</v>
      </c>
      <c r="M46" s="1" t="s">
        <v>1146</v>
      </c>
      <c r="N46" s="5" t="s">
        <v>14</v>
      </c>
      <c r="O46" s="1" t="s">
        <v>1146</v>
      </c>
      <c r="P46" s="5" t="s">
        <v>32</v>
      </c>
      <c r="Q46" s="1" t="s">
        <v>1146</v>
      </c>
      <c r="R46">
        <v>5</v>
      </c>
      <c r="S46" s="1" t="s">
        <v>1146</v>
      </c>
      <c r="T46">
        <v>3</v>
      </c>
      <c r="U46" s="1" t="s">
        <v>1146</v>
      </c>
      <c r="V46" t="str" cm="1">
        <f t="array" aca="1" ref="V46" ca="1">IF(ISNUMBER(--RIGHT(F46,1)), "0", MID(F46, LOOKUP(2,1/(ISNUMBER(--MID(F46,ROW(INDIRECT("1:"&amp;LEN(F46))),1))), ROW(INDIRECT("1:"&amp;LEN(F46))))+1, LEN(F46)))</f>
        <v>0</v>
      </c>
      <c r="W46" s="2" t="s">
        <v>1147</v>
      </c>
      <c r="X46" t="str">
        <f t="shared" ca="1" si="0"/>
        <v>["Barley, Fine Ground","24,38","31B635","B35","1A-1B-1C","0.4","X","B6","5","3","0"],</v>
      </c>
    </row>
    <row r="47" spans="1:24" ht="17.5" x14ac:dyDescent="0.35">
      <c r="A47" t="s">
        <v>1148</v>
      </c>
      <c r="B47" s="4" t="s">
        <v>155</v>
      </c>
      <c r="C47" s="1" t="s">
        <v>1146</v>
      </c>
      <c r="D47" s="5">
        <v>31</v>
      </c>
      <c r="E47" s="1" t="s">
        <v>1146</v>
      </c>
      <c r="F47" s="5" t="s">
        <v>156</v>
      </c>
      <c r="G47" s="1" t="s">
        <v>1146</v>
      </c>
      <c r="H47" s="5" t="s">
        <v>36</v>
      </c>
      <c r="I47" s="1" t="s">
        <v>1146</v>
      </c>
      <c r="J47" s="5" t="s">
        <v>31</v>
      </c>
      <c r="K47" s="1" t="s">
        <v>1146</v>
      </c>
      <c r="L47" s="5">
        <v>0.4</v>
      </c>
      <c r="M47" s="1" t="s">
        <v>1146</v>
      </c>
      <c r="N47" s="5" t="s">
        <v>14</v>
      </c>
      <c r="O47" s="1" t="s">
        <v>1146</v>
      </c>
      <c r="P47" s="5" t="s">
        <v>26</v>
      </c>
      <c r="Q47" s="1" t="s">
        <v>1146</v>
      </c>
      <c r="R47">
        <v>5</v>
      </c>
      <c r="S47" s="1" t="s">
        <v>1146</v>
      </c>
      <c r="T47">
        <v>3</v>
      </c>
      <c r="U47" s="1" t="s">
        <v>1146</v>
      </c>
      <c r="V47" t="str" cm="1">
        <f t="array" aca="1" ref="V47" ca="1">IF(ISNUMBER(--RIGHT(F47,1)), "0", MID(F47, LOOKUP(2,1/(ISNUMBER(--MID(F47,ROW(INDIRECT("1:"&amp;LEN(F47))),1))), ROW(INDIRECT("1:"&amp;LEN(F47))))+1, LEN(F47)))</f>
        <v>0</v>
      </c>
      <c r="W47" s="2" t="s">
        <v>1147</v>
      </c>
      <c r="X47" t="str">
        <f t="shared" ca="1" si="0"/>
        <v>["Barley, Malted","31","31C1/235","C35","1A-1B-1C","0.4","X","C1/2","5","3","0"],</v>
      </c>
    </row>
    <row r="48" spans="1:24" ht="17.5" x14ac:dyDescent="0.35">
      <c r="A48" t="s">
        <v>1148</v>
      </c>
      <c r="B48" s="4" t="s">
        <v>157</v>
      </c>
      <c r="C48" s="1" t="s">
        <v>1146</v>
      </c>
      <c r="D48" s="5">
        <v>28</v>
      </c>
      <c r="E48" s="1" t="s">
        <v>1146</v>
      </c>
      <c r="F48" s="5" t="s">
        <v>158</v>
      </c>
      <c r="G48" s="1" t="s">
        <v>1146</v>
      </c>
      <c r="H48" s="5" t="s">
        <v>36</v>
      </c>
      <c r="I48" s="1" t="s">
        <v>1146</v>
      </c>
      <c r="J48" s="5" t="s">
        <v>31</v>
      </c>
      <c r="K48" s="1" t="s">
        <v>1146</v>
      </c>
      <c r="L48" s="5">
        <v>0.4</v>
      </c>
      <c r="M48" s="1" t="s">
        <v>1146</v>
      </c>
      <c r="N48" s="5" t="s">
        <v>14</v>
      </c>
      <c r="O48" s="1" t="s">
        <v>1146</v>
      </c>
      <c r="P48" s="5" t="s">
        <v>26</v>
      </c>
      <c r="Q48" s="1" t="s">
        <v>1146</v>
      </c>
      <c r="R48">
        <v>5</v>
      </c>
      <c r="S48" s="1" t="s">
        <v>1146</v>
      </c>
      <c r="T48">
        <v>3</v>
      </c>
      <c r="U48" s="1" t="s">
        <v>1146</v>
      </c>
      <c r="V48" t="str" cm="1">
        <f t="array" aca="1" ref="V48" ca="1">IF(ISNUMBER(--RIGHT(F48,1)), "0", MID(F48, LOOKUP(2,1/(ISNUMBER(--MID(F48,ROW(INDIRECT("1:"&amp;LEN(F48))),1))), ROW(INDIRECT("1:"&amp;LEN(F48))))+1, LEN(F48)))</f>
        <v>0</v>
      </c>
      <c r="W48" s="2" t="s">
        <v>1147</v>
      </c>
      <c r="X48" t="str">
        <f t="shared" ca="1" si="0"/>
        <v>["Barley, Meal","28","28C1/235","C35","1A-1B-1C","0.4","X","C1/2","5","3","0"],</v>
      </c>
    </row>
    <row r="49" spans="1:24" ht="17.5" x14ac:dyDescent="0.35">
      <c r="A49" t="s">
        <v>1148</v>
      </c>
      <c r="B49" s="4" t="s">
        <v>159</v>
      </c>
      <c r="C49" s="1" t="s">
        <v>1146</v>
      </c>
      <c r="D49" s="5" t="s">
        <v>160</v>
      </c>
      <c r="E49" s="1" t="s">
        <v>1146</v>
      </c>
      <c r="F49" s="5" t="s">
        <v>161</v>
      </c>
      <c r="G49" s="1" t="s">
        <v>1146</v>
      </c>
      <c r="H49" s="5" t="s">
        <v>46</v>
      </c>
      <c r="I49" s="1" t="s">
        <v>1146</v>
      </c>
      <c r="J49" s="5" t="s">
        <v>31</v>
      </c>
      <c r="K49" s="1" t="s">
        <v>1146</v>
      </c>
      <c r="L49" s="5">
        <v>0.5</v>
      </c>
      <c r="M49" s="1" t="s">
        <v>1146</v>
      </c>
      <c r="N49" s="5" t="s">
        <v>14</v>
      </c>
      <c r="O49" s="1" t="s">
        <v>1146</v>
      </c>
      <c r="P49" s="5" t="s">
        <v>32</v>
      </c>
      <c r="Q49" s="1" t="s">
        <v>1146</v>
      </c>
      <c r="R49">
        <v>5</v>
      </c>
      <c r="S49" s="1" t="s">
        <v>1146</v>
      </c>
      <c r="T49">
        <v>2</v>
      </c>
      <c r="U49" s="1" t="s">
        <v>1146</v>
      </c>
      <c r="V49" t="str" cm="1">
        <f t="array" aca="1" ref="V49" ca="1">IF(ISNUMBER(--RIGHT(F49,1)), "0", MID(F49, LOOKUP(2,1/(ISNUMBER(--MID(F49,ROW(INDIRECT("1:"&amp;LEN(F49))),1))), ROW(INDIRECT("1:"&amp;LEN(F49))))+1, LEN(F49)))</f>
        <v>N</v>
      </c>
      <c r="W49" s="2" t="s">
        <v>1147</v>
      </c>
      <c r="X49" t="str">
        <f t="shared" ca="1" si="0"/>
        <v>["Barley, Whole","36,48","42B625N","B25","1A-1B-1C","0.5","X","B6","5","2","N"],</v>
      </c>
    </row>
    <row r="50" spans="1:24" ht="17.5" x14ac:dyDescent="0.35">
      <c r="A50" t="s">
        <v>1148</v>
      </c>
      <c r="B50" s="4" t="s">
        <v>162</v>
      </c>
      <c r="C50" s="1" t="s">
        <v>1146</v>
      </c>
      <c r="D50" s="5" t="s">
        <v>163</v>
      </c>
      <c r="E50" s="1" t="s">
        <v>1146</v>
      </c>
      <c r="F50" s="5" t="s">
        <v>164</v>
      </c>
      <c r="G50" s="1" t="s">
        <v>1146</v>
      </c>
      <c r="H50" s="5" t="s">
        <v>51</v>
      </c>
      <c r="I50" s="1" t="s">
        <v>1146</v>
      </c>
      <c r="J50" s="5" t="s">
        <v>52</v>
      </c>
      <c r="K50" s="1" t="s">
        <v>1146</v>
      </c>
      <c r="L50" s="5">
        <v>1.8</v>
      </c>
      <c r="M50" s="1" t="s">
        <v>1146</v>
      </c>
      <c r="N50" s="7">
        <v>0</v>
      </c>
      <c r="O50" s="1" t="s">
        <v>1146</v>
      </c>
      <c r="P50" s="5" t="s">
        <v>32</v>
      </c>
      <c r="Q50" s="1" t="s">
        <v>1146</v>
      </c>
      <c r="R50">
        <v>7</v>
      </c>
      <c r="S50" s="1" t="s">
        <v>1146</v>
      </c>
      <c r="T50">
        <v>2</v>
      </c>
      <c r="U50" s="1" t="s">
        <v>1146</v>
      </c>
      <c r="V50" t="str" cm="1">
        <f t="array" aca="1" ref="V50" ca="1">IF(ISNUMBER(--RIGHT(F50,1)), "0", MID(F50, LOOKUP(2,1/(ISNUMBER(--MID(F50,ROW(INDIRECT("1:"&amp;LEN(F50))),1))), ROW(INDIRECT("1:"&amp;LEN(F50))))+1, LEN(F50)))</f>
        <v>0</v>
      </c>
      <c r="W50" s="2" t="s">
        <v>1147</v>
      </c>
      <c r="X50" t="str">
        <f t="shared" ca="1" si="0"/>
        <v>["Basalt","80,105","93B627","B27","3D","1.8","0","B6","7","2","0"],</v>
      </c>
    </row>
    <row r="51" spans="1:24" ht="17.5" x14ac:dyDescent="0.35">
      <c r="A51" t="s">
        <v>1148</v>
      </c>
      <c r="B51" s="4" t="s">
        <v>1169</v>
      </c>
      <c r="C51" s="1" t="s">
        <v>1146</v>
      </c>
      <c r="D51" s="5" t="s">
        <v>166</v>
      </c>
      <c r="E51" s="1" t="s">
        <v>1146</v>
      </c>
      <c r="F51" s="5" t="s">
        <v>167</v>
      </c>
      <c r="G51" s="1" t="s">
        <v>1146</v>
      </c>
      <c r="H51" s="5" t="s">
        <v>144</v>
      </c>
      <c r="I51" s="1" t="s">
        <v>1146</v>
      </c>
      <c r="J51" s="5" t="s">
        <v>52</v>
      </c>
      <c r="K51" s="1" t="s">
        <v>1146</v>
      </c>
      <c r="L51" s="5">
        <v>2.5</v>
      </c>
      <c r="M51" s="1" t="s">
        <v>1146</v>
      </c>
      <c r="N51" s="7">
        <v>0</v>
      </c>
      <c r="O51" s="1" t="s">
        <v>1146</v>
      </c>
      <c r="P51" s="5" t="s">
        <v>60</v>
      </c>
      <c r="Q51" s="1" t="s">
        <v>1146</v>
      </c>
      <c r="R51">
        <v>6</v>
      </c>
      <c r="S51" s="1" t="s">
        <v>1146</v>
      </c>
      <c r="T51">
        <v>3</v>
      </c>
      <c r="U51" s="1" t="s">
        <v>1146</v>
      </c>
      <c r="V51" t="str" cm="1">
        <f t="array" aca="1" ref="V51" ca="1">IF(ISNUMBER(--RIGHT(F51,1)), "0", MID(F51, LOOKUP(2,1/(ISNUMBER(--MID(F51,ROW(INDIRECT("1:"&amp;LEN(F51))),1))), ROW(INDIRECT("1:"&amp;LEN(F51))))+1, LEN(F51)))</f>
        <v>0</v>
      </c>
      <c r="W51" s="2" t="s">
        <v>1147</v>
      </c>
      <c r="X51" t="str">
        <f t="shared" ca="1" si="0"/>
        <v>["Bauxite, Crushed - 3in","75,85","80D336","D36","3D","2.5","0","D3","6","3","0"],</v>
      </c>
    </row>
    <row r="52" spans="1:24" ht="17.5" x14ac:dyDescent="0.35">
      <c r="A52" t="s">
        <v>1148</v>
      </c>
      <c r="B52" s="4" t="s">
        <v>168</v>
      </c>
      <c r="C52" s="1" t="s">
        <v>1146</v>
      </c>
      <c r="D52" s="5">
        <v>68</v>
      </c>
      <c r="E52" s="1" t="s">
        <v>1146</v>
      </c>
      <c r="F52" s="5" t="s">
        <v>169</v>
      </c>
      <c r="G52" s="1" t="s">
        <v>1146</v>
      </c>
      <c r="H52" s="5" t="s">
        <v>46</v>
      </c>
      <c r="I52" s="1" t="s">
        <v>1146</v>
      </c>
      <c r="J52" s="5" t="s">
        <v>20</v>
      </c>
      <c r="K52" s="1" t="s">
        <v>1146</v>
      </c>
      <c r="L52" s="5">
        <v>1.8</v>
      </c>
      <c r="M52" s="1" t="s">
        <v>1146</v>
      </c>
      <c r="N52" s="7">
        <v>0</v>
      </c>
      <c r="O52" s="1" t="s">
        <v>1146</v>
      </c>
      <c r="P52" s="5" t="s">
        <v>32</v>
      </c>
      <c r="Q52" s="1" t="s">
        <v>1146</v>
      </c>
      <c r="R52">
        <v>5</v>
      </c>
      <c r="S52" s="1" t="s">
        <v>1146</v>
      </c>
      <c r="T52">
        <v>2</v>
      </c>
      <c r="U52" s="1" t="s">
        <v>1146</v>
      </c>
      <c r="V52" t="str" cm="1">
        <f t="array" aca="1" ref="V52" ca="1">IF(ISNUMBER(--RIGHT(F52,1)), "0", MID(F52, LOOKUP(2,1/(ISNUMBER(--MID(F52,ROW(INDIRECT("1:"&amp;LEN(F52))),1))), ROW(INDIRECT("1:"&amp;LEN(F52))))+1, LEN(F52)))</f>
        <v>0</v>
      </c>
      <c r="W52" s="2" t="s">
        <v>1147</v>
      </c>
      <c r="X52" t="str">
        <f t="shared" ca="1" si="0"/>
        <v>["Bauxite, Dry, Ground","68","68B625","B25","2D","1.8","0","B6","5","2","0"],</v>
      </c>
    </row>
    <row r="53" spans="1:24" ht="17.5" x14ac:dyDescent="0.35">
      <c r="A53" t="s">
        <v>1148</v>
      </c>
      <c r="B53" s="4" t="s">
        <v>170</v>
      </c>
      <c r="C53" s="1" t="s">
        <v>1146</v>
      </c>
      <c r="D53" s="5" t="s">
        <v>118</v>
      </c>
      <c r="E53" s="1" t="s">
        <v>1146</v>
      </c>
      <c r="F53" s="5" t="s">
        <v>171</v>
      </c>
      <c r="G53" s="1" t="s">
        <v>1146</v>
      </c>
      <c r="H53" s="5" t="s">
        <v>42</v>
      </c>
      <c r="I53" s="1" t="s">
        <v>1146</v>
      </c>
      <c r="J53" s="5" t="s">
        <v>31</v>
      </c>
      <c r="K53" s="1" t="s">
        <v>1146</v>
      </c>
      <c r="L53" s="5">
        <v>0.8</v>
      </c>
      <c r="M53" s="1" t="s">
        <v>1146</v>
      </c>
      <c r="N53" s="5" t="s">
        <v>14</v>
      </c>
      <c r="O53" s="1" t="s">
        <v>1146</v>
      </c>
      <c r="P53" s="5" t="s">
        <v>32</v>
      </c>
      <c r="Q53" s="1" t="s">
        <v>1146</v>
      </c>
      <c r="R53">
        <v>5</v>
      </c>
      <c r="S53" s="1" t="s">
        <v>1146</v>
      </c>
      <c r="T53">
        <v>3</v>
      </c>
      <c r="U53" s="1" t="s">
        <v>1146</v>
      </c>
      <c r="V53" t="str" cm="1">
        <f t="array" aca="1" ref="V53" ca="1">IF(ISNUMBER(--RIGHT(F53,1)), "0", MID(F53, LOOKUP(2,1/(ISNUMBER(--MID(F53,ROW(INDIRECT("1:"&amp;LEN(F53))),1))), ROW(INDIRECT("1:"&amp;LEN(F53))))+1, LEN(F53)))</f>
        <v>W</v>
      </c>
      <c r="W53" s="2" t="s">
        <v>1147</v>
      </c>
      <c r="X53" t="str">
        <f t="shared" ca="1" si="0"/>
        <v>["Beans, Castor, Meal","35,40","38B635W","B35","1A-1B-1C","0.8","X","B6","5","3","W"],</v>
      </c>
    </row>
    <row r="54" spans="1:24" ht="17.5" x14ac:dyDescent="0.35">
      <c r="A54" t="s">
        <v>1148</v>
      </c>
      <c r="B54" s="4" t="s">
        <v>172</v>
      </c>
      <c r="C54" s="1" t="s">
        <v>1146</v>
      </c>
      <c r="D54" s="5">
        <v>36</v>
      </c>
      <c r="E54" s="1" t="s">
        <v>1146</v>
      </c>
      <c r="F54" s="5" t="s">
        <v>173</v>
      </c>
      <c r="G54" s="1" t="s">
        <v>1146</v>
      </c>
      <c r="H54" s="5" t="s">
        <v>174</v>
      </c>
      <c r="I54" s="1" t="s">
        <v>1146</v>
      </c>
      <c r="J54" s="5" t="s">
        <v>31</v>
      </c>
      <c r="K54" s="1" t="s">
        <v>1146</v>
      </c>
      <c r="L54" s="5">
        <v>0.5</v>
      </c>
      <c r="M54" s="1" t="s">
        <v>1146</v>
      </c>
      <c r="N54" s="5" t="s">
        <v>14</v>
      </c>
      <c r="O54" s="1" t="s">
        <v>1146</v>
      </c>
      <c r="P54" s="5" t="s">
        <v>26</v>
      </c>
      <c r="Q54" s="1" t="s">
        <v>1146</v>
      </c>
      <c r="R54">
        <v>5</v>
      </c>
      <c r="S54" s="1" t="s">
        <v>1146</v>
      </c>
      <c r="T54">
        <v>1</v>
      </c>
      <c r="U54" s="1" t="s">
        <v>1146</v>
      </c>
      <c r="V54" t="str" cm="1">
        <f t="array" aca="1" ref="V54" ca="1">IF(ISNUMBER(--RIGHT(F54,1)), "0", MID(F54, LOOKUP(2,1/(ISNUMBER(--MID(F54,ROW(INDIRECT("1:"&amp;LEN(F54))),1))), ROW(INDIRECT("1:"&amp;LEN(F54))))+1, LEN(F54)))</f>
        <v>W</v>
      </c>
      <c r="W54" s="2" t="s">
        <v>1147</v>
      </c>
      <c r="X54" t="str">
        <f t="shared" ca="1" si="0"/>
        <v>["Beans, Castor, Whole, Shelled","36","36C1/215W","C15","1A-1B-1C","0.5","X","C1/2","5","1","W"],</v>
      </c>
    </row>
    <row r="55" spans="1:24" ht="17.5" x14ac:dyDescent="0.35">
      <c r="A55" t="s">
        <v>1148</v>
      </c>
      <c r="B55" s="4" t="s">
        <v>175</v>
      </c>
      <c r="C55" s="1" t="s">
        <v>1146</v>
      </c>
      <c r="D55" s="5">
        <v>48</v>
      </c>
      <c r="E55" s="1" t="s">
        <v>1146</v>
      </c>
      <c r="F55" s="5" t="s">
        <v>176</v>
      </c>
      <c r="G55" s="1" t="s">
        <v>1146</v>
      </c>
      <c r="H55" s="5" t="s">
        <v>174</v>
      </c>
      <c r="I55" s="1" t="s">
        <v>1146</v>
      </c>
      <c r="J55" s="5" t="s">
        <v>31</v>
      </c>
      <c r="K55" s="1" t="s">
        <v>1146</v>
      </c>
      <c r="L55" s="5">
        <v>0.5</v>
      </c>
      <c r="M55" s="1" t="s">
        <v>1146</v>
      </c>
      <c r="N55" s="7">
        <v>0</v>
      </c>
      <c r="O55" s="1" t="s">
        <v>1146</v>
      </c>
      <c r="P55" s="5" t="s">
        <v>26</v>
      </c>
      <c r="Q55" s="1" t="s">
        <v>1146</v>
      </c>
      <c r="R55">
        <v>5</v>
      </c>
      <c r="S55" s="1" t="s">
        <v>1146</v>
      </c>
      <c r="T55">
        <v>1</v>
      </c>
      <c r="U55" s="1" t="s">
        <v>1146</v>
      </c>
      <c r="V55" t="str" cm="1">
        <f t="array" aca="1" ref="V55" ca="1">IF(ISNUMBER(--RIGHT(F55,1)), "0", MID(F55, LOOKUP(2,1/(ISNUMBER(--MID(F55,ROW(INDIRECT("1:"&amp;LEN(F55))),1))), ROW(INDIRECT("1:"&amp;LEN(F55))))+1, LEN(F55)))</f>
        <v>0</v>
      </c>
      <c r="W55" s="2" t="s">
        <v>1147</v>
      </c>
      <c r="X55" t="str">
        <f t="shared" ca="1" si="0"/>
        <v>["Beans, Navy, Dry","48","48C1/215","C15","1A-1B-1C","0.5","0","C1/2","5","1","0"],</v>
      </c>
    </row>
    <row r="56" spans="1:24" ht="17.5" x14ac:dyDescent="0.35">
      <c r="A56" t="s">
        <v>1148</v>
      </c>
      <c r="B56" s="4" t="s">
        <v>177</v>
      </c>
      <c r="C56" s="1" t="s">
        <v>1146</v>
      </c>
      <c r="D56" s="5">
        <v>60</v>
      </c>
      <c r="E56" s="1" t="s">
        <v>1146</v>
      </c>
      <c r="F56" s="5" t="s">
        <v>178</v>
      </c>
      <c r="G56" s="1" t="s">
        <v>1146</v>
      </c>
      <c r="H56" s="5" t="s">
        <v>174</v>
      </c>
      <c r="I56" s="1" t="s">
        <v>1146</v>
      </c>
      <c r="J56" s="5" t="s">
        <v>31</v>
      </c>
      <c r="K56" s="1" t="s">
        <v>1146</v>
      </c>
      <c r="L56" s="5">
        <v>0.8</v>
      </c>
      <c r="M56" s="1" t="s">
        <v>1146</v>
      </c>
      <c r="N56" s="7">
        <v>0</v>
      </c>
      <c r="O56" s="1" t="s">
        <v>1146</v>
      </c>
      <c r="P56" s="5" t="s">
        <v>26</v>
      </c>
      <c r="Q56" s="1" t="s">
        <v>1146</v>
      </c>
      <c r="R56">
        <v>5</v>
      </c>
      <c r="S56" s="1" t="s">
        <v>1146</v>
      </c>
      <c r="T56">
        <v>1</v>
      </c>
      <c r="U56" s="1" t="s">
        <v>1146</v>
      </c>
      <c r="V56" t="str" cm="1">
        <f t="array" aca="1" ref="V56" ca="1">IF(ISNUMBER(--RIGHT(F56,1)), "0", MID(F56, LOOKUP(2,1/(ISNUMBER(--MID(F56,ROW(INDIRECT("1:"&amp;LEN(F56))),1))), ROW(INDIRECT("1:"&amp;LEN(F56))))+1, LEN(F56)))</f>
        <v>0</v>
      </c>
      <c r="W56" s="2" t="s">
        <v>1147</v>
      </c>
      <c r="X56" t="str">
        <f t="shared" ca="1" si="0"/>
        <v>["Beans, Navy, Steeped","60","60C1/215","C15","1A-1B-1C","0.8","0","C1/2","5","1","0"],</v>
      </c>
    </row>
    <row r="57" spans="1:24" ht="17.5" x14ac:dyDescent="0.35">
      <c r="A57" t="s">
        <v>1148</v>
      </c>
      <c r="B57" s="4" t="s">
        <v>179</v>
      </c>
      <c r="C57" s="1" t="s">
        <v>1146</v>
      </c>
      <c r="D57" s="5" t="s">
        <v>44</v>
      </c>
      <c r="E57" s="1" t="s">
        <v>1146</v>
      </c>
      <c r="F57" s="5" t="s">
        <v>180</v>
      </c>
      <c r="G57" s="1" t="s">
        <v>1146</v>
      </c>
      <c r="H57" s="5" t="s">
        <v>103</v>
      </c>
      <c r="I57" s="1" t="s">
        <v>1146</v>
      </c>
      <c r="J57" s="5" t="s">
        <v>20</v>
      </c>
      <c r="K57" s="1" t="s">
        <v>1146</v>
      </c>
      <c r="L57" s="5">
        <v>0.7</v>
      </c>
      <c r="M57" s="1" t="s">
        <v>1146</v>
      </c>
      <c r="N57" s="5" t="s">
        <v>14</v>
      </c>
      <c r="O57" s="1" t="s">
        <v>1146</v>
      </c>
      <c r="P57" s="5" t="s">
        <v>15</v>
      </c>
      <c r="Q57" s="1" t="s">
        <v>1146</v>
      </c>
      <c r="R57">
        <v>5</v>
      </c>
      <c r="S57" s="1" t="s">
        <v>1146</v>
      </c>
      <c r="T57">
        <v>2</v>
      </c>
      <c r="U57" s="1" t="s">
        <v>1146</v>
      </c>
      <c r="V57" t="str" cm="1">
        <f t="array" aca="1" ref="V57" ca="1">IF(ISNUMBER(--RIGHT(F57,1)), "0", MID(F57, LOOKUP(2,1/(ISNUMBER(--MID(F57,ROW(INDIRECT("1:"&amp;LEN(F57))),1))), ROW(INDIRECT("1:"&amp;LEN(F57))))+1, LEN(F57)))</f>
        <v>MXY</v>
      </c>
      <c r="W57" s="2" t="s">
        <v>1147</v>
      </c>
      <c r="X57" t="str">
        <f t="shared" ca="1" si="0"/>
        <v>["Bentonite, 100 Mesh","50,60","55A10025MXY","A25","2D","0.7","X","A100","5","2","MXY"],</v>
      </c>
    </row>
    <row r="58" spans="1:24" ht="17.5" x14ac:dyDescent="0.35">
      <c r="A58" t="s">
        <v>1148</v>
      </c>
      <c r="B58" s="4" t="s">
        <v>181</v>
      </c>
      <c r="C58" s="1" t="s">
        <v>1146</v>
      </c>
      <c r="D58" s="5" t="s">
        <v>182</v>
      </c>
      <c r="E58" s="1" t="s">
        <v>1146</v>
      </c>
      <c r="F58" s="5" t="s">
        <v>183</v>
      </c>
      <c r="G58" s="1" t="s">
        <v>1146</v>
      </c>
      <c r="H58" s="5" t="s">
        <v>184</v>
      </c>
      <c r="I58" s="1" t="s">
        <v>1146</v>
      </c>
      <c r="J58" s="5" t="s">
        <v>13</v>
      </c>
      <c r="K58" s="1" t="s">
        <v>1146</v>
      </c>
      <c r="L58" s="5">
        <v>1.2</v>
      </c>
      <c r="M58" s="1" t="s">
        <v>1146</v>
      </c>
      <c r="N58" s="7">
        <v>0</v>
      </c>
      <c r="O58" s="1" t="s">
        <v>1146</v>
      </c>
      <c r="P58" s="5" t="s">
        <v>60</v>
      </c>
      <c r="Q58" s="1" t="s">
        <v>1146</v>
      </c>
      <c r="R58">
        <v>5</v>
      </c>
      <c r="S58" s="1" t="s">
        <v>1146</v>
      </c>
      <c r="T58">
        <v>4</v>
      </c>
      <c r="U58" s="1" t="s">
        <v>1146</v>
      </c>
      <c r="V58" t="str" cm="1">
        <f t="array" aca="1" ref="V58" ca="1">IF(ISNUMBER(--RIGHT(F58,1)), "0", MID(F58, LOOKUP(2,1/(ISNUMBER(--MID(F58,ROW(INDIRECT("1:"&amp;LEN(F58))),1))), ROW(INDIRECT("1:"&amp;LEN(F58))))+1, LEN(F58)))</f>
        <v>X</v>
      </c>
      <c r="W58" s="2" t="s">
        <v>1147</v>
      </c>
      <c r="X58" t="str">
        <f t="shared" ca="1" si="0"/>
        <v>["Bentonite, Crude","34,40","37D345X","D45","2B","1.2","0","D3","5","4","X"],</v>
      </c>
    </row>
    <row r="59" spans="1:24" ht="17.5" x14ac:dyDescent="0.35">
      <c r="A59" t="s">
        <v>1148</v>
      </c>
      <c r="B59" s="4" t="s">
        <v>185</v>
      </c>
      <c r="C59" s="1" t="s">
        <v>1146</v>
      </c>
      <c r="D59" s="5">
        <v>56</v>
      </c>
      <c r="E59" s="1" t="s">
        <v>1146</v>
      </c>
      <c r="F59" s="5" t="s">
        <v>186</v>
      </c>
      <c r="G59" s="1" t="s">
        <v>1146</v>
      </c>
      <c r="H59" s="5" t="s">
        <v>87</v>
      </c>
      <c r="I59" s="1" t="s">
        <v>1146</v>
      </c>
      <c r="J59" s="5" t="s">
        <v>31</v>
      </c>
      <c r="K59" s="1" t="s">
        <v>1146</v>
      </c>
      <c r="L59" s="5">
        <v>0.6</v>
      </c>
      <c r="M59" s="1" t="s">
        <v>1146</v>
      </c>
      <c r="N59" s="7">
        <v>0</v>
      </c>
      <c r="O59" s="1" t="s">
        <v>1146</v>
      </c>
      <c r="P59" s="5" t="s">
        <v>15</v>
      </c>
      <c r="Q59" s="1" t="s">
        <v>1146</v>
      </c>
      <c r="R59">
        <v>5</v>
      </c>
      <c r="S59" s="1" t="s">
        <v>1146</v>
      </c>
      <c r="T59">
        <v>4</v>
      </c>
      <c r="U59" s="1" t="s">
        <v>1146</v>
      </c>
      <c r="V59" t="str" cm="1">
        <f t="array" aca="1" ref="V59" ca="1">IF(ISNUMBER(--RIGHT(F59,1)), "0", MID(F59, LOOKUP(2,1/(ISNUMBER(--MID(F59,ROW(INDIRECT("1:"&amp;LEN(F59))),1))), ROW(INDIRECT("1:"&amp;LEN(F59))))+1, LEN(F59)))</f>
        <v>R</v>
      </c>
      <c r="W59" s="2" t="s">
        <v>1147</v>
      </c>
      <c r="X59" t="str">
        <f t="shared" ca="1" si="0"/>
        <v>["Benzene Hexachloride","56","56A10045R","A45","1A-1B-1C","0.6","0","A100","5","4","R"],</v>
      </c>
    </row>
    <row r="60" spans="1:24" ht="15.5" x14ac:dyDescent="0.35">
      <c r="A60" t="s">
        <v>1148</v>
      </c>
      <c r="B60" s="4" t="s">
        <v>187</v>
      </c>
      <c r="C60" s="1" t="s">
        <v>1146</v>
      </c>
      <c r="D60" s="7">
        <v>0</v>
      </c>
      <c r="E60" s="1" t="s">
        <v>1146</v>
      </c>
      <c r="F60" s="7">
        <v>0</v>
      </c>
      <c r="G60" s="1" t="s">
        <v>1146</v>
      </c>
      <c r="H60" s="7">
        <v>0</v>
      </c>
      <c r="I60" s="1" t="s">
        <v>1146</v>
      </c>
      <c r="J60" s="5" t="s">
        <v>1149</v>
      </c>
      <c r="K60" s="1" t="s">
        <v>1146</v>
      </c>
      <c r="L60" s="5" t="s">
        <v>1149</v>
      </c>
      <c r="M60" s="1" t="s">
        <v>1146</v>
      </c>
      <c r="N60" s="7">
        <v>0</v>
      </c>
      <c r="O60" s="1" t="s">
        <v>1146</v>
      </c>
      <c r="P60">
        <v>0</v>
      </c>
      <c r="Q60" s="1" t="s">
        <v>1146</v>
      </c>
      <c r="R60">
        <v>0</v>
      </c>
      <c r="S60" s="1" t="s">
        <v>1146</v>
      </c>
      <c r="T60">
        <v>0</v>
      </c>
      <c r="U60" s="1" t="s">
        <v>1146</v>
      </c>
      <c r="V60" t="str" cm="1">
        <f t="array" aca="1" ref="V60" ca="1">IF(ISNUMBER(--RIGHT(F60,1)), "0", MID(F60, LOOKUP(2,1/(ISNUMBER(--MID(F60,ROW(INDIRECT("1:"&amp;LEN(F60))),1))), ROW(INDIRECT("1:"&amp;LEN(F60))))+1, LEN(F60)))</f>
        <v>0</v>
      </c>
      <c r="W60" s="2" t="s">
        <v>1147</v>
      </c>
      <c r="X60" t="str">
        <f t="shared" ca="1" si="0"/>
        <v>["Bicarbonate of Soda (See Baking Soda)","0","0","0","Nil","Nil","0","0","0","0","0"],</v>
      </c>
    </row>
    <row r="61" spans="1:24" ht="17.5" x14ac:dyDescent="0.35">
      <c r="A61" t="s">
        <v>1148</v>
      </c>
      <c r="B61" s="4" t="s">
        <v>188</v>
      </c>
      <c r="C61" s="1" t="s">
        <v>1146</v>
      </c>
      <c r="D61" s="5" t="s">
        <v>114</v>
      </c>
      <c r="E61" s="1" t="s">
        <v>1146</v>
      </c>
      <c r="F61" s="5" t="s">
        <v>189</v>
      </c>
      <c r="G61" s="1" t="s">
        <v>1146</v>
      </c>
      <c r="H61" s="5" t="s">
        <v>184</v>
      </c>
      <c r="I61" s="1" t="s">
        <v>1146</v>
      </c>
      <c r="J61" s="5" t="s">
        <v>20</v>
      </c>
      <c r="K61" s="1" t="s">
        <v>1146</v>
      </c>
      <c r="L61" s="5">
        <v>2</v>
      </c>
      <c r="M61" s="1" t="s">
        <v>1146</v>
      </c>
      <c r="N61" s="5" t="s">
        <v>14</v>
      </c>
      <c r="O61" s="1" t="s">
        <v>1146</v>
      </c>
      <c r="P61" s="5" t="s">
        <v>60</v>
      </c>
      <c r="Q61" s="1" t="s">
        <v>1146</v>
      </c>
      <c r="R61">
        <v>5</v>
      </c>
      <c r="S61" s="1" t="s">
        <v>1146</v>
      </c>
      <c r="T61">
        <v>4</v>
      </c>
      <c r="U61" s="1" t="s">
        <v>1146</v>
      </c>
      <c r="V61" t="str" cm="1">
        <f t="array" aca="1" ref="V61" ca="1">IF(ISNUMBER(--RIGHT(F61,1)), "0", MID(F61, LOOKUP(2,1/(ISNUMBER(--MID(F61,ROW(INDIRECT("1:"&amp;LEN(F61))),1))), ROW(INDIRECT("1:"&amp;LEN(F61))))+1, LEN(F61)))</f>
        <v>U</v>
      </c>
      <c r="W61" s="2" t="s">
        <v>1147</v>
      </c>
      <c r="X61" t="str">
        <f t="shared" ca="1" si="0"/>
        <v>["Blood, Dried","35,45","40D345U","D45","2D","2","X","D3","5","4","U"],</v>
      </c>
    </row>
    <row r="62" spans="1:24" ht="17.5" x14ac:dyDescent="0.35">
      <c r="A62" t="s">
        <v>1148</v>
      </c>
      <c r="B62" s="4" t="s">
        <v>190</v>
      </c>
      <c r="C62" s="1" t="s">
        <v>1146</v>
      </c>
      <c r="D62" s="5">
        <v>30</v>
      </c>
      <c r="E62" s="1" t="s">
        <v>1146</v>
      </c>
      <c r="F62" s="5" t="s">
        <v>191</v>
      </c>
      <c r="G62" s="1" t="s">
        <v>1146</v>
      </c>
      <c r="H62" s="5" t="s">
        <v>12</v>
      </c>
      <c r="I62" s="1" t="s">
        <v>1146</v>
      </c>
      <c r="J62" s="5" t="s">
        <v>192</v>
      </c>
      <c r="K62" s="1" t="s">
        <v>1146</v>
      </c>
      <c r="L62" s="5">
        <v>1</v>
      </c>
      <c r="M62" s="1" t="s">
        <v>1146</v>
      </c>
      <c r="N62" s="5" t="s">
        <v>14</v>
      </c>
      <c r="O62" s="1" t="s">
        <v>1146</v>
      </c>
      <c r="P62" s="5" t="s">
        <v>15</v>
      </c>
      <c r="Q62" s="1" t="s">
        <v>1146</v>
      </c>
      <c r="R62">
        <v>5</v>
      </c>
      <c r="S62" s="1" t="s">
        <v>1146</v>
      </c>
      <c r="T62">
        <v>3</v>
      </c>
      <c r="U62" s="1" t="s">
        <v>1146</v>
      </c>
      <c r="V62" t="str" cm="1">
        <f t="array" aca="1" ref="V62" ca="1">IF(ISNUMBER(--RIGHT(F62,1)), "0", MID(F62, LOOKUP(2,1/(ISNUMBER(--MID(F62,ROW(INDIRECT("1:"&amp;LEN(F62))),1))), ROW(INDIRECT("1:"&amp;LEN(F62))))+1, LEN(F62)))</f>
        <v>U</v>
      </c>
      <c r="W62" s="2" t="s">
        <v>1147</v>
      </c>
      <c r="X62" t="str">
        <f t="shared" ca="1" si="0"/>
        <v>["Blood, Dried, Ground","30","30A10035U","A35","1A-1B","1","X","A100","5","3","U"],</v>
      </c>
    </row>
    <row r="63" spans="1:24" ht="15.5" x14ac:dyDescent="0.35">
      <c r="A63" t="s">
        <v>1148</v>
      </c>
      <c r="B63" s="4" t="s">
        <v>193</v>
      </c>
      <c r="C63" s="1" t="s">
        <v>1146</v>
      </c>
      <c r="D63" s="7">
        <v>0</v>
      </c>
      <c r="E63" s="1" t="s">
        <v>1146</v>
      </c>
      <c r="F63" s="7">
        <v>0</v>
      </c>
      <c r="G63" s="1" t="s">
        <v>1146</v>
      </c>
      <c r="H63" s="7">
        <v>0</v>
      </c>
      <c r="I63" s="1" t="s">
        <v>1146</v>
      </c>
      <c r="J63" s="7">
        <v>0</v>
      </c>
      <c r="K63" s="1" t="s">
        <v>1146</v>
      </c>
      <c r="L63" s="7">
        <v>0</v>
      </c>
      <c r="M63" s="1" t="s">
        <v>1146</v>
      </c>
      <c r="N63" s="7">
        <v>0</v>
      </c>
      <c r="O63" s="1" t="s">
        <v>1146</v>
      </c>
      <c r="P63">
        <v>0</v>
      </c>
      <c r="Q63" s="1" t="s">
        <v>1146</v>
      </c>
      <c r="R63">
        <v>0</v>
      </c>
      <c r="S63" s="1" t="s">
        <v>1146</v>
      </c>
      <c r="T63">
        <v>0</v>
      </c>
      <c r="U63" s="1" t="s">
        <v>1146</v>
      </c>
      <c r="V63" t="str" cm="1">
        <f t="array" aca="1" ref="V63" ca="1">IF(ISNUMBER(--RIGHT(F63,1)), "0", MID(F63, LOOKUP(2,1/(ISNUMBER(--MID(F63,ROW(INDIRECT("1:"&amp;LEN(F63))),1))), ROW(INDIRECT("1:"&amp;LEN(F63))))+1, LEN(F63)))</f>
        <v>0</v>
      </c>
      <c r="W63" s="2" t="s">
        <v>1147</v>
      </c>
      <c r="X63" t="str">
        <f t="shared" ca="1" si="0"/>
        <v>["Bone, Ash (See Tricalcium Phosphate)","0","0","0","0","0","0","0","0","0","0"],</v>
      </c>
    </row>
    <row r="64" spans="1:24" ht="17.5" x14ac:dyDescent="0.35">
      <c r="A64" t="s">
        <v>1148</v>
      </c>
      <c r="B64" s="4" t="s">
        <v>194</v>
      </c>
      <c r="C64" s="1" t="s">
        <v>1146</v>
      </c>
      <c r="D64" s="5" t="s">
        <v>195</v>
      </c>
      <c r="E64" s="1" t="s">
        <v>1146</v>
      </c>
      <c r="F64" s="5" t="s">
        <v>196</v>
      </c>
      <c r="G64" s="1" t="s">
        <v>1146</v>
      </c>
      <c r="H64" s="5" t="s">
        <v>103</v>
      </c>
      <c r="I64" s="1" t="s">
        <v>1146</v>
      </c>
      <c r="J64" s="5" t="s">
        <v>192</v>
      </c>
      <c r="K64" s="1" t="s">
        <v>1146</v>
      </c>
      <c r="L64" s="5">
        <v>1.5</v>
      </c>
      <c r="M64" s="1" t="s">
        <v>1146</v>
      </c>
      <c r="N64" s="5" t="s">
        <v>14</v>
      </c>
      <c r="O64" s="1" t="s">
        <v>1146</v>
      </c>
      <c r="P64" s="5" t="s">
        <v>15</v>
      </c>
      <c r="Q64" s="1" t="s">
        <v>1146</v>
      </c>
      <c r="R64">
        <v>5</v>
      </c>
      <c r="S64" s="1" t="s">
        <v>1146</v>
      </c>
      <c r="T64">
        <v>2</v>
      </c>
      <c r="U64" s="1" t="s">
        <v>1146</v>
      </c>
      <c r="V64" t="str" cm="1">
        <f t="array" aca="1" ref="V64" ca="1">IF(ISNUMBER(--RIGHT(F64,1)), "0", MID(F64, LOOKUP(2,1/(ISNUMBER(--MID(F64,ROW(INDIRECT("1:"&amp;LEN(F64))),1))), ROW(INDIRECT("1:"&amp;LEN(F64))))+1, LEN(F64)))</f>
        <v>Y</v>
      </c>
      <c r="W64" s="2" t="s">
        <v>1147</v>
      </c>
      <c r="X64" t="str">
        <f t="shared" ca="1" si="0"/>
        <v>["Boneblack","20,25","23A10025Y","A25","1A-1B","1.5","X","A100","5","2","Y"],</v>
      </c>
    </row>
    <row r="65" spans="1:24" ht="17.5" x14ac:dyDescent="0.35">
      <c r="A65" t="s">
        <v>1148</v>
      </c>
      <c r="B65" s="4" t="s">
        <v>197</v>
      </c>
      <c r="C65" s="1" t="s">
        <v>1146</v>
      </c>
      <c r="D65" s="5" t="s">
        <v>198</v>
      </c>
      <c r="E65" s="1" t="s">
        <v>1146</v>
      </c>
      <c r="F65" s="5" t="s">
        <v>199</v>
      </c>
      <c r="G65" s="1" t="s">
        <v>1146</v>
      </c>
      <c r="H65" s="5" t="s">
        <v>42</v>
      </c>
      <c r="I65" s="1" t="s">
        <v>1146</v>
      </c>
      <c r="J65" s="5" t="s">
        <v>192</v>
      </c>
      <c r="K65" s="1" t="s">
        <v>1146</v>
      </c>
      <c r="L65" s="5">
        <v>1.6</v>
      </c>
      <c r="M65" s="1" t="s">
        <v>1146</v>
      </c>
      <c r="N65" s="5" t="s">
        <v>14</v>
      </c>
      <c r="O65" s="1" t="s">
        <v>1146</v>
      </c>
      <c r="P65" s="5" t="s">
        <v>32</v>
      </c>
      <c r="Q65" s="1" t="s">
        <v>1146</v>
      </c>
      <c r="R65">
        <v>5</v>
      </c>
      <c r="S65" s="1" t="s">
        <v>1146</v>
      </c>
      <c r="T65">
        <v>3</v>
      </c>
      <c r="U65" s="1" t="s">
        <v>1146</v>
      </c>
      <c r="V65" t="str" cm="1">
        <f t="array" aca="1" ref="V65" ca="1">IF(ISNUMBER(--RIGHT(F65,1)), "0", MID(F65, LOOKUP(2,1/(ISNUMBER(--MID(F65,ROW(INDIRECT("1:"&amp;LEN(F65))),1))), ROW(INDIRECT("1:"&amp;LEN(F65))))+1, LEN(F65)))</f>
        <v>0</v>
      </c>
      <c r="W65" s="2" t="s">
        <v>1147</v>
      </c>
      <c r="X65" t="str">
        <f t="shared" ca="1" si="0"/>
        <v>["Bonechar","27,40","34B635","B35","1A-1B","1.6","X","B6","5","3","0"],</v>
      </c>
    </row>
    <row r="66" spans="1:24" ht="17.5" x14ac:dyDescent="0.35">
      <c r="A66" t="s">
        <v>1148</v>
      </c>
      <c r="B66" s="4" t="s">
        <v>200</v>
      </c>
      <c r="C66" s="1" t="s">
        <v>1146</v>
      </c>
      <c r="D66" s="5" t="s">
        <v>44</v>
      </c>
      <c r="E66" s="1" t="s">
        <v>1146</v>
      </c>
      <c r="F66" s="5" t="s">
        <v>201</v>
      </c>
      <c r="G66" s="1" t="s">
        <v>1146</v>
      </c>
      <c r="H66" s="5" t="s">
        <v>42</v>
      </c>
      <c r="I66" s="1" t="s">
        <v>1146</v>
      </c>
      <c r="J66" s="5" t="s">
        <v>20</v>
      </c>
      <c r="K66" s="1" t="s">
        <v>1146</v>
      </c>
      <c r="L66" s="5">
        <v>1.7</v>
      </c>
      <c r="M66" s="1" t="s">
        <v>1146</v>
      </c>
      <c r="N66" s="5" t="s">
        <v>14</v>
      </c>
      <c r="O66" s="1" t="s">
        <v>1146</v>
      </c>
      <c r="P66" s="5" t="s">
        <v>32</v>
      </c>
      <c r="Q66" s="1" t="s">
        <v>1146</v>
      </c>
      <c r="R66">
        <v>5</v>
      </c>
      <c r="S66" s="1" t="s">
        <v>1146</v>
      </c>
      <c r="T66">
        <v>3</v>
      </c>
      <c r="U66" s="1" t="s">
        <v>1146</v>
      </c>
      <c r="V66" t="str" cm="1">
        <f t="array" aca="1" ref="V66" ca="1">IF(ISNUMBER(--RIGHT(F66,1)), "0", MID(F66, LOOKUP(2,1/(ISNUMBER(--MID(F66,ROW(INDIRECT("1:"&amp;LEN(F66))),1))), ROW(INDIRECT("1:"&amp;LEN(F66))))+1, LEN(F66)))</f>
        <v>0</v>
      </c>
      <c r="W66" s="2" t="s">
        <v>1147</v>
      </c>
      <c r="X66" t="str">
        <f t="shared" ca="1" si="0"/>
        <v>["Bonemeal","50,60","55B635","B35","2D","1.7","X","B6","5","3","0"],</v>
      </c>
    </row>
    <row r="67" spans="1:24" ht="17.5" x14ac:dyDescent="0.35">
      <c r="A67" t="s">
        <v>1148</v>
      </c>
      <c r="B67" s="4" t="s">
        <v>202</v>
      </c>
      <c r="C67" s="1" t="s">
        <v>1146</v>
      </c>
      <c r="D67" s="5" t="s">
        <v>203</v>
      </c>
      <c r="E67" s="1" t="s">
        <v>1146</v>
      </c>
      <c r="F67" s="5" t="s">
        <v>204</v>
      </c>
      <c r="G67" s="1" t="s">
        <v>1146</v>
      </c>
      <c r="H67" s="5" t="s">
        <v>184</v>
      </c>
      <c r="I67" s="1" t="s">
        <v>1146</v>
      </c>
      <c r="J67" s="5" t="s">
        <v>20</v>
      </c>
      <c r="K67" s="1" t="s">
        <v>1146</v>
      </c>
      <c r="L67" s="5">
        <v>2</v>
      </c>
      <c r="M67" s="1" t="s">
        <v>1146</v>
      </c>
      <c r="N67" s="5" t="s">
        <v>14</v>
      </c>
      <c r="O67" s="1" t="s">
        <v>1146</v>
      </c>
      <c r="P67" s="5" t="s">
        <v>60</v>
      </c>
      <c r="Q67" s="1" t="s">
        <v>1146</v>
      </c>
      <c r="R67">
        <v>5</v>
      </c>
      <c r="S67" s="1" t="s">
        <v>1146</v>
      </c>
      <c r="T67">
        <v>4</v>
      </c>
      <c r="U67" s="1" t="s">
        <v>1146</v>
      </c>
      <c r="V67" t="str" cm="1">
        <f t="array" aca="1" ref="V67" ca="1">IF(ISNUMBER(--RIGHT(F67,1)), "0", MID(F67, LOOKUP(2,1/(ISNUMBER(--MID(F67,ROW(INDIRECT("1:"&amp;LEN(F67))),1))), ROW(INDIRECT("1:"&amp;LEN(F67))))+1, LEN(F67)))</f>
        <v>0</v>
      </c>
      <c r="W67" s="2" t="s">
        <v>1147</v>
      </c>
      <c r="X67" t="str">
        <f t="shared" ref="X67:X130" ca="1" si="1">A67&amp;B67&amp;C67&amp;D67&amp;E67&amp;F67&amp;G67&amp;H67&amp;I67&amp;J67&amp;K67&amp;L67&amp;M67&amp;N67&amp;O67&amp;P67&amp;Q67&amp;R67&amp;S67&amp;T67&amp;U67&amp;V67&amp;W67</f>
        <v>["Bones, Crushed","35,50","43D345","D45","2D","2","X","D3","5","4","0"],</v>
      </c>
    </row>
    <row r="68" spans="1:24" ht="17.5" x14ac:dyDescent="0.35">
      <c r="A68" t="s">
        <v>1148</v>
      </c>
      <c r="B68" s="4" t="s">
        <v>205</v>
      </c>
      <c r="C68" s="1" t="s">
        <v>1146</v>
      </c>
      <c r="D68" s="5">
        <v>50</v>
      </c>
      <c r="E68" s="1" t="s">
        <v>1146</v>
      </c>
      <c r="F68" s="5" t="s">
        <v>206</v>
      </c>
      <c r="G68" s="1" t="s">
        <v>1146</v>
      </c>
      <c r="H68" s="5" t="s">
        <v>42</v>
      </c>
      <c r="I68" s="1" t="s">
        <v>1146</v>
      </c>
      <c r="J68" s="5" t="s">
        <v>20</v>
      </c>
      <c r="K68" s="1" t="s">
        <v>1146</v>
      </c>
      <c r="L68" s="5">
        <v>1.7</v>
      </c>
      <c r="M68" s="1" t="s">
        <v>1146</v>
      </c>
      <c r="N68" s="5" t="s">
        <v>14</v>
      </c>
      <c r="O68" s="1" t="s">
        <v>1146</v>
      </c>
      <c r="P68" s="5" t="s">
        <v>32</v>
      </c>
      <c r="Q68" s="1" t="s">
        <v>1146</v>
      </c>
      <c r="R68">
        <v>5</v>
      </c>
      <c r="S68" s="1" t="s">
        <v>1146</v>
      </c>
      <c r="T68">
        <v>3</v>
      </c>
      <c r="U68" s="1" t="s">
        <v>1146</v>
      </c>
      <c r="V68" t="str" cm="1">
        <f t="array" aca="1" ref="V68" ca="1">IF(ISNUMBER(--RIGHT(F68,1)), "0", MID(F68, LOOKUP(2,1/(ISNUMBER(--MID(F68,ROW(INDIRECT("1:"&amp;LEN(F68))),1))), ROW(INDIRECT("1:"&amp;LEN(F68))))+1, LEN(F68)))</f>
        <v>0</v>
      </c>
      <c r="W68" s="2" t="s">
        <v>1147</v>
      </c>
      <c r="X68" t="str">
        <f t="shared" ca="1" si="1"/>
        <v>["Bones, Ground","50","50B635","B35","2D","1.7","X","B6","5","3","0"],</v>
      </c>
    </row>
    <row r="69" spans="1:24" ht="17.5" x14ac:dyDescent="0.35">
      <c r="A69" t="s">
        <v>1148</v>
      </c>
      <c r="B69" s="4" t="s">
        <v>207</v>
      </c>
      <c r="C69" s="1" t="s">
        <v>1146</v>
      </c>
      <c r="D69" s="5" t="s">
        <v>203</v>
      </c>
      <c r="E69" s="1" t="s">
        <v>1146</v>
      </c>
      <c r="F69" s="5" t="s">
        <v>208</v>
      </c>
      <c r="G69" s="1" t="s">
        <v>1146</v>
      </c>
      <c r="H69" s="5" t="s">
        <v>66</v>
      </c>
      <c r="I69" s="1" t="s">
        <v>1146</v>
      </c>
      <c r="J69" s="5" t="s">
        <v>20</v>
      </c>
      <c r="K69" s="1" t="s">
        <v>1146</v>
      </c>
      <c r="L69" s="5">
        <v>3</v>
      </c>
      <c r="M69" s="1" t="s">
        <v>1146</v>
      </c>
      <c r="N69" s="7">
        <v>0</v>
      </c>
      <c r="O69" s="1" t="s">
        <v>1146</v>
      </c>
      <c r="P69" s="5" t="s">
        <v>67</v>
      </c>
      <c r="Q69" s="1" t="s">
        <v>1146</v>
      </c>
      <c r="R69">
        <v>5</v>
      </c>
      <c r="S69" s="1" t="s">
        <v>1146</v>
      </c>
      <c r="T69">
        <v>4</v>
      </c>
      <c r="U69" s="1" t="s">
        <v>1146</v>
      </c>
      <c r="V69" t="str" cm="1">
        <f t="array" aca="1" ref="V69" ca="1">IF(ISNUMBER(--RIGHT(F69,1)), "0", MID(F69, LOOKUP(2,1/(ISNUMBER(--MID(F69,ROW(INDIRECT("1:"&amp;LEN(F69))),1))), ROW(INDIRECT("1:"&amp;LEN(F69))))+1, LEN(F69)))</f>
        <v>V</v>
      </c>
      <c r="W69" s="2" t="s">
        <v>1147</v>
      </c>
      <c r="X69" t="str">
        <f t="shared" ca="1" si="1"/>
        <v>["Bones, Whole*","35,50","43E45V","E45","2D","3","0","E","5","4","V"],</v>
      </c>
    </row>
    <row r="70" spans="1:24" ht="17.5" x14ac:dyDescent="0.35">
      <c r="A70" t="s">
        <v>1148</v>
      </c>
      <c r="B70" s="4" t="s">
        <v>209</v>
      </c>
      <c r="C70" s="1" t="s">
        <v>1146</v>
      </c>
      <c r="D70" s="5">
        <v>60</v>
      </c>
      <c r="E70" s="1" t="s">
        <v>1146</v>
      </c>
      <c r="F70" s="5" t="s">
        <v>210</v>
      </c>
      <c r="G70" s="1" t="s">
        <v>1146</v>
      </c>
      <c r="H70" s="5" t="s">
        <v>12</v>
      </c>
      <c r="I70" s="1" t="s">
        <v>1146</v>
      </c>
      <c r="J70" s="5" t="s">
        <v>31</v>
      </c>
      <c r="K70" s="1" t="s">
        <v>1146</v>
      </c>
      <c r="L70" s="5">
        <v>0.6</v>
      </c>
      <c r="M70" s="1" t="s">
        <v>1146</v>
      </c>
      <c r="N70" s="7">
        <v>0</v>
      </c>
      <c r="O70" s="1" t="s">
        <v>1146</v>
      </c>
      <c r="P70" s="5" t="s">
        <v>15</v>
      </c>
      <c r="Q70" s="1" t="s">
        <v>1146</v>
      </c>
      <c r="R70">
        <v>5</v>
      </c>
      <c r="S70" s="1" t="s">
        <v>1146</v>
      </c>
      <c r="T70">
        <v>3</v>
      </c>
      <c r="U70" s="1" t="s">
        <v>1146</v>
      </c>
      <c r="V70" t="str" cm="1">
        <f t="array" aca="1" ref="V70" ca="1">IF(ISNUMBER(--RIGHT(F70,1)), "0", MID(F70, LOOKUP(2,1/(ISNUMBER(--MID(F70,ROW(INDIRECT("1:"&amp;LEN(F70))),1))), ROW(INDIRECT("1:"&amp;LEN(F70))))+1, LEN(F70)))</f>
        <v>0</v>
      </c>
      <c r="W70" s="2" t="s">
        <v>1147</v>
      </c>
      <c r="X70" t="str">
        <f t="shared" ca="1" si="1"/>
        <v>["Borate of Lime","60","60A10035","A35","1A-1B-1C","0.6","0","A100","5","3","0"],</v>
      </c>
    </row>
    <row r="71" spans="1:24" ht="17.5" x14ac:dyDescent="0.35">
      <c r="A71" t="s">
        <v>1148</v>
      </c>
      <c r="B71" s="4" t="s">
        <v>211</v>
      </c>
      <c r="C71" s="1" t="s">
        <v>1146</v>
      </c>
      <c r="D71" s="5" t="s">
        <v>212</v>
      </c>
      <c r="E71" s="1" t="s">
        <v>1146</v>
      </c>
      <c r="F71" s="5" t="s">
        <v>213</v>
      </c>
      <c r="G71" s="1" t="s">
        <v>1146</v>
      </c>
      <c r="H71" s="5" t="s">
        <v>214</v>
      </c>
      <c r="I71" s="1" t="s">
        <v>1146</v>
      </c>
      <c r="J71" s="5" t="s">
        <v>20</v>
      </c>
      <c r="K71" s="1" t="s">
        <v>1146</v>
      </c>
      <c r="L71" s="5">
        <v>1.8</v>
      </c>
      <c r="M71" s="1" t="s">
        <v>1146</v>
      </c>
      <c r="N71" s="7">
        <v>0</v>
      </c>
      <c r="O71" s="1" t="s">
        <v>1146</v>
      </c>
      <c r="P71" s="5" t="s">
        <v>60</v>
      </c>
      <c r="Q71" s="1" t="s">
        <v>1146</v>
      </c>
      <c r="R71">
        <v>5</v>
      </c>
      <c r="S71" s="1" t="s">
        <v>1146</v>
      </c>
      <c r="T71">
        <v>3</v>
      </c>
      <c r="U71" s="1" t="s">
        <v>1146</v>
      </c>
      <c r="V71" t="str" cm="1">
        <f t="array" aca="1" ref="V71" ca="1">IF(ISNUMBER(--RIGHT(F71,1)), "0", MID(F71, LOOKUP(2,1/(ISNUMBER(--MID(F71,ROW(INDIRECT("1:"&amp;LEN(F71))),1))), ROW(INDIRECT("1:"&amp;LEN(F71))))+1, LEN(F71)))</f>
        <v>0</v>
      </c>
      <c r="W71" s="2" t="s">
        <v>1147</v>
      </c>
      <c r="X71" t="str">
        <f t="shared" ca="1" si="1"/>
        <v>["Borax, 1 1/2” - 2” lumps","55,60","58D335","D35","2D","1.8","0","D3","5","3","0"],</v>
      </c>
    </row>
    <row r="72" spans="1:24" ht="17.5" x14ac:dyDescent="0.35">
      <c r="A72" t="s">
        <v>1148</v>
      </c>
      <c r="B72" s="4" t="s">
        <v>215</v>
      </c>
      <c r="C72" s="1" t="s">
        <v>1146</v>
      </c>
      <c r="D72" s="5" t="s">
        <v>216</v>
      </c>
      <c r="E72" s="1" t="s">
        <v>1146</v>
      </c>
      <c r="F72" s="5" t="s">
        <v>217</v>
      </c>
      <c r="G72" s="1" t="s">
        <v>1146</v>
      </c>
      <c r="H72" s="5" t="s">
        <v>214</v>
      </c>
      <c r="I72" s="1" t="s">
        <v>1146</v>
      </c>
      <c r="J72" s="5" t="s">
        <v>20</v>
      </c>
      <c r="K72" s="1" t="s">
        <v>1146</v>
      </c>
      <c r="L72" s="5">
        <v>2</v>
      </c>
      <c r="M72" s="1" t="s">
        <v>1146</v>
      </c>
      <c r="N72" s="7">
        <v>0</v>
      </c>
      <c r="O72" s="1" t="s">
        <v>1146</v>
      </c>
      <c r="P72" s="5" t="s">
        <v>60</v>
      </c>
      <c r="Q72" s="1" t="s">
        <v>1146</v>
      </c>
      <c r="R72">
        <v>5</v>
      </c>
      <c r="S72" s="1" t="s">
        <v>1146</v>
      </c>
      <c r="T72">
        <v>3</v>
      </c>
      <c r="U72" s="1" t="s">
        <v>1146</v>
      </c>
      <c r="V72" t="str" cm="1">
        <f t="array" aca="1" ref="V72" ca="1">IF(ISNUMBER(--RIGHT(F72,1)), "0", MID(F72, LOOKUP(2,1/(ISNUMBER(--MID(F72,ROW(INDIRECT("1:"&amp;LEN(F72))),1))), ROW(INDIRECT("1:"&amp;LEN(F72))))+1, LEN(F72)))</f>
        <v>0</v>
      </c>
      <c r="W72" s="2" t="s">
        <v>1147</v>
      </c>
      <c r="X72" t="str">
        <f t="shared" ca="1" si="1"/>
        <v>["Borax, 2” - 3” lumps","60,70","65D335","D35","2D","2","0","D3","5","3","0"],</v>
      </c>
    </row>
    <row r="73" spans="1:24" ht="17.5" x14ac:dyDescent="0.35">
      <c r="A73" t="s">
        <v>1148</v>
      </c>
      <c r="B73" s="4" t="s">
        <v>218</v>
      </c>
      <c r="C73" s="1" t="s">
        <v>1146</v>
      </c>
      <c r="D73" s="5" t="s">
        <v>219</v>
      </c>
      <c r="E73" s="1" t="s">
        <v>1146</v>
      </c>
      <c r="F73" s="5" t="s">
        <v>220</v>
      </c>
      <c r="G73" s="1" t="s">
        <v>1146</v>
      </c>
      <c r="H73" s="5" t="s">
        <v>46</v>
      </c>
      <c r="I73" s="1" t="s">
        <v>1146</v>
      </c>
      <c r="J73" s="5" t="s">
        <v>52</v>
      </c>
      <c r="K73" s="1" t="s">
        <v>1146</v>
      </c>
      <c r="L73" s="5">
        <v>0.7</v>
      </c>
      <c r="M73" s="1" t="s">
        <v>1146</v>
      </c>
      <c r="N73" s="5" t="s">
        <v>14</v>
      </c>
      <c r="O73" s="1" t="s">
        <v>1146</v>
      </c>
      <c r="P73" s="5" t="s">
        <v>32</v>
      </c>
      <c r="Q73" s="1" t="s">
        <v>1146</v>
      </c>
      <c r="R73">
        <v>5</v>
      </c>
      <c r="S73" s="1" t="s">
        <v>1146</v>
      </c>
      <c r="T73">
        <v>2</v>
      </c>
      <c r="U73" s="1" t="s">
        <v>1146</v>
      </c>
      <c r="V73" t="str" cm="1">
        <f t="array" aca="1" ref="V73" ca="1">IF(ISNUMBER(--RIGHT(F73,1)), "0", MID(F73, LOOKUP(2,1/(ISNUMBER(--MID(F73,ROW(INDIRECT("1:"&amp;LEN(F73))),1))), ROW(INDIRECT("1:"&amp;LEN(F73))))+1, LEN(F73)))</f>
        <v>T</v>
      </c>
      <c r="W73" s="2" t="s">
        <v>1147</v>
      </c>
      <c r="X73" t="str">
        <f t="shared" ca="1" si="1"/>
        <v>["Borax, Fines","45,55","50B625T","B25","3D","0.7","X","B6","5","2","T"],</v>
      </c>
    </row>
    <row r="74" spans="1:24" ht="17.5" x14ac:dyDescent="0.35">
      <c r="A74" t="s">
        <v>1148</v>
      </c>
      <c r="B74" s="4" t="s">
        <v>1168</v>
      </c>
      <c r="C74" s="1" t="s">
        <v>1146</v>
      </c>
      <c r="D74" s="5" t="s">
        <v>212</v>
      </c>
      <c r="E74" s="1" t="s">
        <v>1146</v>
      </c>
      <c r="F74" s="5" t="s">
        <v>222</v>
      </c>
      <c r="G74" s="1" t="s">
        <v>1146</v>
      </c>
      <c r="H74" s="5" t="s">
        <v>36</v>
      </c>
      <c r="I74" s="1" t="s">
        <v>1146</v>
      </c>
      <c r="J74" s="5" t="s">
        <v>20</v>
      </c>
      <c r="K74" s="1" t="s">
        <v>1146</v>
      </c>
      <c r="L74" s="5">
        <v>1.5</v>
      </c>
      <c r="M74" s="1" t="s">
        <v>1146</v>
      </c>
      <c r="N74" s="7">
        <v>0</v>
      </c>
      <c r="O74" s="1" t="s">
        <v>1146</v>
      </c>
      <c r="P74" s="5" t="s">
        <v>26</v>
      </c>
      <c r="Q74" s="1" t="s">
        <v>1146</v>
      </c>
      <c r="R74">
        <v>5</v>
      </c>
      <c r="S74" s="1" t="s">
        <v>1146</v>
      </c>
      <c r="T74">
        <v>3</v>
      </c>
      <c r="U74" s="1" t="s">
        <v>1146</v>
      </c>
      <c r="V74" t="str" cm="1">
        <f t="array" aca="1" ref="V74" ca="1">IF(ISNUMBER(--RIGHT(F74,1)), "0", MID(F74, LOOKUP(2,1/(ISNUMBER(--MID(F74,ROW(INDIRECT("1:"&amp;LEN(F74))),1))), ROW(INDIRECT("1:"&amp;LEN(F74))))+1, LEN(F74)))</f>
        <v>0</v>
      </c>
      <c r="W74" s="2" t="s">
        <v>1147</v>
      </c>
      <c r="X74" t="str">
        <f t="shared" ca="1" si="1"/>
        <v>["Borax, Screenings - 1/2in","55,60","58C1/235","C35","2D","1.5","0","C1/2","5","3","0"],</v>
      </c>
    </row>
    <row r="75" spans="1:24" ht="17.5" x14ac:dyDescent="0.35">
      <c r="A75" t="s">
        <v>1148</v>
      </c>
      <c r="B75" s="4" t="s">
        <v>223</v>
      </c>
      <c r="C75" s="1" t="s">
        <v>1146</v>
      </c>
      <c r="D75" s="5">
        <v>55</v>
      </c>
      <c r="E75" s="1" t="s">
        <v>1146</v>
      </c>
      <c r="F75" s="5" t="s">
        <v>224</v>
      </c>
      <c r="G75" s="1" t="s">
        <v>1146</v>
      </c>
      <c r="H75" s="5">
        <v>0</v>
      </c>
      <c r="I75" s="1" t="s">
        <v>1146</v>
      </c>
      <c r="J75" s="5" t="s">
        <v>52</v>
      </c>
      <c r="K75" s="1" t="s">
        <v>1146</v>
      </c>
      <c r="L75" s="5">
        <v>0.8</v>
      </c>
      <c r="M75" s="1" t="s">
        <v>1146</v>
      </c>
      <c r="N75" s="5" t="s">
        <v>14</v>
      </c>
      <c r="O75" s="1" t="s">
        <v>1146</v>
      </c>
      <c r="P75" s="5" t="s">
        <v>32</v>
      </c>
      <c r="Q75" s="1" t="s">
        <v>1146</v>
      </c>
      <c r="R75">
        <v>5</v>
      </c>
      <c r="S75" s="1" t="s">
        <v>1146</v>
      </c>
      <c r="T75">
        <v>2</v>
      </c>
      <c r="U75" s="1" t="s">
        <v>1146</v>
      </c>
      <c r="V75" t="str" cm="1">
        <f t="array" aca="1" ref="V75" ca="1">IF(ISNUMBER(--RIGHT(F75,1)), "0", MID(F75, LOOKUP(2,1/(ISNUMBER(--MID(F75,ROW(INDIRECT("1:"&amp;LEN(F75))),1))), ROW(INDIRECT("1:"&amp;LEN(F75))))+1, LEN(F75)))</f>
        <v>T</v>
      </c>
      <c r="W75" s="2" t="s">
        <v>1147</v>
      </c>
      <c r="X75" t="str">
        <f t="shared" ca="1" si="1"/>
        <v>["Boric Acid, Fine","55","55B625T","0","3D","0.8","X","B6","5","2","T"],</v>
      </c>
    </row>
    <row r="76" spans="1:24" ht="15.5" x14ac:dyDescent="0.35">
      <c r="A76" t="s">
        <v>1148</v>
      </c>
      <c r="B76" s="4" t="s">
        <v>225</v>
      </c>
      <c r="C76" s="1" t="s">
        <v>1146</v>
      </c>
      <c r="D76" s="7">
        <v>0</v>
      </c>
      <c r="E76" s="1" t="s">
        <v>1146</v>
      </c>
      <c r="F76" s="7">
        <v>0</v>
      </c>
      <c r="G76" s="1" t="s">
        <v>1146</v>
      </c>
      <c r="H76" s="7">
        <v>0</v>
      </c>
      <c r="I76" s="1" t="s">
        <v>1146</v>
      </c>
      <c r="J76" s="7">
        <v>0</v>
      </c>
      <c r="K76" s="1" t="s">
        <v>1146</v>
      </c>
      <c r="L76" s="7">
        <v>0</v>
      </c>
      <c r="M76" s="1" t="s">
        <v>1146</v>
      </c>
      <c r="N76" s="7">
        <v>0</v>
      </c>
      <c r="O76" s="1" t="s">
        <v>1146</v>
      </c>
      <c r="P76">
        <v>0</v>
      </c>
      <c r="Q76" s="1" t="s">
        <v>1146</v>
      </c>
      <c r="R76">
        <v>0</v>
      </c>
      <c r="S76" s="1" t="s">
        <v>1146</v>
      </c>
      <c r="T76">
        <v>0</v>
      </c>
      <c r="U76" s="1" t="s">
        <v>1146</v>
      </c>
      <c r="V76" t="str" cm="1">
        <f t="array" aca="1" ref="V76" ca="1">IF(ISNUMBER(--RIGHT(F76,1)), "0", MID(F76, LOOKUP(2,1/(ISNUMBER(--MID(F76,ROW(INDIRECT("1:"&amp;LEN(F76))),1))), ROW(INDIRECT("1:"&amp;LEN(F76))))+1, LEN(F76)))</f>
        <v>0</v>
      </c>
      <c r="W76" s="2" t="s">
        <v>1147</v>
      </c>
      <c r="X76" t="str">
        <f t="shared" ca="1" si="1"/>
        <v>["Braunite (See Manganese Oxide)","0","0","0","0","0","0","0","0","0","0"],</v>
      </c>
    </row>
    <row r="77" spans="1:24" ht="17.5" x14ac:dyDescent="0.35">
      <c r="A77" t="s">
        <v>1148</v>
      </c>
      <c r="B77" s="4" t="s">
        <v>226</v>
      </c>
      <c r="C77" s="1" t="s">
        <v>1146</v>
      </c>
      <c r="D77" s="5" t="s">
        <v>195</v>
      </c>
      <c r="E77" s="1" t="s">
        <v>1146</v>
      </c>
      <c r="F77" s="5" t="s">
        <v>227</v>
      </c>
      <c r="G77" s="1" t="s">
        <v>1146</v>
      </c>
      <c r="H77" s="5" t="s">
        <v>228</v>
      </c>
      <c r="I77" s="1" t="s">
        <v>1146</v>
      </c>
      <c r="J77" s="5" t="s">
        <v>31</v>
      </c>
      <c r="K77" s="1" t="s">
        <v>1146</v>
      </c>
      <c r="L77" s="5">
        <v>0.6</v>
      </c>
      <c r="M77" s="1" t="s">
        <v>1146</v>
      </c>
      <c r="N77" s="7">
        <v>0</v>
      </c>
      <c r="O77" s="1" t="s">
        <v>1146</v>
      </c>
      <c r="P77" s="5" t="s">
        <v>32</v>
      </c>
      <c r="Q77" s="1" t="s">
        <v>1146</v>
      </c>
      <c r="R77">
        <v>5</v>
      </c>
      <c r="S77" s="1" t="s">
        <v>1146</v>
      </c>
      <c r="T77">
        <v>3</v>
      </c>
      <c r="U77" s="1" t="s">
        <v>1146</v>
      </c>
      <c r="V77" t="str" cm="1">
        <f t="array" aca="1" ref="V77" ca="1">IF(ISNUMBER(--RIGHT(F77,1)), "0", MID(F77, LOOKUP(2,1/(ISNUMBER(--MID(F77,ROW(INDIRECT("1:"&amp;LEN(F77))),1))), ROW(INDIRECT("1:"&amp;LEN(F77))))+1, LEN(F77)))</f>
        <v>PQ</v>
      </c>
      <c r="W77" s="2" t="s">
        <v>1147</v>
      </c>
      <c r="X77" t="str">
        <f t="shared" ca="1" si="1"/>
        <v>["Bread, Crumbs","20,25","23B635PQ","B5","1A-1B-1C","0.6","0","B6","5","3","PQ"],</v>
      </c>
    </row>
    <row r="78" spans="1:24" ht="17.5" x14ac:dyDescent="0.35">
      <c r="A78" t="s">
        <v>1148</v>
      </c>
      <c r="B78" s="4" t="s">
        <v>229</v>
      </c>
      <c r="C78" s="1" t="s">
        <v>1146</v>
      </c>
      <c r="D78" s="5" t="s">
        <v>230</v>
      </c>
      <c r="E78" s="1" t="s">
        <v>1146</v>
      </c>
      <c r="F78" s="5" t="s">
        <v>231</v>
      </c>
      <c r="G78" s="1" t="s">
        <v>1146</v>
      </c>
      <c r="H78" s="5" t="s">
        <v>96</v>
      </c>
      <c r="I78" s="1" t="s">
        <v>1146</v>
      </c>
      <c r="J78" s="5" t="s">
        <v>31</v>
      </c>
      <c r="K78" s="1" t="s">
        <v>1146</v>
      </c>
      <c r="L78" s="5">
        <v>0.5</v>
      </c>
      <c r="M78" s="1" t="s">
        <v>1146</v>
      </c>
      <c r="N78" s="5" t="s">
        <v>14</v>
      </c>
      <c r="O78" s="1" t="s">
        <v>1146</v>
      </c>
      <c r="P78" s="5" t="s">
        <v>26</v>
      </c>
      <c r="Q78" s="1" t="s">
        <v>1146</v>
      </c>
      <c r="R78">
        <v>5</v>
      </c>
      <c r="S78" s="1" t="s">
        <v>1146</v>
      </c>
      <c r="T78">
        <v>4</v>
      </c>
      <c r="U78" s="1" t="s">
        <v>1146</v>
      </c>
      <c r="V78" t="str" cm="1">
        <f t="array" aca="1" ref="V78" ca="1">IF(ISNUMBER(--RIGHT(F78,1)), "0", MID(F78, LOOKUP(2,1/(ISNUMBER(--MID(F78,ROW(INDIRECT("1:"&amp;LEN(F78))),1))), ROW(INDIRECT("1:"&amp;LEN(F78))))+1, LEN(F78)))</f>
        <v>0</v>
      </c>
      <c r="W78" s="2" t="s">
        <v>1147</v>
      </c>
      <c r="X78" t="str">
        <f t="shared" ca="1" si="1"/>
        <v>["Brewer’s Grain, Spent, Dry","14,30","22C1/245","C45","1A-1B-1C","0.5","X","C1/2","5","4","0"],</v>
      </c>
    </row>
    <row r="79" spans="1:24" ht="17.5" x14ac:dyDescent="0.35">
      <c r="A79" t="s">
        <v>1148</v>
      </c>
      <c r="B79" s="4" t="s">
        <v>232</v>
      </c>
      <c r="C79" s="1" t="s">
        <v>1146</v>
      </c>
      <c r="D79" s="5" t="s">
        <v>212</v>
      </c>
      <c r="E79" s="1" t="s">
        <v>1146</v>
      </c>
      <c r="F79" s="5" t="s">
        <v>233</v>
      </c>
      <c r="G79" s="1" t="s">
        <v>1146</v>
      </c>
      <c r="H79" s="5" t="s">
        <v>96</v>
      </c>
      <c r="I79" s="1" t="s">
        <v>1146</v>
      </c>
      <c r="J79" s="5" t="s">
        <v>47</v>
      </c>
      <c r="K79" s="1" t="s">
        <v>1146</v>
      </c>
      <c r="L79" s="5">
        <v>0.8</v>
      </c>
      <c r="M79" s="1" t="s">
        <v>1146</v>
      </c>
      <c r="N79" s="7">
        <v>0</v>
      </c>
      <c r="O79" s="1" t="s">
        <v>1146</v>
      </c>
      <c r="P79" s="5" t="s">
        <v>26</v>
      </c>
      <c r="Q79" s="1" t="s">
        <v>1146</v>
      </c>
      <c r="R79">
        <v>5</v>
      </c>
      <c r="S79" s="1" t="s">
        <v>1146</v>
      </c>
      <c r="T79">
        <v>4</v>
      </c>
      <c r="U79" s="1" t="s">
        <v>1146</v>
      </c>
      <c r="V79" t="str" cm="1">
        <f t="array" aca="1" ref="V79" ca="1">IF(ISNUMBER(--RIGHT(F79,1)), "0", MID(F79, LOOKUP(2,1/(ISNUMBER(--MID(F79,ROW(INDIRECT("1:"&amp;LEN(F79))),1))), ROW(INDIRECT("1:"&amp;LEN(F79))))+1, LEN(F79)))</f>
        <v>T</v>
      </c>
      <c r="W79" s="2" t="s">
        <v>1147</v>
      </c>
      <c r="X79" t="str">
        <f t="shared" ca="1" si="1"/>
        <v>["Brewer’s Grain, Spent, Wet","55,60","58C1/245T","C45","2A-2B","0.8","0","C1/2","5","4","T"],</v>
      </c>
    </row>
    <row r="80" spans="1:24" ht="15.5" x14ac:dyDescent="0.35">
      <c r="A80" t="s">
        <v>1148</v>
      </c>
      <c r="B80" s="4" t="s">
        <v>1212</v>
      </c>
      <c r="C80" s="1" t="s">
        <v>1146</v>
      </c>
      <c r="D80" s="5" t="s">
        <v>99</v>
      </c>
      <c r="E80" s="1" t="s">
        <v>1146</v>
      </c>
      <c r="F80" s="5" t="s">
        <v>235</v>
      </c>
      <c r="G80" s="1" t="s">
        <v>1146</v>
      </c>
      <c r="H80" s="5" t="s">
        <v>236</v>
      </c>
      <c r="I80" s="1" t="s">
        <v>1146</v>
      </c>
      <c r="J80" s="5" t="s">
        <v>52</v>
      </c>
      <c r="K80" s="1" t="s">
        <v>1146</v>
      </c>
      <c r="L80" s="5">
        <v>2.2000000000000002</v>
      </c>
      <c r="M80" s="1" t="s">
        <v>1146</v>
      </c>
      <c r="N80" s="7">
        <v>0</v>
      </c>
      <c r="O80" s="1" t="s">
        <v>1146</v>
      </c>
      <c r="P80" s="5" t="s">
        <v>32</v>
      </c>
      <c r="Q80" s="1" t="s">
        <v>1146</v>
      </c>
      <c r="R80">
        <v>7</v>
      </c>
      <c r="S80" s="1" t="s">
        <v>1146</v>
      </c>
      <c r="T80">
        <v>3</v>
      </c>
      <c r="U80" s="1" t="s">
        <v>1146</v>
      </c>
      <c r="V80" t="str" cm="1">
        <f t="array" aca="1" ref="V80" ca="1">IF(ISNUMBER(--RIGHT(F80,1)), "0", MID(F80, LOOKUP(2,1/(ISNUMBER(--MID(F80,ROW(INDIRECT("1:"&amp;LEN(F80))),1))), ROW(INDIRECT("1:"&amp;LEN(F80))))+1, LEN(F80)))</f>
        <v>0</v>
      </c>
      <c r="W80" s="2" t="s">
        <v>1147</v>
      </c>
      <c r="X80" t="str">
        <f t="shared" ca="1" si="1"/>
        <v>["Brick, Ground - 1/8in","100,120","110B637","B37","3D","2.2","0","B6","7","3","0"],</v>
      </c>
    </row>
    <row r="81" spans="1:24" ht="17.5" x14ac:dyDescent="0.35">
      <c r="A81" t="s">
        <v>1148</v>
      </c>
      <c r="B81" s="4" t="s">
        <v>237</v>
      </c>
      <c r="C81" s="1" t="s">
        <v>1146</v>
      </c>
      <c r="D81" s="5" t="s">
        <v>238</v>
      </c>
      <c r="E81" s="1" t="s">
        <v>1146</v>
      </c>
      <c r="F81" s="5" t="s">
        <v>239</v>
      </c>
      <c r="G81" s="1" t="s">
        <v>1146</v>
      </c>
      <c r="H81" s="5" t="s">
        <v>19</v>
      </c>
      <c r="I81" s="1" t="s">
        <v>1146</v>
      </c>
      <c r="J81" s="5" t="s">
        <v>20</v>
      </c>
      <c r="K81" s="1" t="s">
        <v>1146</v>
      </c>
      <c r="L81" s="5">
        <v>2</v>
      </c>
      <c r="M81" s="1" t="s">
        <v>1146</v>
      </c>
      <c r="N81" s="7">
        <v>0</v>
      </c>
      <c r="O81" s="1" t="s">
        <v>1146</v>
      </c>
      <c r="P81" s="5" t="s">
        <v>32</v>
      </c>
      <c r="Q81" s="1" t="s">
        <v>1146</v>
      </c>
      <c r="R81">
        <v>5</v>
      </c>
      <c r="S81" s="1" t="s">
        <v>1146</v>
      </c>
      <c r="T81">
        <v>4</v>
      </c>
      <c r="U81" s="1" t="s">
        <v>1146</v>
      </c>
      <c r="V81" t="str" cm="1">
        <f t="array" aca="1" ref="V81" ca="1">IF(ISNUMBER(--RIGHT(F81,1)), "0", MID(F81, LOOKUP(2,1/(ISNUMBER(--MID(F81,ROW(INDIRECT("1:"&amp;LEN(F81))),1))), ROW(INDIRECT("1:"&amp;LEN(F81))))+1, LEN(F81)))</f>
        <v>0</v>
      </c>
      <c r="W81" s="2" t="s">
        <v>1147</v>
      </c>
      <c r="X81" t="str">
        <f t="shared" ca="1" si="1"/>
        <v>["Bronze, Chips","30,50","40B645","B45","2D","2","0","B6","5","4","0"],</v>
      </c>
    </row>
    <row r="82" spans="1:24" ht="17.5" x14ac:dyDescent="0.35">
      <c r="A82" t="s">
        <v>1148</v>
      </c>
      <c r="B82" s="4" t="s">
        <v>240</v>
      </c>
      <c r="C82" s="1" t="s">
        <v>1146</v>
      </c>
      <c r="D82" s="5" t="s">
        <v>241</v>
      </c>
      <c r="E82" s="1" t="s">
        <v>1146</v>
      </c>
      <c r="F82" s="5" t="s">
        <v>242</v>
      </c>
      <c r="G82" s="1" t="s">
        <v>1146</v>
      </c>
      <c r="H82" s="5" t="s">
        <v>46</v>
      </c>
      <c r="I82" s="1" t="s">
        <v>1146</v>
      </c>
      <c r="J82" s="5" t="s">
        <v>31</v>
      </c>
      <c r="K82" s="1" t="s">
        <v>1146</v>
      </c>
      <c r="L82" s="5">
        <v>0.4</v>
      </c>
      <c r="M82" s="1" t="s">
        <v>1146</v>
      </c>
      <c r="N82" s="5" t="s">
        <v>14</v>
      </c>
      <c r="O82" s="1" t="s">
        <v>1146</v>
      </c>
      <c r="P82" s="5" t="s">
        <v>32</v>
      </c>
      <c r="Q82" s="1" t="s">
        <v>1146</v>
      </c>
      <c r="R82">
        <v>5</v>
      </c>
      <c r="S82" s="1" t="s">
        <v>1146</v>
      </c>
      <c r="T82">
        <v>2</v>
      </c>
      <c r="U82" s="1" t="s">
        <v>1146</v>
      </c>
      <c r="V82" t="str" cm="1">
        <f t="array" aca="1" ref="V82" ca="1">IF(ISNUMBER(--RIGHT(F82,1)), "0", MID(F82, LOOKUP(2,1/(ISNUMBER(--MID(F82,ROW(INDIRECT("1:"&amp;LEN(F82))),1))), ROW(INDIRECT("1:"&amp;LEN(F82))))+1, LEN(F82)))</f>
        <v>N</v>
      </c>
      <c r="W82" s="2" t="s">
        <v>1147</v>
      </c>
      <c r="X82" t="str">
        <f t="shared" ca="1" si="1"/>
        <v>["Buckwheat","37,42","40B625N","B25","1A-1B-1C","0.4","X","B6","5","2","N"],</v>
      </c>
    </row>
    <row r="83" spans="1:24" ht="17.5" x14ac:dyDescent="0.35">
      <c r="A83" t="s">
        <v>1148</v>
      </c>
      <c r="B83" s="4" t="s">
        <v>243</v>
      </c>
      <c r="C83" s="1" t="s">
        <v>1146</v>
      </c>
      <c r="D83" s="5" t="s">
        <v>166</v>
      </c>
      <c r="E83" s="1" t="s">
        <v>1146</v>
      </c>
      <c r="F83" s="5" t="s">
        <v>244</v>
      </c>
      <c r="G83" s="1" t="s">
        <v>1146</v>
      </c>
      <c r="H83" s="5" t="s">
        <v>12</v>
      </c>
      <c r="I83" s="1" t="s">
        <v>1146</v>
      </c>
      <c r="J83" s="5" t="s">
        <v>31</v>
      </c>
      <c r="K83" s="1" t="s">
        <v>1146</v>
      </c>
      <c r="L83" s="5">
        <v>0.7</v>
      </c>
      <c r="M83" s="1" t="s">
        <v>1146</v>
      </c>
      <c r="N83" s="7">
        <v>0</v>
      </c>
      <c r="O83" s="1" t="s">
        <v>1146</v>
      </c>
      <c r="P83" s="5" t="s">
        <v>15</v>
      </c>
      <c r="Q83" s="1" t="s">
        <v>1146</v>
      </c>
      <c r="R83">
        <v>5</v>
      </c>
      <c r="S83" s="1" t="s">
        <v>1146</v>
      </c>
      <c r="T83">
        <v>3</v>
      </c>
      <c r="U83" s="1" t="s">
        <v>1146</v>
      </c>
      <c r="V83" t="str" cm="1">
        <f t="array" aca="1" ref="V83" ca="1">IF(ISNUMBER(--RIGHT(F83,1)), "0", MID(F83, LOOKUP(2,1/(ISNUMBER(--MID(F83,ROW(INDIRECT("1:"&amp;LEN(F83))),1))), ROW(INDIRECT("1:"&amp;LEN(F83))))+1, LEN(F83)))</f>
        <v>0</v>
      </c>
      <c r="W83" s="2" t="s">
        <v>1147</v>
      </c>
      <c r="X83" t="str">
        <f t="shared" ca="1" si="1"/>
        <v>["Calcine, Flour","75,85","80A10035","A35","1A-1B-1C","0.7","0","A100","5","3","0"],</v>
      </c>
    </row>
    <row r="84" spans="1:24" ht="17.5" x14ac:dyDescent="0.35">
      <c r="A84" t="s">
        <v>1148</v>
      </c>
      <c r="B84" s="4" t="s">
        <v>245</v>
      </c>
      <c r="C84" s="1" t="s">
        <v>1146</v>
      </c>
      <c r="D84" s="5" t="s">
        <v>246</v>
      </c>
      <c r="E84" s="1" t="s">
        <v>1146</v>
      </c>
      <c r="F84" s="5" t="s">
        <v>247</v>
      </c>
      <c r="G84" s="1" t="s">
        <v>1146</v>
      </c>
      <c r="H84" s="5" t="s">
        <v>248</v>
      </c>
      <c r="I84" s="1" t="s">
        <v>1146</v>
      </c>
      <c r="J84" s="5" t="s">
        <v>20</v>
      </c>
      <c r="K84" s="1" t="s">
        <v>1146</v>
      </c>
      <c r="L84" s="5">
        <v>2</v>
      </c>
      <c r="M84" s="1" t="s">
        <v>1146</v>
      </c>
      <c r="N84" s="7">
        <v>0</v>
      </c>
      <c r="O84" s="1" t="s">
        <v>1146</v>
      </c>
      <c r="P84" s="5" t="s">
        <v>60</v>
      </c>
      <c r="Q84" s="1" t="s">
        <v>1146</v>
      </c>
      <c r="R84">
        <v>5</v>
      </c>
      <c r="S84" s="1" t="s">
        <v>1146</v>
      </c>
      <c r="T84">
        <v>2</v>
      </c>
      <c r="U84" s="1" t="s">
        <v>1146</v>
      </c>
      <c r="V84" t="str" cm="1">
        <f t="array" aca="1" ref="V84" ca="1">IF(ISNUMBER(--RIGHT(F84,1)), "0", MID(F84, LOOKUP(2,1/(ISNUMBER(--MID(F84,ROW(INDIRECT("1:"&amp;LEN(F84))),1))), ROW(INDIRECT("1:"&amp;LEN(F84))))+1, LEN(F84)))</f>
        <v>N</v>
      </c>
      <c r="W84" s="2" t="s">
        <v>1147</v>
      </c>
      <c r="X84" t="str">
        <f t="shared" ca="1" si="1"/>
        <v>["Calcium Carbide","70,90","80D325N","D25","2D","2","0","D3","5","2","N"],</v>
      </c>
    </row>
    <row r="85" spans="1:24" ht="15.5" x14ac:dyDescent="0.35">
      <c r="A85" t="s">
        <v>1148</v>
      </c>
      <c r="B85" s="4" t="s">
        <v>249</v>
      </c>
      <c r="C85" s="1" t="s">
        <v>1146</v>
      </c>
      <c r="D85" s="7">
        <v>0</v>
      </c>
      <c r="E85" s="1" t="s">
        <v>1146</v>
      </c>
      <c r="F85" s="7">
        <v>0</v>
      </c>
      <c r="G85" s="1" t="s">
        <v>1146</v>
      </c>
      <c r="H85" s="7">
        <v>0</v>
      </c>
      <c r="I85" s="1" t="s">
        <v>1146</v>
      </c>
      <c r="J85" s="5" t="s">
        <v>1149</v>
      </c>
      <c r="K85" s="1" t="s">
        <v>1146</v>
      </c>
      <c r="L85" s="5" t="s">
        <v>1149</v>
      </c>
      <c r="M85" s="1" t="s">
        <v>1146</v>
      </c>
      <c r="N85" s="7">
        <v>0</v>
      </c>
      <c r="O85" s="1" t="s">
        <v>1146</v>
      </c>
      <c r="P85">
        <v>0</v>
      </c>
      <c r="Q85" s="1" t="s">
        <v>1146</v>
      </c>
      <c r="R85">
        <v>0</v>
      </c>
      <c r="S85" s="1" t="s">
        <v>1146</v>
      </c>
      <c r="T85">
        <v>0</v>
      </c>
      <c r="U85" s="1" t="s">
        <v>1146</v>
      </c>
      <c r="V85" t="str" cm="1">
        <f t="array" aca="1" ref="V85" ca="1">IF(ISNUMBER(--RIGHT(F85,1)), "0", MID(F85, LOOKUP(2,1/(ISNUMBER(--MID(F85,ROW(INDIRECT("1:"&amp;LEN(F85))),1))), ROW(INDIRECT("1:"&amp;LEN(F85))))+1, LEN(F85)))</f>
        <v>0</v>
      </c>
      <c r="W85" s="2" t="s">
        <v>1147</v>
      </c>
      <c r="X85" t="str">
        <f t="shared" ca="1" si="1"/>
        <v>["Calcium Carbonate (See Limestone)","0","0","0","Nil","Nil","0","0","0","0","0"],</v>
      </c>
    </row>
    <row r="86" spans="1:24" ht="15.5" x14ac:dyDescent="0.35">
      <c r="A86" t="s">
        <v>1148</v>
      </c>
      <c r="B86" s="4" t="s">
        <v>250</v>
      </c>
      <c r="C86" s="1" t="s">
        <v>1146</v>
      </c>
      <c r="D86" s="7">
        <v>0</v>
      </c>
      <c r="E86" s="1" t="s">
        <v>1146</v>
      </c>
      <c r="F86" s="7">
        <v>0</v>
      </c>
      <c r="G86" s="1" t="s">
        <v>1146</v>
      </c>
      <c r="H86" s="7">
        <v>0</v>
      </c>
      <c r="I86" s="1" t="s">
        <v>1146</v>
      </c>
      <c r="J86" s="5" t="s">
        <v>1149</v>
      </c>
      <c r="K86" s="1" t="s">
        <v>1146</v>
      </c>
      <c r="L86" s="5" t="s">
        <v>1149</v>
      </c>
      <c r="M86" s="1" t="s">
        <v>1146</v>
      </c>
      <c r="N86" s="7">
        <v>0</v>
      </c>
      <c r="O86" s="1" t="s">
        <v>1146</v>
      </c>
      <c r="P86">
        <v>0</v>
      </c>
      <c r="Q86" s="1" t="s">
        <v>1146</v>
      </c>
      <c r="R86">
        <v>0</v>
      </c>
      <c r="S86" s="1" t="s">
        <v>1146</v>
      </c>
      <c r="T86">
        <v>0</v>
      </c>
      <c r="U86" s="1" t="s">
        <v>1146</v>
      </c>
      <c r="V86" t="str" cm="1">
        <f t="array" aca="1" ref="V86" ca="1">IF(ISNUMBER(--RIGHT(F86,1)), "0", MID(F86, LOOKUP(2,1/(ISNUMBER(--MID(F86,ROW(INDIRECT("1:"&amp;LEN(F86))),1))), ROW(INDIRECT("1:"&amp;LEN(F86))))+1, LEN(F86)))</f>
        <v>0</v>
      </c>
      <c r="W86" s="2" t="s">
        <v>1147</v>
      </c>
      <c r="X86" t="str">
        <f t="shared" ca="1" si="1"/>
        <v>["Calcium Floride (See Fluorspar)","0","0","0","Nil","Nil","0","0","0","0","0"],</v>
      </c>
    </row>
    <row r="87" spans="1:24" ht="15.5" x14ac:dyDescent="0.35">
      <c r="A87" t="s">
        <v>1148</v>
      </c>
      <c r="B87" s="4" t="s">
        <v>251</v>
      </c>
      <c r="C87" s="1" t="s">
        <v>1146</v>
      </c>
      <c r="D87" s="7">
        <v>0</v>
      </c>
      <c r="E87" s="1" t="s">
        <v>1146</v>
      </c>
      <c r="F87" s="7">
        <v>0</v>
      </c>
      <c r="G87" s="1" t="s">
        <v>1146</v>
      </c>
      <c r="H87" s="7">
        <v>0</v>
      </c>
      <c r="I87" s="1" t="s">
        <v>1146</v>
      </c>
      <c r="J87" s="5" t="s">
        <v>1149</v>
      </c>
      <c r="K87" s="1" t="s">
        <v>1146</v>
      </c>
      <c r="L87" s="5" t="s">
        <v>1149</v>
      </c>
      <c r="M87" s="1" t="s">
        <v>1146</v>
      </c>
      <c r="N87" s="7">
        <v>0</v>
      </c>
      <c r="O87" s="1" t="s">
        <v>1146</v>
      </c>
      <c r="P87">
        <v>0</v>
      </c>
      <c r="Q87" s="1" t="s">
        <v>1146</v>
      </c>
      <c r="R87">
        <v>0</v>
      </c>
      <c r="S87" s="1" t="s">
        <v>1146</v>
      </c>
      <c r="T87">
        <v>0</v>
      </c>
      <c r="U87" s="1" t="s">
        <v>1146</v>
      </c>
      <c r="V87" t="str" cm="1">
        <f t="array" aca="1" ref="V87" ca="1">IF(ISNUMBER(--RIGHT(F87,1)), "0", MID(F87, LOOKUP(2,1/(ISNUMBER(--MID(F87,ROW(INDIRECT("1:"&amp;LEN(F87))),1))), ROW(INDIRECT("1:"&amp;LEN(F87))))+1, LEN(F87)))</f>
        <v>0</v>
      </c>
      <c r="W87" s="2" t="s">
        <v>1147</v>
      </c>
      <c r="X87" t="str">
        <f t="shared" ca="1" si="1"/>
        <v>["Calcium Hydrate (See Lime, Hydrated)","0","0","0","Nil","Nil","0","0","0","0","0"],</v>
      </c>
    </row>
    <row r="88" spans="1:24" ht="15.5" x14ac:dyDescent="0.35">
      <c r="A88" t="s">
        <v>1148</v>
      </c>
      <c r="B88" s="4" t="s">
        <v>252</v>
      </c>
      <c r="C88" s="1" t="s">
        <v>1146</v>
      </c>
      <c r="D88" s="7">
        <v>0</v>
      </c>
      <c r="E88" s="1" t="s">
        <v>1146</v>
      </c>
      <c r="F88" s="7">
        <v>0</v>
      </c>
      <c r="G88" s="1" t="s">
        <v>1146</v>
      </c>
      <c r="H88" s="7">
        <v>0</v>
      </c>
      <c r="I88" s="1" t="s">
        <v>1146</v>
      </c>
      <c r="J88" s="5" t="s">
        <v>1149</v>
      </c>
      <c r="K88" s="1" t="s">
        <v>1146</v>
      </c>
      <c r="L88" s="5" t="s">
        <v>1149</v>
      </c>
      <c r="M88" s="1" t="s">
        <v>1146</v>
      </c>
      <c r="N88" s="7">
        <v>0</v>
      </c>
      <c r="O88" s="1" t="s">
        <v>1146</v>
      </c>
      <c r="P88">
        <v>0</v>
      </c>
      <c r="Q88" s="1" t="s">
        <v>1146</v>
      </c>
      <c r="R88">
        <v>0</v>
      </c>
      <c r="S88" s="1" t="s">
        <v>1146</v>
      </c>
      <c r="T88">
        <v>0</v>
      </c>
      <c r="U88" s="1" t="s">
        <v>1146</v>
      </c>
      <c r="V88" t="str" cm="1">
        <f t="array" aca="1" ref="V88" ca="1">IF(ISNUMBER(--RIGHT(F88,1)), "0", MID(F88, LOOKUP(2,1/(ISNUMBER(--MID(F88,ROW(INDIRECT("1:"&amp;LEN(F88))),1))), ROW(INDIRECT("1:"&amp;LEN(F88))))+1, LEN(F88)))</f>
        <v>0</v>
      </c>
      <c r="W88" s="2" t="s">
        <v>1147</v>
      </c>
      <c r="X88" t="str">
        <f t="shared" ca="1" si="1"/>
        <v>["Calcium Hydroxide (See Lime, Hydrated)","0","0","0","Nil","Nil","0","0","0","0","0"],</v>
      </c>
    </row>
    <row r="89" spans="1:24" ht="17.5" x14ac:dyDescent="0.35">
      <c r="A89" t="s">
        <v>1148</v>
      </c>
      <c r="B89" s="4" t="s">
        <v>253</v>
      </c>
      <c r="C89" s="1" t="s">
        <v>1146</v>
      </c>
      <c r="D89" s="5" t="s">
        <v>254</v>
      </c>
      <c r="E89" s="1" t="s">
        <v>1146</v>
      </c>
      <c r="F89" s="5" t="s">
        <v>255</v>
      </c>
      <c r="G89" s="1" t="s">
        <v>1146</v>
      </c>
      <c r="H89" s="5" t="s">
        <v>184</v>
      </c>
      <c r="I89" s="1" t="s">
        <v>1146</v>
      </c>
      <c r="J89" s="5" t="s">
        <v>47</v>
      </c>
      <c r="K89" s="1" t="s">
        <v>1146</v>
      </c>
      <c r="L89" s="5">
        <v>0.6</v>
      </c>
      <c r="M89" s="1" t="s">
        <v>1146</v>
      </c>
      <c r="N89" s="7">
        <v>0</v>
      </c>
      <c r="O89" s="1" t="s">
        <v>1146</v>
      </c>
      <c r="P89" s="5" t="s">
        <v>60</v>
      </c>
      <c r="Q89" s="1" t="s">
        <v>1146</v>
      </c>
      <c r="R89">
        <v>5</v>
      </c>
      <c r="S89" s="1" t="s">
        <v>1146</v>
      </c>
      <c r="T89">
        <v>4</v>
      </c>
      <c r="U89" s="1" t="s">
        <v>1146</v>
      </c>
      <c r="V89" t="str" cm="1">
        <f t="array" aca="1" ref="V89" ca="1">IF(ISNUMBER(--RIGHT(F89,1)), "0", MID(F89, LOOKUP(2,1/(ISNUMBER(--MID(F89,ROW(INDIRECT("1:"&amp;LEN(F89))),1))), ROW(INDIRECT("1:"&amp;LEN(F89))))+1, LEN(F89)))</f>
        <v>QTR</v>
      </c>
      <c r="W89" s="2" t="s">
        <v>1147</v>
      </c>
      <c r="X89" t="str">
        <f t="shared" ca="1" si="1"/>
        <v>["Calcium Lactate","26,29","28D345QTR","D45","2A-2B","0.6","0","D3","5","4","QTR"],</v>
      </c>
    </row>
    <row r="90" spans="1:24" ht="15.5" x14ac:dyDescent="0.35">
      <c r="A90" t="s">
        <v>1148</v>
      </c>
      <c r="B90" s="4" t="s">
        <v>256</v>
      </c>
      <c r="C90" s="1" t="s">
        <v>1146</v>
      </c>
      <c r="D90" s="7">
        <v>0</v>
      </c>
      <c r="E90" s="1" t="s">
        <v>1146</v>
      </c>
      <c r="F90" s="7">
        <v>0</v>
      </c>
      <c r="G90" s="1" t="s">
        <v>1146</v>
      </c>
      <c r="H90" s="7">
        <v>0</v>
      </c>
      <c r="I90" s="1" t="s">
        <v>1146</v>
      </c>
      <c r="J90" s="5" t="s">
        <v>1149</v>
      </c>
      <c r="K90" s="1" t="s">
        <v>1146</v>
      </c>
      <c r="L90" s="5" t="s">
        <v>1149</v>
      </c>
      <c r="M90" s="1" t="s">
        <v>1146</v>
      </c>
      <c r="N90" s="7">
        <v>0</v>
      </c>
      <c r="O90" s="1" t="s">
        <v>1146</v>
      </c>
      <c r="P90">
        <v>0</v>
      </c>
      <c r="Q90" s="1" t="s">
        <v>1146</v>
      </c>
      <c r="R90">
        <v>0</v>
      </c>
      <c r="S90" s="1" t="s">
        <v>1146</v>
      </c>
      <c r="T90">
        <v>0</v>
      </c>
      <c r="U90" s="1" t="s">
        <v>1146</v>
      </c>
      <c r="V90" t="str" cm="1">
        <f t="array" aca="1" ref="V90" ca="1">IF(ISNUMBER(--RIGHT(F90,1)), "0", MID(F90, LOOKUP(2,1/(ISNUMBER(--MID(F90,ROW(INDIRECT("1:"&amp;LEN(F90))),1))), ROW(INDIRECT("1:"&amp;LEN(F90))))+1, LEN(F90)))</f>
        <v>0</v>
      </c>
      <c r="W90" s="2" t="s">
        <v>1147</v>
      </c>
      <c r="X90" t="str">
        <f t="shared" ca="1" si="1"/>
        <v>["Calcium Oxide (See Lime, Unslaked)","0","0","0","Nil","Nil","0","0","0","0","0"],</v>
      </c>
    </row>
    <row r="91" spans="1:24" ht="17.5" x14ac:dyDescent="0.35">
      <c r="A91" t="s">
        <v>1148</v>
      </c>
      <c r="B91" s="4" t="s">
        <v>257</v>
      </c>
      <c r="C91" s="1" t="s">
        <v>1146</v>
      </c>
      <c r="D91" s="5" t="s">
        <v>258</v>
      </c>
      <c r="E91" s="1" t="s">
        <v>1146</v>
      </c>
      <c r="F91" s="5" t="s">
        <v>259</v>
      </c>
      <c r="G91" s="1" t="s">
        <v>1146</v>
      </c>
      <c r="H91" s="5" t="s">
        <v>87</v>
      </c>
      <c r="I91" s="1" t="s">
        <v>1146</v>
      </c>
      <c r="J91" s="5" t="s">
        <v>31</v>
      </c>
      <c r="K91" s="1" t="s">
        <v>1146</v>
      </c>
      <c r="L91" s="5">
        <v>1.6</v>
      </c>
      <c r="M91" s="1" t="s">
        <v>1146</v>
      </c>
      <c r="N91" s="7">
        <v>0</v>
      </c>
      <c r="O91" s="1" t="s">
        <v>1146</v>
      </c>
      <c r="P91" s="5" t="s">
        <v>15</v>
      </c>
      <c r="Q91" s="1" t="s">
        <v>1146</v>
      </c>
      <c r="R91">
        <v>5</v>
      </c>
      <c r="S91" s="1" t="s">
        <v>1146</v>
      </c>
      <c r="T91">
        <v>4</v>
      </c>
      <c r="U91" s="1" t="s">
        <v>1146</v>
      </c>
      <c r="V91" t="str" cm="1">
        <f t="array" aca="1" ref="V91" ca="1">IF(ISNUMBER(--RIGHT(F91,1)), "0", MID(F91, LOOKUP(2,1/(ISNUMBER(--MID(F91,ROW(INDIRECT("1:"&amp;LEN(F91))),1))), ROW(INDIRECT("1:"&amp;LEN(F91))))+1, LEN(F91)))</f>
        <v>0</v>
      </c>
      <c r="W91" s="2" t="s">
        <v>1147</v>
      </c>
      <c r="X91" t="str">
        <f t="shared" ca="1" si="1"/>
        <v>["Calcium Phosphate","40,50","45A10045","A45","1A-1B-1C","1.6","0","A100","5","4","0"],</v>
      </c>
    </row>
    <row r="92" spans="1:24" ht="15.5" x14ac:dyDescent="0.35">
      <c r="A92" t="s">
        <v>1148</v>
      </c>
      <c r="B92" s="4" t="s">
        <v>260</v>
      </c>
      <c r="C92" s="1" t="s">
        <v>1146</v>
      </c>
      <c r="D92" s="7">
        <v>0</v>
      </c>
      <c r="E92" s="1" t="s">
        <v>1146</v>
      </c>
      <c r="F92" s="7">
        <v>0</v>
      </c>
      <c r="G92" s="1" t="s">
        <v>1146</v>
      </c>
      <c r="H92" s="7">
        <v>0</v>
      </c>
      <c r="I92" s="1" t="s">
        <v>1146</v>
      </c>
      <c r="J92" s="5" t="s">
        <v>1149</v>
      </c>
      <c r="K92" s="1" t="s">
        <v>1146</v>
      </c>
      <c r="L92" s="5" t="s">
        <v>1149</v>
      </c>
      <c r="M92" s="1" t="s">
        <v>1146</v>
      </c>
      <c r="N92" s="7">
        <v>0</v>
      </c>
      <c r="O92" s="1" t="s">
        <v>1146</v>
      </c>
      <c r="P92">
        <v>0</v>
      </c>
      <c r="Q92" s="1" t="s">
        <v>1146</v>
      </c>
      <c r="R92">
        <v>0</v>
      </c>
      <c r="S92" s="1" t="s">
        <v>1146</v>
      </c>
      <c r="T92">
        <v>0</v>
      </c>
      <c r="U92" s="1" t="s">
        <v>1146</v>
      </c>
      <c r="V92" t="str" cm="1">
        <f t="array" aca="1" ref="V92" ca="1">IF(ISNUMBER(--RIGHT(F92,1)), "0", MID(F92, LOOKUP(2,1/(ISNUMBER(--MID(F92,ROW(INDIRECT("1:"&amp;LEN(F92))),1))), ROW(INDIRECT("1:"&amp;LEN(F92))))+1, LEN(F92)))</f>
        <v>0</v>
      </c>
      <c r="W92" s="2" t="s">
        <v>1147</v>
      </c>
      <c r="X92" t="str">
        <f t="shared" ca="1" si="1"/>
        <v>["Calcium Sulfate (See Gypsum)","0","0","0","Nil","Nil","0","0","0","0","0"],</v>
      </c>
    </row>
    <row r="93" spans="1:24" ht="17.5" x14ac:dyDescent="0.35">
      <c r="A93" t="s">
        <v>1148</v>
      </c>
      <c r="B93" s="4" t="s">
        <v>261</v>
      </c>
      <c r="C93" s="1" t="s">
        <v>1146</v>
      </c>
      <c r="D93" s="5" t="s">
        <v>262</v>
      </c>
      <c r="E93" s="1" t="s">
        <v>1146</v>
      </c>
      <c r="F93" s="5" t="s">
        <v>263</v>
      </c>
      <c r="G93" s="1" t="s">
        <v>1146</v>
      </c>
      <c r="H93" s="5" t="s">
        <v>46</v>
      </c>
      <c r="I93" s="1" t="s">
        <v>1146</v>
      </c>
      <c r="J93" s="5" t="s">
        <v>1149</v>
      </c>
      <c r="K93" s="1" t="s">
        <v>1146</v>
      </c>
      <c r="L93" s="5" t="s">
        <v>1149</v>
      </c>
      <c r="M93" s="1" t="s">
        <v>1146</v>
      </c>
      <c r="N93" s="7">
        <v>0</v>
      </c>
      <c r="O93" s="1" t="s">
        <v>1146</v>
      </c>
      <c r="P93" s="5" t="s">
        <v>32</v>
      </c>
      <c r="Q93" s="1" t="s">
        <v>1146</v>
      </c>
      <c r="R93">
        <v>5</v>
      </c>
      <c r="S93" s="1" t="s">
        <v>1146</v>
      </c>
      <c r="T93">
        <v>2</v>
      </c>
      <c r="U93" s="1" t="s">
        <v>1146</v>
      </c>
      <c r="V93" t="str" cm="1">
        <f t="array" aca="1" ref="V93" ca="1">IF(ISNUMBER(--RIGHT(F93,1)), "0", MID(F93, LOOKUP(2,1/(ISNUMBER(--MID(F93,ROW(INDIRECT("1:"&amp;LEN(F93))),1))), ROW(INDIRECT("1:"&amp;LEN(F93))))+1, LEN(F93)))</f>
        <v>Y</v>
      </c>
      <c r="W93" s="2" t="s">
        <v>1147</v>
      </c>
      <c r="X93" t="str">
        <f t="shared" ca="1" si="1"/>
        <v>["Carbon, Activated, Dry, Fine*","8,20","14B625Y","B25","Nil","Nil","0","B6","5","2","Y"],</v>
      </c>
    </row>
    <row r="94" spans="1:24" ht="17.5" x14ac:dyDescent="0.35">
      <c r="A94" t="s">
        <v>1148</v>
      </c>
      <c r="B94" s="4" t="s">
        <v>264</v>
      </c>
      <c r="C94" s="1" t="s">
        <v>1146</v>
      </c>
      <c r="D94" s="5" t="s">
        <v>195</v>
      </c>
      <c r="E94" s="1" t="s">
        <v>1146</v>
      </c>
      <c r="F94" s="5" t="s">
        <v>265</v>
      </c>
      <c r="G94" s="1" t="s">
        <v>1146</v>
      </c>
      <c r="H94" s="5" t="s">
        <v>30</v>
      </c>
      <c r="I94" s="1" t="s">
        <v>1146</v>
      </c>
      <c r="J94" s="5" t="s">
        <v>1149</v>
      </c>
      <c r="K94" s="1" t="s">
        <v>1146</v>
      </c>
      <c r="L94" s="5" t="s">
        <v>1149</v>
      </c>
      <c r="M94" s="1" t="s">
        <v>1146</v>
      </c>
      <c r="N94" s="7">
        <v>0</v>
      </c>
      <c r="O94" s="1" t="s">
        <v>1146</v>
      </c>
      <c r="P94" s="5" t="s">
        <v>32</v>
      </c>
      <c r="Q94" s="1" t="s">
        <v>1146</v>
      </c>
      <c r="R94">
        <v>5</v>
      </c>
      <c r="S94" s="1" t="s">
        <v>1146</v>
      </c>
      <c r="T94">
        <v>1</v>
      </c>
      <c r="U94" s="1" t="s">
        <v>1146</v>
      </c>
      <c r="V94" t="str" cm="1">
        <f t="array" aca="1" ref="V94" ca="1">IF(ISNUMBER(--RIGHT(F94,1)), "0", MID(F94, LOOKUP(2,1/(ISNUMBER(--MID(F94,ROW(INDIRECT("1:"&amp;LEN(F94))),1))), ROW(INDIRECT("1:"&amp;LEN(F94))))+1, LEN(F94)))</f>
        <v>Q</v>
      </c>
      <c r="W94" s="2" t="s">
        <v>1147</v>
      </c>
      <c r="X94" t="str">
        <f t="shared" ca="1" si="1"/>
        <v>["Carbon, Black, Pelleted*","20,25","23B615Q","B15","Nil","Nil","0","B6","5","1","Q"],</v>
      </c>
    </row>
    <row r="95" spans="1:24" ht="17.5" x14ac:dyDescent="0.35">
      <c r="A95" t="s">
        <v>1148</v>
      </c>
      <c r="B95" s="4" t="s">
        <v>266</v>
      </c>
      <c r="C95" s="1" t="s">
        <v>1146</v>
      </c>
      <c r="D95" s="5" t="s">
        <v>267</v>
      </c>
      <c r="E95" s="1" t="s">
        <v>1146</v>
      </c>
      <c r="F95" s="5" t="s">
        <v>268</v>
      </c>
      <c r="G95" s="1" t="s">
        <v>1146</v>
      </c>
      <c r="H95" s="5" t="s">
        <v>12</v>
      </c>
      <c r="I95" s="1" t="s">
        <v>1146</v>
      </c>
      <c r="J95" s="5" t="s">
        <v>1149</v>
      </c>
      <c r="K95" s="1" t="s">
        <v>1146</v>
      </c>
      <c r="L95" s="5" t="s">
        <v>1149</v>
      </c>
      <c r="M95" s="1" t="s">
        <v>1146</v>
      </c>
      <c r="N95" s="5" t="s">
        <v>14</v>
      </c>
      <c r="O95" s="1" t="s">
        <v>1146</v>
      </c>
      <c r="P95" s="5" t="s">
        <v>15</v>
      </c>
      <c r="Q95" s="1" t="s">
        <v>1146</v>
      </c>
      <c r="R95">
        <v>5</v>
      </c>
      <c r="S95" s="1" t="s">
        <v>1146</v>
      </c>
      <c r="T95">
        <v>3</v>
      </c>
      <c r="U95" s="1" t="s">
        <v>1146</v>
      </c>
      <c r="V95" t="str" cm="1">
        <f t="array" aca="1" ref="V95" ca="1">IF(ISNUMBER(--RIGHT(F95,1)), "0", MID(F95, LOOKUP(2,1/(ISNUMBER(--MID(F95,ROW(INDIRECT("1:"&amp;LEN(F95))),1))), ROW(INDIRECT("1:"&amp;LEN(F95))))+1, LEN(F95)))</f>
        <v>Y</v>
      </c>
      <c r="W95" s="2" t="s">
        <v>1147</v>
      </c>
      <c r="X95" t="str">
        <f t="shared" ca="1" si="1"/>
        <v>["Carbon, Black, Powder*","4,7","6A10035Y","A35","Nil","Nil","X","A100","5","3","Y"],</v>
      </c>
    </row>
    <row r="96" spans="1:24" ht="17.5" x14ac:dyDescent="0.35">
      <c r="A96" t="s">
        <v>1148</v>
      </c>
      <c r="B96" s="4" t="s">
        <v>269</v>
      </c>
      <c r="C96" s="1" t="s">
        <v>1146</v>
      </c>
      <c r="D96" s="5">
        <v>100</v>
      </c>
      <c r="E96" s="1" t="s">
        <v>1146</v>
      </c>
      <c r="F96" s="5" t="s">
        <v>270</v>
      </c>
      <c r="G96" s="1" t="s">
        <v>1146</v>
      </c>
      <c r="H96" s="5" t="s">
        <v>271</v>
      </c>
      <c r="I96" s="1" t="s">
        <v>1146</v>
      </c>
      <c r="J96" s="5" t="s">
        <v>52</v>
      </c>
      <c r="K96" s="1" t="s">
        <v>1146</v>
      </c>
      <c r="L96" s="5">
        <v>3</v>
      </c>
      <c r="M96" s="1" t="s">
        <v>1146</v>
      </c>
      <c r="N96" s="7">
        <v>0</v>
      </c>
      <c r="O96" s="1" t="s">
        <v>1146</v>
      </c>
      <c r="P96" s="5" t="s">
        <v>60</v>
      </c>
      <c r="Q96" s="1" t="s">
        <v>1146</v>
      </c>
      <c r="R96">
        <v>7</v>
      </c>
      <c r="S96" s="1" t="s">
        <v>1146</v>
      </c>
      <c r="T96">
        <v>2</v>
      </c>
      <c r="U96" s="1" t="s">
        <v>1146</v>
      </c>
      <c r="V96" t="str" cm="1">
        <f t="array" aca="1" ref="V96" ca="1">IF(ISNUMBER(--RIGHT(F96,1)), "0", MID(F96, LOOKUP(2,1/(ISNUMBER(--MID(F96,ROW(INDIRECT("1:"&amp;LEN(F96))),1))), ROW(INDIRECT("1:"&amp;LEN(F96))))+1, LEN(F96)))</f>
        <v>0</v>
      </c>
      <c r="W96" s="2" t="s">
        <v>1147</v>
      </c>
      <c r="X96" t="str">
        <f t="shared" ca="1" si="1"/>
        <v>["Carborundum","100","100D327","D27","3D","3","0","D3","7","2","0"],</v>
      </c>
    </row>
    <row r="97" spans="1:24" ht="17.5" x14ac:dyDescent="0.35">
      <c r="A97" t="s">
        <v>1148</v>
      </c>
      <c r="B97" s="4" t="s">
        <v>272</v>
      </c>
      <c r="C97" s="1" t="s">
        <v>1146</v>
      </c>
      <c r="D97" s="5">
        <v>36</v>
      </c>
      <c r="E97" s="1" t="s">
        <v>1146</v>
      </c>
      <c r="F97" s="5" t="s">
        <v>273</v>
      </c>
      <c r="G97" s="1" t="s">
        <v>1146</v>
      </c>
      <c r="H97" s="5" t="s">
        <v>42</v>
      </c>
      <c r="I97" s="1" t="s">
        <v>1146</v>
      </c>
      <c r="J97" s="5" t="s">
        <v>20</v>
      </c>
      <c r="K97" s="1" t="s">
        <v>1146</v>
      </c>
      <c r="L97" s="5">
        <v>1.6</v>
      </c>
      <c r="M97" s="1" t="s">
        <v>1146</v>
      </c>
      <c r="N97" s="7">
        <v>0</v>
      </c>
      <c r="O97" s="1" t="s">
        <v>1146</v>
      </c>
      <c r="P97" s="5" t="s">
        <v>32</v>
      </c>
      <c r="Q97" s="1" t="s">
        <v>1146</v>
      </c>
      <c r="R97">
        <v>5</v>
      </c>
      <c r="S97" s="1" t="s">
        <v>1146</v>
      </c>
      <c r="T97">
        <v>3</v>
      </c>
      <c r="U97" s="1" t="s">
        <v>1146</v>
      </c>
      <c r="V97" t="str" cm="1">
        <f t="array" aca="1" ref="V97" ca="1">IF(ISNUMBER(--RIGHT(F97,1)), "0", MID(F97, LOOKUP(2,1/(ISNUMBER(--MID(F97,ROW(INDIRECT("1:"&amp;LEN(F97))),1))), ROW(INDIRECT("1:"&amp;LEN(F97))))+1, LEN(F97)))</f>
        <v>0</v>
      </c>
      <c r="W97" s="2" t="s">
        <v>1147</v>
      </c>
      <c r="X97" t="str">
        <f t="shared" ca="1" si="1"/>
        <v>["Casein","36","36B635","B35","2D","1.6","0","B6","5","3","0"],</v>
      </c>
    </row>
    <row r="98" spans="1:24" ht="17.5" x14ac:dyDescent="0.35">
      <c r="A98" t="s">
        <v>1148</v>
      </c>
      <c r="B98" s="4" t="s">
        <v>274</v>
      </c>
      <c r="C98" s="1" t="s">
        <v>1146</v>
      </c>
      <c r="D98" s="5" t="s">
        <v>275</v>
      </c>
      <c r="E98" s="1" t="s">
        <v>1146</v>
      </c>
      <c r="F98" s="5" t="s">
        <v>276</v>
      </c>
      <c r="G98" s="1" t="s">
        <v>1146</v>
      </c>
      <c r="H98" s="5" t="s">
        <v>96</v>
      </c>
      <c r="I98" s="1" t="s">
        <v>1146</v>
      </c>
      <c r="J98" s="5" t="s">
        <v>20</v>
      </c>
      <c r="K98" s="1" t="s">
        <v>1146</v>
      </c>
      <c r="L98" s="5">
        <v>0.7</v>
      </c>
      <c r="M98" s="1" t="s">
        <v>1146</v>
      </c>
      <c r="N98" s="7">
        <v>0</v>
      </c>
      <c r="O98" s="1" t="s">
        <v>1146</v>
      </c>
      <c r="P98" s="5" t="s">
        <v>26</v>
      </c>
      <c r="Q98" s="1" t="s">
        <v>1146</v>
      </c>
      <c r="R98">
        <v>5</v>
      </c>
      <c r="S98" s="1" t="s">
        <v>1146</v>
      </c>
      <c r="T98">
        <v>4</v>
      </c>
      <c r="U98" s="1" t="s">
        <v>1146</v>
      </c>
      <c r="V98" t="str" cm="1">
        <f t="array" aca="1" ref="V98" ca="1">IF(ISNUMBER(--RIGHT(F98,1)), "0", MID(F98, LOOKUP(2,1/(ISNUMBER(--MID(F98,ROW(INDIRECT("1:"&amp;LEN(F98))),1))), ROW(INDIRECT("1:"&amp;LEN(F98))))+1, LEN(F98)))</f>
        <v>0</v>
      </c>
      <c r="W98" s="2" t="s">
        <v>1147</v>
      </c>
      <c r="X98" t="str">
        <f t="shared" ca="1" si="1"/>
        <v>["Cashew, Nuts","32,37","35C1/245","C45","2D","0.7","0","C1/2","5","4","0"],</v>
      </c>
    </row>
    <row r="99" spans="1:24" ht="17.5" x14ac:dyDescent="0.35">
      <c r="A99" t="s">
        <v>1148</v>
      </c>
      <c r="B99" s="4" t="s">
        <v>277</v>
      </c>
      <c r="C99" s="1" t="s">
        <v>1146</v>
      </c>
      <c r="D99" s="5" t="s">
        <v>278</v>
      </c>
      <c r="E99" s="1" t="s">
        <v>1146</v>
      </c>
      <c r="F99" s="5" t="s">
        <v>279</v>
      </c>
      <c r="G99" s="1" t="s">
        <v>1146</v>
      </c>
      <c r="H99" s="5" t="s">
        <v>96</v>
      </c>
      <c r="I99" s="1" t="s">
        <v>1146</v>
      </c>
      <c r="J99" s="5" t="s">
        <v>20</v>
      </c>
      <c r="K99" s="1" t="s">
        <v>1146</v>
      </c>
      <c r="L99" s="5">
        <v>4</v>
      </c>
      <c r="M99" s="1" t="s">
        <v>1146</v>
      </c>
      <c r="N99" s="7">
        <v>0</v>
      </c>
      <c r="O99" s="1" t="s">
        <v>1146</v>
      </c>
      <c r="P99" s="5" t="s">
        <v>26</v>
      </c>
      <c r="Q99" s="1" t="s">
        <v>1146</v>
      </c>
      <c r="R99">
        <v>5</v>
      </c>
      <c r="S99" s="1" t="s">
        <v>1146</v>
      </c>
      <c r="T99">
        <v>4</v>
      </c>
      <c r="U99" s="1" t="s">
        <v>1146</v>
      </c>
      <c r="V99" t="str" cm="1">
        <f t="array" aca="1" ref="V99" ca="1">IF(ISNUMBER(--RIGHT(F99,1)), "0", MID(F99, LOOKUP(2,1/(ISNUMBER(--MID(F99,ROW(INDIRECT("1:"&amp;LEN(F99))),1))), ROW(INDIRECT("1:"&amp;LEN(F99))))+1, LEN(F99)))</f>
        <v>0</v>
      </c>
      <c r="W99" s="2" t="s">
        <v>1147</v>
      </c>
      <c r="X99" t="str">
        <f t="shared" ca="1" si="1"/>
        <v>["Cast Iron, Chips","130,200","165C1/245","C45","2D","4","0","C1/2","5","4","0"],</v>
      </c>
    </row>
    <row r="100" spans="1:24" ht="17.5" x14ac:dyDescent="0.35">
      <c r="A100" t="s">
        <v>1148</v>
      </c>
      <c r="B100" s="4" t="s">
        <v>280</v>
      </c>
      <c r="C100" s="1" t="s">
        <v>1146</v>
      </c>
      <c r="D100" s="5">
        <v>88</v>
      </c>
      <c r="E100" s="1" t="s">
        <v>1146</v>
      </c>
      <c r="F100" s="5" t="s">
        <v>281</v>
      </c>
      <c r="G100" s="1" t="s">
        <v>1146</v>
      </c>
      <c r="H100" s="5" t="s">
        <v>42</v>
      </c>
      <c r="I100" s="1" t="s">
        <v>1146</v>
      </c>
      <c r="J100" s="5" t="s">
        <v>52</v>
      </c>
      <c r="K100" s="1" t="s">
        <v>1146</v>
      </c>
      <c r="L100" s="5">
        <v>1.8</v>
      </c>
      <c r="M100" s="1" t="s">
        <v>1146</v>
      </c>
      <c r="N100" s="7">
        <v>0</v>
      </c>
      <c r="O100" s="1" t="s">
        <v>1146</v>
      </c>
      <c r="P100" s="5" t="s">
        <v>32</v>
      </c>
      <c r="Q100" s="1" t="s">
        <v>1146</v>
      </c>
      <c r="R100">
        <v>5</v>
      </c>
      <c r="S100" s="1" t="s">
        <v>1146</v>
      </c>
      <c r="T100">
        <v>3</v>
      </c>
      <c r="U100" s="1" t="s">
        <v>1146</v>
      </c>
      <c r="V100" t="str" cm="1">
        <f t="array" aca="1" ref="V100" ca="1">IF(ISNUMBER(--RIGHT(F100,1)), "0", MID(F100, LOOKUP(2,1/(ISNUMBER(--MID(F100,ROW(INDIRECT("1:"&amp;LEN(F100))),1))), ROW(INDIRECT("1:"&amp;LEN(F100))))+1, LEN(F100)))</f>
        <v>RSU</v>
      </c>
      <c r="W100" s="2" t="s">
        <v>1147</v>
      </c>
      <c r="X100" t="str">
        <f t="shared" ca="1" si="1"/>
        <v>["Caustic Soda","88","88B635RSU","B35","3D","1.8","0","B6","5","3","RSU"],</v>
      </c>
    </row>
    <row r="101" spans="1:24" ht="17.5" x14ac:dyDescent="0.35">
      <c r="A101" t="s">
        <v>1148</v>
      </c>
      <c r="B101" s="4" t="s">
        <v>282</v>
      </c>
      <c r="C101" s="1" t="s">
        <v>1146</v>
      </c>
      <c r="D101" s="5">
        <v>47</v>
      </c>
      <c r="E101" s="1" t="s">
        <v>1146</v>
      </c>
      <c r="F101" s="5" t="s">
        <v>283</v>
      </c>
      <c r="G101" s="1" t="s">
        <v>1146</v>
      </c>
      <c r="H101" s="5" t="s">
        <v>96</v>
      </c>
      <c r="I101" s="1" t="s">
        <v>1146</v>
      </c>
      <c r="J101" s="5" t="s">
        <v>80</v>
      </c>
      <c r="K101" s="1" t="s">
        <v>1146</v>
      </c>
      <c r="L101" s="5">
        <v>1.5</v>
      </c>
      <c r="M101" s="1" t="s">
        <v>1146</v>
      </c>
      <c r="N101" s="7">
        <v>0</v>
      </c>
      <c r="O101" s="1" t="s">
        <v>1146</v>
      </c>
      <c r="P101" s="5" t="s">
        <v>26</v>
      </c>
      <c r="Q101" s="1" t="s">
        <v>1146</v>
      </c>
      <c r="R101">
        <v>5</v>
      </c>
      <c r="S101" s="1" t="s">
        <v>1146</v>
      </c>
      <c r="T101">
        <v>4</v>
      </c>
      <c r="U101" s="1" t="s">
        <v>1146</v>
      </c>
      <c r="V101" t="str" cm="1">
        <f t="array" aca="1" ref="V101" ca="1">IF(ISNUMBER(--RIGHT(F101,1)), "0", MID(F101, LOOKUP(2,1/(ISNUMBER(--MID(F101,ROW(INDIRECT("1:"&amp;LEN(F101))),1))), ROW(INDIRECT("1:"&amp;LEN(F101))))+1, LEN(F101)))</f>
        <v>RSUX</v>
      </c>
      <c r="W101" s="2" t="s">
        <v>1147</v>
      </c>
      <c r="X101" t="str">
        <f t="shared" ca="1" si="1"/>
        <v>["Caustic Soda, Flakes","47","47C1/245RSUX","C45","3A-3B","1.5","0","C1/2","5","4","RSUX"],</v>
      </c>
    </row>
    <row r="102" spans="1:24" ht="15.5" x14ac:dyDescent="0.35">
      <c r="A102" t="s">
        <v>1148</v>
      </c>
      <c r="B102" s="4" t="s">
        <v>284</v>
      </c>
      <c r="C102" s="1" t="s">
        <v>1146</v>
      </c>
      <c r="D102" s="7">
        <v>0</v>
      </c>
      <c r="E102" s="1" t="s">
        <v>1146</v>
      </c>
      <c r="F102" s="7">
        <v>0</v>
      </c>
      <c r="G102" s="1" t="s">
        <v>1146</v>
      </c>
      <c r="H102" s="7">
        <v>0</v>
      </c>
      <c r="I102" s="1" t="s">
        <v>1146</v>
      </c>
      <c r="J102" s="5" t="s">
        <v>1149</v>
      </c>
      <c r="K102" s="1" t="s">
        <v>1146</v>
      </c>
      <c r="L102" s="5" t="s">
        <v>1149</v>
      </c>
      <c r="M102" s="1" t="s">
        <v>1146</v>
      </c>
      <c r="N102" s="7">
        <v>0</v>
      </c>
      <c r="O102" s="1" t="s">
        <v>1146</v>
      </c>
      <c r="P102">
        <v>0</v>
      </c>
      <c r="Q102" s="1" t="s">
        <v>1146</v>
      </c>
      <c r="R102">
        <v>0</v>
      </c>
      <c r="S102" s="1" t="s">
        <v>1146</v>
      </c>
      <c r="T102">
        <v>0</v>
      </c>
      <c r="U102" s="1" t="s">
        <v>1146</v>
      </c>
      <c r="V102" t="str" cm="1">
        <f t="array" aca="1" ref="V102" ca="1">IF(ISNUMBER(--RIGHT(F102,1)), "0", MID(F102, LOOKUP(2,1/(ISNUMBER(--MID(F102,ROW(INDIRECT("1:"&amp;LEN(F102))),1))), ROW(INDIRECT("1:"&amp;LEN(F102))))+1, LEN(F102)))</f>
        <v>0</v>
      </c>
      <c r="W102" s="2" t="s">
        <v>1147</v>
      </c>
      <c r="X102" t="str">
        <f t="shared" ca="1" si="1"/>
        <v>["Celite (See Diatomaceous Earth)","0","0","0","Nil","Nil","0","0","0","0","0"],</v>
      </c>
    </row>
    <row r="103" spans="1:24" ht="17.5" x14ac:dyDescent="0.35">
      <c r="A103" t="s">
        <v>1148</v>
      </c>
      <c r="B103" s="4" t="s">
        <v>285</v>
      </c>
      <c r="C103" s="1" t="s">
        <v>1146</v>
      </c>
      <c r="D103" s="5" t="s">
        <v>286</v>
      </c>
      <c r="E103" s="1" t="s">
        <v>1146</v>
      </c>
      <c r="F103" s="5" t="s">
        <v>287</v>
      </c>
      <c r="G103" s="1" t="s">
        <v>1146</v>
      </c>
      <c r="H103" s="5" t="s">
        <v>288</v>
      </c>
      <c r="I103" s="1" t="s">
        <v>1146</v>
      </c>
      <c r="J103" s="5" t="s">
        <v>20</v>
      </c>
      <c r="K103" s="1" t="s">
        <v>1146</v>
      </c>
      <c r="L103" s="5">
        <v>1.4</v>
      </c>
      <c r="M103" s="1" t="s">
        <v>1146</v>
      </c>
      <c r="N103" s="5" t="s">
        <v>14</v>
      </c>
      <c r="O103" s="1" t="s">
        <v>1146</v>
      </c>
      <c r="P103" s="5" t="s">
        <v>15</v>
      </c>
      <c r="Q103" s="1" t="s">
        <v>1146</v>
      </c>
      <c r="R103">
        <v>6</v>
      </c>
      <c r="S103" s="1" t="s">
        <v>1146</v>
      </c>
      <c r="T103">
        <v>1</v>
      </c>
      <c r="U103" s="1" t="s">
        <v>1146</v>
      </c>
      <c r="V103" t="str" cm="1">
        <f t="array" aca="1" ref="V103" ca="1">IF(ISNUMBER(--RIGHT(F103,1)), "0", MID(F103, LOOKUP(2,1/(ISNUMBER(--MID(F103,ROW(INDIRECT("1:"&amp;LEN(F103))),1))), ROW(INDIRECT("1:"&amp;LEN(F103))))+1, LEN(F103)))</f>
        <v>M</v>
      </c>
      <c r="W103" s="2" t="s">
        <v>1147</v>
      </c>
      <c r="X103" t="str">
        <f t="shared" ca="1" si="1"/>
        <v>["Cement, Aerated (Portland)","60,75","68A10016M","A16","2D","1.4","X","A100","6","1","M"],</v>
      </c>
    </row>
    <row r="104" spans="1:24" ht="17.5" x14ac:dyDescent="0.35">
      <c r="A104" t="s">
        <v>1148</v>
      </c>
      <c r="B104" s="4" t="s">
        <v>289</v>
      </c>
      <c r="C104" s="1" t="s">
        <v>1146</v>
      </c>
      <c r="D104" s="5" t="s">
        <v>290</v>
      </c>
      <c r="E104" s="1" t="s">
        <v>1146</v>
      </c>
      <c r="F104" s="5" t="s">
        <v>291</v>
      </c>
      <c r="G104" s="1" t="s">
        <v>1146</v>
      </c>
      <c r="H104" s="5" t="s">
        <v>144</v>
      </c>
      <c r="I104" s="1" t="s">
        <v>1146</v>
      </c>
      <c r="J104" s="5" t="s">
        <v>52</v>
      </c>
      <c r="K104" s="1" t="s">
        <v>1146</v>
      </c>
      <c r="L104" s="5">
        <v>1.8</v>
      </c>
      <c r="M104" s="1" t="s">
        <v>1146</v>
      </c>
      <c r="N104" s="7">
        <v>0</v>
      </c>
      <c r="O104" s="1" t="s">
        <v>1146</v>
      </c>
      <c r="P104" s="5" t="s">
        <v>60</v>
      </c>
      <c r="Q104" s="1" t="s">
        <v>1146</v>
      </c>
      <c r="R104">
        <v>6</v>
      </c>
      <c r="S104" s="1" t="s">
        <v>1146</v>
      </c>
      <c r="T104">
        <v>3</v>
      </c>
      <c r="U104" s="1" t="s">
        <v>1146</v>
      </c>
      <c r="V104" t="str" cm="1">
        <f t="array" aca="1" ref="V104" ca="1">IF(ISNUMBER(--RIGHT(F104,1)), "0", MID(F104, LOOKUP(2,1/(ISNUMBER(--MID(F104,ROW(INDIRECT("1:"&amp;LEN(F104))),1))), ROW(INDIRECT("1:"&amp;LEN(F104))))+1, LEN(F104)))</f>
        <v>0</v>
      </c>
      <c r="W104" s="2" t="s">
        <v>1147</v>
      </c>
      <c r="X104" t="str">
        <f t="shared" ca="1" si="1"/>
        <v>["Cement, Clinker","75,95","85D336","D36","3D","1.8","0","D3","6","3","0"],</v>
      </c>
    </row>
    <row r="105" spans="1:24" ht="17.5" x14ac:dyDescent="0.35">
      <c r="A105" t="s">
        <v>1148</v>
      </c>
      <c r="B105" s="4" t="s">
        <v>292</v>
      </c>
      <c r="C105" s="1" t="s">
        <v>1146</v>
      </c>
      <c r="D105" s="5">
        <v>133</v>
      </c>
      <c r="E105" s="1" t="s">
        <v>1146</v>
      </c>
      <c r="F105" s="5" t="s">
        <v>293</v>
      </c>
      <c r="G105" s="1" t="s">
        <v>1146</v>
      </c>
      <c r="H105" s="5" t="s">
        <v>42</v>
      </c>
      <c r="I105" s="1" t="s">
        <v>1146</v>
      </c>
      <c r="J105" s="5" t="s">
        <v>52</v>
      </c>
      <c r="K105" s="1" t="s">
        <v>1146</v>
      </c>
      <c r="L105" s="5">
        <v>3</v>
      </c>
      <c r="M105" s="1" t="s">
        <v>1146</v>
      </c>
      <c r="N105" s="7">
        <v>0</v>
      </c>
      <c r="O105" s="1" t="s">
        <v>1146</v>
      </c>
      <c r="P105" s="5" t="s">
        <v>32</v>
      </c>
      <c r="Q105" s="1" t="s">
        <v>1146</v>
      </c>
      <c r="R105">
        <v>5</v>
      </c>
      <c r="S105" s="1" t="s">
        <v>1146</v>
      </c>
      <c r="T105">
        <v>3</v>
      </c>
      <c r="U105" s="1" t="s">
        <v>1146</v>
      </c>
      <c r="V105" t="str" cm="1">
        <f t="array" aca="1" ref="V105" ca="1">IF(ISNUMBER(--RIGHT(F105,1)), "0", MID(F105, LOOKUP(2,1/(ISNUMBER(--MID(F105,ROW(INDIRECT("1:"&amp;LEN(F105))),1))), ROW(INDIRECT("1:"&amp;LEN(F105))))+1, LEN(F105)))</f>
        <v>Q</v>
      </c>
      <c r="W105" s="2" t="s">
        <v>1147</v>
      </c>
      <c r="X105" t="str">
        <f t="shared" ca="1" si="1"/>
        <v>["Cement, Mortar","133","133B635Q","B35","3D","3","0","B6","5","3","Q"],</v>
      </c>
    </row>
    <row r="106" spans="1:24" ht="17.5" x14ac:dyDescent="0.35">
      <c r="A106" t="s">
        <v>1148</v>
      </c>
      <c r="B106" s="4" t="s">
        <v>294</v>
      </c>
      <c r="C106" s="1" t="s">
        <v>1146</v>
      </c>
      <c r="D106" s="5">
        <v>94</v>
      </c>
      <c r="E106" s="1" t="s">
        <v>1146</v>
      </c>
      <c r="F106" s="5" t="s">
        <v>295</v>
      </c>
      <c r="G106" s="1" t="s">
        <v>1146</v>
      </c>
      <c r="H106" s="5" t="s">
        <v>296</v>
      </c>
      <c r="I106" s="1" t="s">
        <v>1146</v>
      </c>
      <c r="J106" s="5" t="s">
        <v>20</v>
      </c>
      <c r="K106" s="1" t="s">
        <v>1146</v>
      </c>
      <c r="L106" s="5">
        <v>1.4</v>
      </c>
      <c r="M106" s="1" t="s">
        <v>1146</v>
      </c>
      <c r="N106" s="5" t="s">
        <v>14</v>
      </c>
      <c r="O106" s="1" t="s">
        <v>1146</v>
      </c>
      <c r="P106" s="5" t="s">
        <v>15</v>
      </c>
      <c r="Q106" s="1" t="s">
        <v>1146</v>
      </c>
      <c r="R106">
        <v>6</v>
      </c>
      <c r="S106" s="1" t="s">
        <v>1146</v>
      </c>
      <c r="T106">
        <v>2</v>
      </c>
      <c r="U106" s="1" t="s">
        <v>1146</v>
      </c>
      <c r="V106" t="str" cm="1">
        <f t="array" aca="1" ref="V106" ca="1">IF(ISNUMBER(--RIGHT(F106,1)), "0", MID(F106, LOOKUP(2,1/(ISNUMBER(--MID(F106,ROW(INDIRECT("1:"&amp;LEN(F106))),1))), ROW(INDIRECT("1:"&amp;LEN(F106))))+1, LEN(F106)))</f>
        <v>M</v>
      </c>
      <c r="W106" s="2" t="s">
        <v>1147</v>
      </c>
      <c r="X106" t="str">
        <f t="shared" ca="1" si="1"/>
        <v>["Cement, Portland","94","94A10026M","A26","2D","1.4","X","A100","6","2","M"],</v>
      </c>
    </row>
    <row r="107" spans="1:24" ht="15.5" x14ac:dyDescent="0.35">
      <c r="A107" t="s">
        <v>1148</v>
      </c>
      <c r="B107" s="4" t="s">
        <v>297</v>
      </c>
      <c r="C107" s="1" t="s">
        <v>1146</v>
      </c>
      <c r="D107" s="7">
        <v>0</v>
      </c>
      <c r="E107" s="1" t="s">
        <v>1146</v>
      </c>
      <c r="F107" s="7">
        <v>0</v>
      </c>
      <c r="G107" s="1" t="s">
        <v>1146</v>
      </c>
      <c r="H107" s="7">
        <v>0</v>
      </c>
      <c r="I107" s="1" t="s">
        <v>1146</v>
      </c>
      <c r="J107" s="5" t="s">
        <v>1149</v>
      </c>
      <c r="K107" s="1" t="s">
        <v>1146</v>
      </c>
      <c r="L107" s="5" t="s">
        <v>1149</v>
      </c>
      <c r="M107" s="1" t="s">
        <v>1146</v>
      </c>
      <c r="N107" s="7">
        <v>0</v>
      </c>
      <c r="O107" s="1" t="s">
        <v>1146</v>
      </c>
      <c r="P107">
        <v>0</v>
      </c>
      <c r="Q107" s="1" t="s">
        <v>1146</v>
      </c>
      <c r="R107">
        <v>0</v>
      </c>
      <c r="S107" s="1" t="s">
        <v>1146</v>
      </c>
      <c r="T107">
        <v>0</v>
      </c>
      <c r="U107" s="1" t="s">
        <v>1146</v>
      </c>
      <c r="V107" t="str" cm="1">
        <f t="array" aca="1" ref="V107" ca="1">IF(ISNUMBER(--RIGHT(F107,1)), "0", MID(F107, LOOKUP(2,1/(ISNUMBER(--MID(F107,ROW(INDIRECT("1:"&amp;LEN(F107))),1))), ROW(INDIRECT("1:"&amp;LEN(F107))))+1, LEN(F107)))</f>
        <v>0</v>
      </c>
      <c r="W107" s="2" t="s">
        <v>1147</v>
      </c>
      <c r="X107" t="str">
        <f t="shared" ca="1" si="1"/>
        <v>["Cerussite (See Lead Carbonate)","0","0","0","Nil","Nil","0","0","0","0","0"],</v>
      </c>
    </row>
    <row r="108" spans="1:24" ht="17.5" x14ac:dyDescent="0.35">
      <c r="A108" t="s">
        <v>1148</v>
      </c>
      <c r="B108" s="4" t="s">
        <v>298</v>
      </c>
      <c r="C108" s="1" t="s">
        <v>1146</v>
      </c>
      <c r="D108" s="5" t="s">
        <v>290</v>
      </c>
      <c r="E108" s="1" t="s">
        <v>1146</v>
      </c>
      <c r="F108" s="5" t="s">
        <v>299</v>
      </c>
      <c r="G108" s="1" t="s">
        <v>1146</v>
      </c>
      <c r="H108" s="5" t="s">
        <v>248</v>
      </c>
      <c r="I108" s="1" t="s">
        <v>1146</v>
      </c>
      <c r="J108" s="5" t="s">
        <v>20</v>
      </c>
      <c r="K108" s="1" t="s">
        <v>1146</v>
      </c>
      <c r="L108" s="5">
        <v>1.9</v>
      </c>
      <c r="M108" s="1" t="s">
        <v>1146</v>
      </c>
      <c r="N108" s="7">
        <v>0</v>
      </c>
      <c r="O108" s="1" t="s">
        <v>1146</v>
      </c>
      <c r="P108" s="5" t="s">
        <v>60</v>
      </c>
      <c r="Q108" s="1" t="s">
        <v>1146</v>
      </c>
      <c r="R108">
        <v>5</v>
      </c>
      <c r="S108" s="1" t="s">
        <v>1146</v>
      </c>
      <c r="T108">
        <v>2</v>
      </c>
      <c r="U108" s="1" t="s">
        <v>1146</v>
      </c>
      <c r="V108" t="str" cm="1">
        <f t="array" aca="1" ref="V108" ca="1">IF(ISNUMBER(--RIGHT(F108,1)), "0", MID(F108, LOOKUP(2,1/(ISNUMBER(--MID(F108,ROW(INDIRECT("1:"&amp;LEN(F108))),1))), ROW(INDIRECT("1:"&amp;LEN(F108))))+1, LEN(F108)))</f>
        <v>0</v>
      </c>
      <c r="W108" s="2" t="s">
        <v>1147</v>
      </c>
      <c r="X108" t="str">
        <f t="shared" ca="1" si="1"/>
        <v>["Chalk, Crushed","75,95","85D325","D25","2D","1.9","0","D3","5","2","0"],</v>
      </c>
    </row>
    <row r="109" spans="1:24" ht="17.5" x14ac:dyDescent="0.35">
      <c r="A109" t="s">
        <v>1148</v>
      </c>
      <c r="B109" s="4" t="s">
        <v>300</v>
      </c>
      <c r="C109" s="1" t="s">
        <v>1146</v>
      </c>
      <c r="D109" s="5" t="s">
        <v>301</v>
      </c>
      <c r="E109" s="1" t="s">
        <v>1146</v>
      </c>
      <c r="F109" s="5" t="s">
        <v>302</v>
      </c>
      <c r="G109" s="1" t="s">
        <v>1146</v>
      </c>
      <c r="H109" s="5" t="s">
        <v>103</v>
      </c>
      <c r="I109" s="1" t="s">
        <v>1146</v>
      </c>
      <c r="J109" s="5" t="s">
        <v>20</v>
      </c>
      <c r="K109" s="1" t="s">
        <v>1146</v>
      </c>
      <c r="L109" s="5">
        <v>1.4</v>
      </c>
      <c r="M109" s="1" t="s">
        <v>1146</v>
      </c>
      <c r="N109" s="5" t="s">
        <v>14</v>
      </c>
      <c r="O109" s="1" t="s">
        <v>1146</v>
      </c>
      <c r="P109" s="5" t="s">
        <v>15</v>
      </c>
      <c r="Q109" s="1" t="s">
        <v>1146</v>
      </c>
      <c r="R109">
        <v>5</v>
      </c>
      <c r="S109" s="1" t="s">
        <v>1146</v>
      </c>
      <c r="T109">
        <v>2</v>
      </c>
      <c r="U109" s="1" t="s">
        <v>1146</v>
      </c>
      <c r="V109" t="str" cm="1">
        <f t="array" aca="1" ref="V109" ca="1">IF(ISNUMBER(--RIGHT(F109,1)), "0", MID(F109, LOOKUP(2,1/(ISNUMBER(--MID(F109,ROW(INDIRECT("1:"&amp;LEN(F109))),1))), ROW(INDIRECT("1:"&amp;LEN(F109))))+1, LEN(F109)))</f>
        <v>MXY</v>
      </c>
      <c r="W109" s="2" t="s">
        <v>1147</v>
      </c>
      <c r="X109" t="str">
        <f t="shared" ca="1" si="1"/>
        <v>["Chalk, Pulverized","67,75","71A10025MXY","A25","2D","1.4","X","A100","5","2","MXY"],</v>
      </c>
    </row>
    <row r="110" spans="1:24" ht="17.5" x14ac:dyDescent="0.35">
      <c r="A110" t="s">
        <v>1148</v>
      </c>
      <c r="B110" s="4" t="s">
        <v>303</v>
      </c>
      <c r="C110" s="1" t="s">
        <v>1146</v>
      </c>
      <c r="D110" s="5" t="s">
        <v>304</v>
      </c>
      <c r="E110" s="1" t="s">
        <v>1146</v>
      </c>
      <c r="F110" s="5" t="s">
        <v>305</v>
      </c>
      <c r="G110" s="1" t="s">
        <v>1146</v>
      </c>
      <c r="H110" s="5" t="s">
        <v>87</v>
      </c>
      <c r="I110" s="1" t="s">
        <v>1146</v>
      </c>
      <c r="J110" s="5" t="s">
        <v>20</v>
      </c>
      <c r="K110" s="1" t="s">
        <v>1146</v>
      </c>
      <c r="L110" s="5">
        <v>1.2</v>
      </c>
      <c r="M110" s="1" t="s">
        <v>1146</v>
      </c>
      <c r="N110" s="7">
        <v>0</v>
      </c>
      <c r="O110" s="1" t="s">
        <v>1146</v>
      </c>
      <c r="P110" s="5" t="s">
        <v>15</v>
      </c>
      <c r="Q110" s="1" t="s">
        <v>1146</v>
      </c>
      <c r="R110">
        <v>5</v>
      </c>
      <c r="S110" s="1" t="s">
        <v>1146</v>
      </c>
      <c r="T110">
        <v>4</v>
      </c>
      <c r="U110" s="1" t="s">
        <v>1146</v>
      </c>
      <c r="V110" t="str" cm="1">
        <f t="array" aca="1" ref="V110" ca="1">IF(ISNUMBER(--RIGHT(F110,1)), "0", MID(F110, LOOKUP(2,1/(ISNUMBER(--MID(F110,ROW(INDIRECT("1:"&amp;LEN(F110))),1))), ROW(INDIRECT("1:"&amp;LEN(F110))))+1, LEN(F110)))</f>
        <v>N</v>
      </c>
      <c r="W110" s="2" t="s">
        <v>1147</v>
      </c>
      <c r="X110" t="str">
        <f t="shared" ca="1" si="1"/>
        <v>["Charcoal, Ground","18,28","23A10045N","A45","2D","1.2","0","A100","5","4","N"],</v>
      </c>
    </row>
    <row r="111" spans="1:24" ht="17.5" x14ac:dyDescent="0.35">
      <c r="A111" t="s">
        <v>1148</v>
      </c>
      <c r="B111" s="4" t="s">
        <v>306</v>
      </c>
      <c r="C111" s="1" t="s">
        <v>1146</v>
      </c>
      <c r="D111" s="5" t="s">
        <v>304</v>
      </c>
      <c r="E111" s="1" t="s">
        <v>1146</v>
      </c>
      <c r="F111" s="5" t="s">
        <v>307</v>
      </c>
      <c r="G111" s="1" t="s">
        <v>1146</v>
      </c>
      <c r="H111" s="5" t="s">
        <v>184</v>
      </c>
      <c r="I111" s="1" t="s">
        <v>1146</v>
      </c>
      <c r="J111" s="5" t="s">
        <v>20</v>
      </c>
      <c r="K111" s="1" t="s">
        <v>1146</v>
      </c>
      <c r="L111" s="5">
        <v>1.4</v>
      </c>
      <c r="M111" s="1" t="s">
        <v>1146</v>
      </c>
      <c r="N111" s="7">
        <v>0</v>
      </c>
      <c r="O111" s="1" t="s">
        <v>1146</v>
      </c>
      <c r="P111" s="5" t="s">
        <v>60</v>
      </c>
      <c r="Q111" s="1" t="s">
        <v>1146</v>
      </c>
      <c r="R111">
        <v>5</v>
      </c>
      <c r="S111" s="1" t="s">
        <v>1146</v>
      </c>
      <c r="T111">
        <v>4</v>
      </c>
      <c r="U111" s="1" t="s">
        <v>1146</v>
      </c>
      <c r="V111" t="str" cm="1">
        <f t="array" aca="1" ref="V111" ca="1">IF(ISNUMBER(--RIGHT(F111,1)), "0", MID(F111, LOOKUP(2,1/(ISNUMBER(--MID(F111,ROW(INDIRECT("1:"&amp;LEN(F111))),1))), ROW(INDIRECT("1:"&amp;LEN(F111))))+1, LEN(F111)))</f>
        <v>QN</v>
      </c>
      <c r="W111" s="2" t="s">
        <v>1147</v>
      </c>
      <c r="X111" t="str">
        <f t="shared" ca="1" si="1"/>
        <v>["Charcoal, Lumps","18,28","23D345QN","D45","2D","1.4","0","D3","5","4","QN"],</v>
      </c>
    </row>
    <row r="112" spans="1:24" ht="17.5" x14ac:dyDescent="0.35">
      <c r="A112" t="s">
        <v>1148</v>
      </c>
      <c r="B112" s="4" t="s">
        <v>308</v>
      </c>
      <c r="C112" s="1" t="s">
        <v>1146</v>
      </c>
      <c r="D112" s="5" t="s">
        <v>309</v>
      </c>
      <c r="E112" s="1" t="s">
        <v>1146</v>
      </c>
      <c r="F112" s="5" t="s">
        <v>310</v>
      </c>
      <c r="G112" s="1" t="s">
        <v>1146</v>
      </c>
      <c r="H112" s="5" t="s">
        <v>248</v>
      </c>
      <c r="I112" s="1" t="s">
        <v>1146</v>
      </c>
      <c r="J112" s="5" t="s">
        <v>13</v>
      </c>
      <c r="K112" s="1" t="s">
        <v>1146</v>
      </c>
      <c r="L112" s="5">
        <v>1.5</v>
      </c>
      <c r="M112" s="1" t="s">
        <v>1146</v>
      </c>
      <c r="N112" s="7">
        <v>0</v>
      </c>
      <c r="O112" s="1" t="s">
        <v>1146</v>
      </c>
      <c r="P112" s="5" t="s">
        <v>60</v>
      </c>
      <c r="Q112" s="1" t="s">
        <v>1146</v>
      </c>
      <c r="R112">
        <v>5</v>
      </c>
      <c r="S112" s="1" t="s">
        <v>1146</v>
      </c>
      <c r="T112">
        <v>2</v>
      </c>
      <c r="U112" s="1" t="s">
        <v>1146</v>
      </c>
      <c r="V112" t="str" cm="1">
        <f t="array" aca="1" ref="V112" ca="1">IF(ISNUMBER(--RIGHT(F112,1)), "0", MID(F112, LOOKUP(2,1/(ISNUMBER(--MID(F112,ROW(INDIRECT("1:"&amp;LEN(F112))),1))), ROW(INDIRECT("1:"&amp;LEN(F112))))+1, LEN(F112)))</f>
        <v>0</v>
      </c>
      <c r="W112" s="2" t="s">
        <v>1147</v>
      </c>
      <c r="X112" t="str">
        <f t="shared" ca="1" si="1"/>
        <v>["Chocolate, Cake, Pressed","40,45","43D325","D25","2B","1.5","0","D3","5","2","0"],</v>
      </c>
    </row>
    <row r="113" spans="1:24" ht="17.5" x14ac:dyDescent="0.35">
      <c r="A113" t="s">
        <v>1148</v>
      </c>
      <c r="B113" s="4" t="s">
        <v>311</v>
      </c>
      <c r="C113" s="1" t="s">
        <v>1146</v>
      </c>
      <c r="D113" s="5" t="s">
        <v>312</v>
      </c>
      <c r="E113" s="1" t="s">
        <v>1146</v>
      </c>
      <c r="F113" s="5" t="s">
        <v>313</v>
      </c>
      <c r="G113" s="1" t="s">
        <v>1146</v>
      </c>
      <c r="H113" s="5" t="s">
        <v>144</v>
      </c>
      <c r="I113" s="1" t="s">
        <v>1146</v>
      </c>
      <c r="J113" s="5" t="s">
        <v>52</v>
      </c>
      <c r="K113" s="1" t="s">
        <v>1146</v>
      </c>
      <c r="L113" s="5">
        <v>2.5</v>
      </c>
      <c r="M113" s="1" t="s">
        <v>1146</v>
      </c>
      <c r="N113" s="7">
        <v>0</v>
      </c>
      <c r="O113" s="1" t="s">
        <v>1146</v>
      </c>
      <c r="P113" s="5" t="s">
        <v>60</v>
      </c>
      <c r="Q113" s="1" t="s">
        <v>1146</v>
      </c>
      <c r="R113">
        <v>6</v>
      </c>
      <c r="S113" s="1" t="s">
        <v>1146</v>
      </c>
      <c r="T113">
        <v>3</v>
      </c>
      <c r="U113" s="1" t="s">
        <v>1146</v>
      </c>
      <c r="V113" t="str" cm="1">
        <f t="array" aca="1" ref="V113" ca="1">IF(ISNUMBER(--RIGHT(F113,1)), "0", MID(F113, LOOKUP(2,1/(ISNUMBER(--MID(F113,ROW(INDIRECT("1:"&amp;LEN(F113))),1))), ROW(INDIRECT("1:"&amp;LEN(F113))))+1, LEN(F113)))</f>
        <v>0</v>
      </c>
      <c r="W113" s="2" t="s">
        <v>1147</v>
      </c>
      <c r="X113" t="str">
        <f t="shared" ca="1" si="1"/>
        <v>["Chrome Ore","125,140","133D336","D36","3D","2.5","0","D3","6","3","0"],</v>
      </c>
    </row>
    <row r="114" spans="1:24" ht="17.5" x14ac:dyDescent="0.35">
      <c r="A114" t="s">
        <v>1148</v>
      </c>
      <c r="B114" s="4" t="s">
        <v>314</v>
      </c>
      <c r="C114" s="1" t="s">
        <v>1146</v>
      </c>
      <c r="D114" s="5">
        <v>57</v>
      </c>
      <c r="E114" s="1" t="s">
        <v>1146</v>
      </c>
      <c r="F114" s="5" t="s">
        <v>315</v>
      </c>
      <c r="G114" s="1" t="s">
        <v>1146</v>
      </c>
      <c r="H114" s="5" t="s">
        <v>144</v>
      </c>
      <c r="I114" s="1" t="s">
        <v>1146</v>
      </c>
      <c r="J114" s="5" t="s">
        <v>52</v>
      </c>
      <c r="K114" s="1" t="s">
        <v>1146</v>
      </c>
      <c r="L114" s="5">
        <v>1.9</v>
      </c>
      <c r="M114" s="1" t="s">
        <v>1146</v>
      </c>
      <c r="N114" s="7">
        <v>0</v>
      </c>
      <c r="O114" s="1" t="s">
        <v>1146</v>
      </c>
      <c r="P114" s="5" t="s">
        <v>60</v>
      </c>
      <c r="Q114" s="1" t="s">
        <v>1146</v>
      </c>
      <c r="R114">
        <v>6</v>
      </c>
      <c r="S114" s="1" t="s">
        <v>1146</v>
      </c>
      <c r="T114">
        <v>3</v>
      </c>
      <c r="U114" s="1" t="s">
        <v>1146</v>
      </c>
      <c r="V114" t="str" cm="1">
        <f t="array" aca="1" ref="V114" ca="1">IF(ISNUMBER(--RIGHT(F114,1)), "0", MID(F114, LOOKUP(2,1/(ISNUMBER(--MID(F114,ROW(INDIRECT("1:"&amp;LEN(F114))),1))), ROW(INDIRECT("1:"&amp;LEN(F114))))+1, LEN(F114)))</f>
        <v>T</v>
      </c>
      <c r="W114" s="2" t="s">
        <v>1147</v>
      </c>
      <c r="X114" t="str">
        <f t="shared" ca="1" si="1"/>
        <v>["Cinders, Blast Furnace","57","57D336T","D36","3D","1.9","0","D3","6","3","T"],</v>
      </c>
    </row>
    <row r="115" spans="1:24" ht="17.5" x14ac:dyDescent="0.35">
      <c r="A115" t="s">
        <v>1148</v>
      </c>
      <c r="B115" s="4" t="s">
        <v>316</v>
      </c>
      <c r="C115" s="1" t="s">
        <v>1146</v>
      </c>
      <c r="D115" s="5">
        <v>40</v>
      </c>
      <c r="E115" s="1" t="s">
        <v>1146</v>
      </c>
      <c r="F115" s="5" t="s">
        <v>317</v>
      </c>
      <c r="G115" s="1" t="s">
        <v>1146</v>
      </c>
      <c r="H115" s="5" t="s">
        <v>144</v>
      </c>
      <c r="I115" s="1" t="s">
        <v>1146</v>
      </c>
      <c r="J115" s="5" t="s">
        <v>52</v>
      </c>
      <c r="K115" s="1" t="s">
        <v>1146</v>
      </c>
      <c r="L115" s="5">
        <v>1.8</v>
      </c>
      <c r="M115" s="1" t="s">
        <v>1146</v>
      </c>
      <c r="N115" s="7">
        <v>0</v>
      </c>
      <c r="O115" s="1" t="s">
        <v>1146</v>
      </c>
      <c r="P115" s="5" t="s">
        <v>60</v>
      </c>
      <c r="Q115" s="1" t="s">
        <v>1146</v>
      </c>
      <c r="R115">
        <v>6</v>
      </c>
      <c r="S115" s="1" t="s">
        <v>1146</v>
      </c>
      <c r="T115">
        <v>3</v>
      </c>
      <c r="U115" s="1" t="s">
        <v>1146</v>
      </c>
      <c r="V115" t="str" cm="1">
        <f t="array" aca="1" ref="V115" ca="1">IF(ISNUMBER(--RIGHT(F115,1)), "0", MID(F115, LOOKUP(2,1/(ISNUMBER(--MID(F115,ROW(INDIRECT("1:"&amp;LEN(F115))),1))), ROW(INDIRECT("1:"&amp;LEN(F115))))+1, LEN(F115)))</f>
        <v>T</v>
      </c>
      <c r="W115" s="2" t="s">
        <v>1147</v>
      </c>
      <c r="X115" t="str">
        <f t="shared" ca="1" si="1"/>
        <v>["Cinders, Coal","40","40D336T","D36","3D","1.8","0","D3","6","3","T"],</v>
      </c>
    </row>
    <row r="116" spans="1:24" ht="31" x14ac:dyDescent="0.35">
      <c r="A116" t="s">
        <v>1148</v>
      </c>
      <c r="B116" s="8" t="s">
        <v>318</v>
      </c>
      <c r="C116" s="1" t="s">
        <v>1146</v>
      </c>
      <c r="D116" s="7">
        <v>0</v>
      </c>
      <c r="E116" s="1" t="s">
        <v>1146</v>
      </c>
      <c r="F116" s="7">
        <v>0</v>
      </c>
      <c r="G116" s="1" t="s">
        <v>1146</v>
      </c>
      <c r="H116" s="7">
        <v>0</v>
      </c>
      <c r="I116" s="1" t="s">
        <v>1146</v>
      </c>
      <c r="J116" s="5" t="s">
        <v>1149</v>
      </c>
      <c r="K116" s="1" t="s">
        <v>1146</v>
      </c>
      <c r="L116" s="5" t="s">
        <v>1149</v>
      </c>
      <c r="M116" s="1" t="s">
        <v>1146</v>
      </c>
      <c r="N116" s="7">
        <v>0</v>
      </c>
      <c r="O116" s="1" t="s">
        <v>1146</v>
      </c>
      <c r="P116">
        <v>0</v>
      </c>
      <c r="Q116" s="1" t="s">
        <v>1146</v>
      </c>
      <c r="R116">
        <v>0</v>
      </c>
      <c r="S116" s="1" t="s">
        <v>1146</v>
      </c>
      <c r="T116">
        <v>0</v>
      </c>
      <c r="U116" s="1" t="s">
        <v>1146</v>
      </c>
      <c r="V116" t="str" cm="1">
        <f t="array" aca="1" ref="V116" ca="1">IF(ISNUMBER(--RIGHT(F116,1)), "0", MID(F116, LOOKUP(2,1/(ISNUMBER(--MID(F116,ROW(INDIRECT("1:"&amp;LEN(F116))),1))), ROW(INDIRECT("1:"&amp;LEN(F116))))+1, LEN(F116)))</f>
        <v>0</v>
      </c>
      <c r="W116" s="2" t="s">
        <v>1147</v>
      </c>
      <c r="X116" t="str">
        <f t="shared" ca="1" si="1"/>
        <v>["Clay(See Bentonite, Diatomaceous Earth, Fuller’s Earth, Kaolin&amp; Marl)","0","0","0","Nil","Nil","0","0","0","0","0"],</v>
      </c>
    </row>
    <row r="117" spans="1:24" ht="17.5" x14ac:dyDescent="0.35">
      <c r="A117" t="s">
        <v>1148</v>
      </c>
      <c r="B117" s="4" t="s">
        <v>319</v>
      </c>
      <c r="C117" s="1" t="s">
        <v>1146</v>
      </c>
      <c r="D117" s="5" t="s">
        <v>99</v>
      </c>
      <c r="E117" s="1" t="s">
        <v>1146</v>
      </c>
      <c r="F117" s="5" t="s">
        <v>320</v>
      </c>
      <c r="G117" s="1" t="s">
        <v>1146</v>
      </c>
      <c r="H117" s="5" t="s">
        <v>321</v>
      </c>
      <c r="I117" s="1" t="s">
        <v>1146</v>
      </c>
      <c r="J117" s="5" t="s">
        <v>52</v>
      </c>
      <c r="K117" s="1" t="s">
        <v>1146</v>
      </c>
      <c r="L117" s="5">
        <v>2</v>
      </c>
      <c r="M117" s="1" t="s">
        <v>1146</v>
      </c>
      <c r="N117" s="7">
        <v>0</v>
      </c>
      <c r="O117" s="1" t="s">
        <v>1146</v>
      </c>
      <c r="P117" s="5" t="s">
        <v>26</v>
      </c>
      <c r="Q117" s="1" t="s">
        <v>1146</v>
      </c>
      <c r="R117">
        <v>6</v>
      </c>
      <c r="S117" s="1" t="s">
        <v>1146</v>
      </c>
      <c r="T117">
        <v>3</v>
      </c>
      <c r="U117" s="1" t="s">
        <v>1146</v>
      </c>
      <c r="V117" t="str" cm="1">
        <f t="array" aca="1" ref="V117" ca="1">IF(ISNUMBER(--RIGHT(F117,1)), "0", MID(F117, LOOKUP(2,1/(ISNUMBER(--MID(F117,ROW(INDIRECT("1:"&amp;LEN(F117))),1))), ROW(INDIRECT("1:"&amp;LEN(F117))))+1, LEN(F117)))</f>
        <v>0</v>
      </c>
      <c r="W117" s="2" t="s">
        <v>1147</v>
      </c>
      <c r="X117" t="str">
        <f t="shared" ca="1" si="1"/>
        <v>["Clay, Brick, Dry, Fine","100,120","110C1/236","C36","3D","2","0","C1/2","6","3","0"],</v>
      </c>
    </row>
    <row r="118" spans="1:24" ht="17.5" x14ac:dyDescent="0.35">
      <c r="A118" t="s">
        <v>1148</v>
      </c>
      <c r="B118" s="4" t="s">
        <v>322</v>
      </c>
      <c r="C118" s="1" t="s">
        <v>1146</v>
      </c>
      <c r="D118" s="5" t="s">
        <v>323</v>
      </c>
      <c r="E118" s="1" t="s">
        <v>1146</v>
      </c>
      <c r="F118" s="5" t="s">
        <v>324</v>
      </c>
      <c r="G118" s="1" t="s">
        <v>1146</v>
      </c>
      <c r="H118" s="5" t="s">
        <v>112</v>
      </c>
      <c r="I118" s="1" t="s">
        <v>1146</v>
      </c>
      <c r="J118" s="5" t="s">
        <v>52</v>
      </c>
      <c r="K118" s="1" t="s">
        <v>1146</v>
      </c>
      <c r="L118" s="5">
        <v>2.4</v>
      </c>
      <c r="M118" s="1" t="s">
        <v>1146</v>
      </c>
      <c r="N118" s="7">
        <v>0</v>
      </c>
      <c r="O118" s="1" t="s">
        <v>1146</v>
      </c>
      <c r="P118" s="5" t="s">
        <v>32</v>
      </c>
      <c r="Q118" s="1" t="s">
        <v>1146</v>
      </c>
      <c r="R118">
        <v>6</v>
      </c>
      <c r="S118" s="1" t="s">
        <v>1146</v>
      </c>
      <c r="T118">
        <v>3</v>
      </c>
      <c r="U118" s="1" t="s">
        <v>1146</v>
      </c>
      <c r="V118" t="str" cm="1">
        <f t="array" aca="1" ref="V118" ca="1">IF(ISNUMBER(--RIGHT(F118,1)), "0", MID(F118, LOOKUP(2,1/(ISNUMBER(--MID(F118,ROW(INDIRECT("1:"&amp;LEN(F118))),1))), ROW(INDIRECT("1:"&amp;LEN(F118))))+1, LEN(F118)))</f>
        <v>0</v>
      </c>
      <c r="W118" s="2" t="s">
        <v>1147</v>
      </c>
      <c r="X118" t="str">
        <f t="shared" ca="1" si="1"/>
        <v>["Clay, Calcined","80,100","90B636","B36","3D","2.4","0","B6","6","3","0"],</v>
      </c>
    </row>
    <row r="119" spans="1:24" ht="17.5" x14ac:dyDescent="0.35">
      <c r="A119" t="s">
        <v>1148</v>
      </c>
      <c r="B119" s="4" t="s">
        <v>325</v>
      </c>
      <c r="C119" s="1" t="s">
        <v>1146</v>
      </c>
      <c r="D119" s="5" t="s">
        <v>326</v>
      </c>
      <c r="E119" s="1" t="s">
        <v>1146</v>
      </c>
      <c r="F119" s="5" t="s">
        <v>327</v>
      </c>
      <c r="G119" s="1" t="s">
        <v>1146</v>
      </c>
      <c r="H119" s="5" t="s">
        <v>12</v>
      </c>
      <c r="I119" s="1" t="s">
        <v>1146</v>
      </c>
      <c r="J119" s="5" t="s">
        <v>31</v>
      </c>
      <c r="K119" s="1" t="s">
        <v>1146</v>
      </c>
      <c r="L119" s="5">
        <v>1.5</v>
      </c>
      <c r="M119" s="1" t="s">
        <v>1146</v>
      </c>
      <c r="N119" s="5" t="s">
        <v>14</v>
      </c>
      <c r="O119" s="1" t="s">
        <v>1146</v>
      </c>
      <c r="P119" s="5" t="s">
        <v>15</v>
      </c>
      <c r="Q119" s="1" t="s">
        <v>1146</v>
      </c>
      <c r="R119">
        <v>5</v>
      </c>
      <c r="S119" s="1" t="s">
        <v>1146</v>
      </c>
      <c r="T119">
        <v>3</v>
      </c>
      <c r="U119" s="1" t="s">
        <v>1146</v>
      </c>
      <c r="V119" t="str" cm="1">
        <f t="array" aca="1" ref="V119" ca="1">IF(ISNUMBER(--RIGHT(F119,1)), "0", MID(F119, LOOKUP(2,1/(ISNUMBER(--MID(F119,ROW(INDIRECT("1:"&amp;LEN(F119))),1))), ROW(INDIRECT("1:"&amp;LEN(F119))))+1, LEN(F119)))</f>
        <v>P</v>
      </c>
      <c r="W119" s="2" t="s">
        <v>1147</v>
      </c>
      <c r="X119" t="str">
        <f t="shared" ca="1" si="1"/>
        <v>["Clay, Ceramic, Dry, Fine","60,80","70A10035P","A35","1A-1B-1C","1.5","X","A100","5","3","P"],</v>
      </c>
    </row>
    <row r="120" spans="1:24" ht="17.5" x14ac:dyDescent="0.35">
      <c r="A120" t="s">
        <v>1148</v>
      </c>
      <c r="B120" s="4" t="s">
        <v>328</v>
      </c>
      <c r="C120" s="1" t="s">
        <v>1146</v>
      </c>
      <c r="D120" s="5" t="s">
        <v>286</v>
      </c>
      <c r="E120" s="1" t="s">
        <v>1146</v>
      </c>
      <c r="F120" s="5" t="s">
        <v>329</v>
      </c>
      <c r="G120" s="1" t="s">
        <v>1146</v>
      </c>
      <c r="H120" s="5" t="s">
        <v>214</v>
      </c>
      <c r="I120" s="1" t="s">
        <v>1146</v>
      </c>
      <c r="J120" s="5" t="s">
        <v>20</v>
      </c>
      <c r="K120" s="1" t="s">
        <v>1146</v>
      </c>
      <c r="L120" s="5">
        <v>1.8</v>
      </c>
      <c r="M120" s="1" t="s">
        <v>1146</v>
      </c>
      <c r="N120" s="7">
        <v>0</v>
      </c>
      <c r="O120" s="1" t="s">
        <v>1146</v>
      </c>
      <c r="P120" s="5" t="s">
        <v>60</v>
      </c>
      <c r="Q120" s="1" t="s">
        <v>1146</v>
      </c>
      <c r="R120">
        <v>5</v>
      </c>
      <c r="S120" s="1" t="s">
        <v>1146</v>
      </c>
      <c r="T120">
        <v>3</v>
      </c>
      <c r="U120" s="1" t="s">
        <v>1146</v>
      </c>
      <c r="V120" t="str" cm="1">
        <f t="array" aca="1" ref="V120" ca="1">IF(ISNUMBER(--RIGHT(F120,1)), "0", MID(F120, LOOKUP(2,1/(ISNUMBER(--MID(F120,ROW(INDIRECT("1:"&amp;LEN(F120))),1))), ROW(INDIRECT("1:"&amp;LEN(F120))))+1, LEN(F120)))</f>
        <v>0</v>
      </c>
      <c r="W120" s="2" t="s">
        <v>1147</v>
      </c>
      <c r="X120" t="str">
        <f t="shared" ca="1" si="1"/>
        <v>["Clay, Dry, Lumpy","60,75","68D335","D35","2D","1.8","0","D3","5","3","0"],</v>
      </c>
    </row>
    <row r="121" spans="1:24" ht="15.5" x14ac:dyDescent="0.35">
      <c r="A121" t="s">
        <v>1148</v>
      </c>
      <c r="B121" s="4" t="s">
        <v>330</v>
      </c>
      <c r="C121" s="1" t="s">
        <v>1146</v>
      </c>
      <c r="D121" s="7">
        <v>0</v>
      </c>
      <c r="E121" s="1" t="s">
        <v>1146</v>
      </c>
      <c r="F121" s="7">
        <v>0</v>
      </c>
      <c r="G121" s="1" t="s">
        <v>1146</v>
      </c>
      <c r="H121" s="7">
        <v>0</v>
      </c>
      <c r="I121" s="1" t="s">
        <v>1146</v>
      </c>
      <c r="J121" s="5" t="s">
        <v>1149</v>
      </c>
      <c r="K121" s="1" t="s">
        <v>1146</v>
      </c>
      <c r="L121" s="5" t="s">
        <v>1149</v>
      </c>
      <c r="M121" s="1" t="s">
        <v>1146</v>
      </c>
      <c r="N121" s="7">
        <v>0</v>
      </c>
      <c r="O121" s="1" t="s">
        <v>1146</v>
      </c>
      <c r="P121">
        <v>0</v>
      </c>
      <c r="Q121" s="1" t="s">
        <v>1146</v>
      </c>
      <c r="R121">
        <v>0</v>
      </c>
      <c r="S121" s="1" t="s">
        <v>1146</v>
      </c>
      <c r="T121">
        <v>0</v>
      </c>
      <c r="U121" s="1" t="s">
        <v>1146</v>
      </c>
      <c r="V121" t="str" cm="1">
        <f t="array" aca="1" ref="V121" ca="1">IF(ISNUMBER(--RIGHT(F121,1)), "0", MID(F121, LOOKUP(2,1/(ISNUMBER(--MID(F121,ROW(INDIRECT("1:"&amp;LEN(F121))),1))), ROW(INDIRECT("1:"&amp;LEN(F121))))+1, LEN(F121)))</f>
        <v>0</v>
      </c>
      <c r="W121" s="2" t="s">
        <v>1147</v>
      </c>
      <c r="X121" t="str">
        <f t="shared" ca="1" si="1"/>
        <v>["Clinker, Cement (See Cement, Clinker)","0","0","0","Nil","Nil","0","0","0","0","0"],</v>
      </c>
    </row>
    <row r="122" spans="1:24" ht="17.5" x14ac:dyDescent="0.35">
      <c r="A122" t="s">
        <v>1148</v>
      </c>
      <c r="B122" s="4" t="s">
        <v>331</v>
      </c>
      <c r="C122" s="1" t="s">
        <v>1146</v>
      </c>
      <c r="D122" s="5" t="s">
        <v>332</v>
      </c>
      <c r="E122" s="1" t="s">
        <v>1146</v>
      </c>
      <c r="F122" s="5" t="s">
        <v>333</v>
      </c>
      <c r="G122" s="1" t="s">
        <v>1146</v>
      </c>
      <c r="H122" s="5" t="s">
        <v>46</v>
      </c>
      <c r="I122" s="1" t="s">
        <v>1146</v>
      </c>
      <c r="J122" s="5" t="s">
        <v>31</v>
      </c>
      <c r="K122" s="1" t="s">
        <v>1146</v>
      </c>
      <c r="L122" s="5">
        <v>0.4</v>
      </c>
      <c r="M122" s="1" t="s">
        <v>1146</v>
      </c>
      <c r="N122" s="5" t="s">
        <v>14</v>
      </c>
      <c r="O122" s="1" t="s">
        <v>1146</v>
      </c>
      <c r="P122" s="5" t="s">
        <v>32</v>
      </c>
      <c r="Q122" s="1" t="s">
        <v>1146</v>
      </c>
      <c r="R122">
        <v>5</v>
      </c>
      <c r="S122" s="1" t="s">
        <v>1146</v>
      </c>
      <c r="T122">
        <v>2</v>
      </c>
      <c r="U122" s="1" t="s">
        <v>1146</v>
      </c>
      <c r="V122" t="str" cm="1">
        <f t="array" aca="1" ref="V122" ca="1">IF(ISNUMBER(--RIGHT(F122,1)), "0", MID(F122, LOOKUP(2,1/(ISNUMBER(--MID(F122,ROW(INDIRECT("1:"&amp;LEN(F122))),1))), ROW(INDIRECT("1:"&amp;LEN(F122))))+1, LEN(F122)))</f>
        <v>N</v>
      </c>
      <c r="W122" s="2" t="s">
        <v>1147</v>
      </c>
      <c r="X122" t="str">
        <f t="shared" ca="1" si="1"/>
        <v>["Clover, Seeds","45,48","47B625N","B25","1A-1B-1C","0.4","X","B6","5","2","N"],</v>
      </c>
    </row>
    <row r="123" spans="1:24" ht="17.5" x14ac:dyDescent="0.35">
      <c r="A123" t="s">
        <v>1148</v>
      </c>
      <c r="B123" s="4" t="s">
        <v>334</v>
      </c>
      <c r="C123" s="1" t="s">
        <v>1146</v>
      </c>
      <c r="D123" s="5" t="s">
        <v>335</v>
      </c>
      <c r="E123" s="1" t="s">
        <v>1146</v>
      </c>
      <c r="F123" s="5" t="s">
        <v>336</v>
      </c>
      <c r="G123" s="1" t="s">
        <v>1146</v>
      </c>
      <c r="H123" s="5" t="s">
        <v>42</v>
      </c>
      <c r="I123" s="1" t="s">
        <v>1146</v>
      </c>
      <c r="J123" s="5" t="s">
        <v>47</v>
      </c>
      <c r="K123" s="1" t="s">
        <v>1146</v>
      </c>
      <c r="L123" s="5">
        <v>1</v>
      </c>
      <c r="M123" s="1" t="s">
        <v>1146</v>
      </c>
      <c r="N123" s="7">
        <v>0</v>
      </c>
      <c r="O123" s="1" t="s">
        <v>1146</v>
      </c>
      <c r="P123" s="5" t="s">
        <v>32</v>
      </c>
      <c r="Q123" s="1" t="s">
        <v>1146</v>
      </c>
      <c r="R123">
        <v>5</v>
      </c>
      <c r="S123" s="1" t="s">
        <v>1146</v>
      </c>
      <c r="T123">
        <v>3</v>
      </c>
      <c r="U123" s="1" t="s">
        <v>1146</v>
      </c>
      <c r="V123" t="str" cm="1">
        <f t="array" aca="1" ref="V123" ca="1">IF(ISNUMBER(--RIGHT(F123,1)), "0", MID(F123, LOOKUP(2,1/(ISNUMBER(--MID(F123,ROW(INDIRECT("1:"&amp;LEN(F123))),1))), ROW(INDIRECT("1:"&amp;LEN(F123))))+1, LEN(F123)))</f>
        <v>TY</v>
      </c>
      <c r="W123" s="2" t="s">
        <v>1147</v>
      </c>
      <c r="X123" t="str">
        <f t="shared" ca="1" si="1"/>
        <v>["Coal, Anthracite, Culm and River","55,61","60B635TY","B35","2A-2B","1","0","B6","5","3","TY"],</v>
      </c>
    </row>
    <row r="124" spans="1:24" ht="17.5" x14ac:dyDescent="0.35">
      <c r="A124" t="s">
        <v>1148</v>
      </c>
      <c r="B124" s="4" t="s">
        <v>1167</v>
      </c>
      <c r="C124" s="1" t="s">
        <v>1146</v>
      </c>
      <c r="D124" s="5" t="s">
        <v>338</v>
      </c>
      <c r="E124" s="1" t="s">
        <v>1146</v>
      </c>
      <c r="F124" s="5" t="s">
        <v>339</v>
      </c>
      <c r="G124" s="1" t="s">
        <v>1146</v>
      </c>
      <c r="H124" s="5" t="s">
        <v>25</v>
      </c>
      <c r="I124" s="1" t="s">
        <v>1146</v>
      </c>
      <c r="J124" s="5" t="s">
        <v>47</v>
      </c>
      <c r="K124" s="1" t="s">
        <v>1146</v>
      </c>
      <c r="L124" s="5">
        <v>1</v>
      </c>
      <c r="M124" s="1" t="s">
        <v>1146</v>
      </c>
      <c r="N124" s="7">
        <v>0</v>
      </c>
      <c r="O124" s="1" t="s">
        <v>1146</v>
      </c>
      <c r="P124" s="5" t="s">
        <v>26</v>
      </c>
      <c r="Q124" s="1" t="s">
        <v>1146</v>
      </c>
      <c r="R124">
        <v>5</v>
      </c>
      <c r="S124" s="1" t="s">
        <v>1146</v>
      </c>
      <c r="T124">
        <v>2</v>
      </c>
      <c r="U124" s="1" t="s">
        <v>1146</v>
      </c>
      <c r="V124" t="str" cm="1">
        <f t="array" aca="1" ref="V124" ca="1">IF(ISNUMBER(--RIGHT(F124,1)), "0", MID(F124, LOOKUP(2,1/(ISNUMBER(--MID(F124,ROW(INDIRECT("1:"&amp;LEN(F124))),1))), ROW(INDIRECT("1:"&amp;LEN(F124))))+1, LEN(F124)))</f>
        <v>0</v>
      </c>
      <c r="W124" s="2" t="s">
        <v>1147</v>
      </c>
      <c r="X124" t="str">
        <f t="shared" ca="1" si="1"/>
        <v>["Coal, Anthracite, Sized - 1/2in","49,61","55C1/225","C25","2A-2B","1","0","C1/2","5","2","0"],</v>
      </c>
    </row>
    <row r="125" spans="1:24" ht="17.5" x14ac:dyDescent="0.35">
      <c r="A125" t="s">
        <v>1148</v>
      </c>
      <c r="B125" s="4" t="s">
        <v>340</v>
      </c>
      <c r="C125" s="1" t="s">
        <v>1146</v>
      </c>
      <c r="D125" s="5" t="s">
        <v>341</v>
      </c>
      <c r="E125" s="1" t="s">
        <v>1146</v>
      </c>
      <c r="F125" s="5" t="s">
        <v>342</v>
      </c>
      <c r="G125" s="1" t="s">
        <v>1146</v>
      </c>
      <c r="H125" s="5" t="s">
        <v>214</v>
      </c>
      <c r="I125" s="1" t="s">
        <v>1146</v>
      </c>
      <c r="J125" s="5" t="s">
        <v>192</v>
      </c>
      <c r="K125" s="1" t="s">
        <v>1146</v>
      </c>
      <c r="L125" s="5">
        <v>0.9</v>
      </c>
      <c r="M125" s="1" t="s">
        <v>1146</v>
      </c>
      <c r="N125" s="7">
        <v>0</v>
      </c>
      <c r="O125" s="1" t="s">
        <v>1146</v>
      </c>
      <c r="P125" s="5" t="s">
        <v>60</v>
      </c>
      <c r="Q125" s="1" t="s">
        <v>1146</v>
      </c>
      <c r="R125">
        <v>5</v>
      </c>
      <c r="S125" s="1" t="s">
        <v>1146</v>
      </c>
      <c r="T125">
        <v>3</v>
      </c>
      <c r="U125" s="1" t="s">
        <v>1146</v>
      </c>
      <c r="V125" t="str" cm="1">
        <f t="array" aca="1" ref="V125" ca="1">IF(ISNUMBER(--RIGHT(F125,1)), "0", MID(F125, LOOKUP(2,1/(ISNUMBER(--MID(F125,ROW(INDIRECT("1:"&amp;LEN(F125))),1))), ROW(INDIRECT("1:"&amp;LEN(F125))))+1, LEN(F125)))</f>
        <v>LNXY</v>
      </c>
      <c r="W125" s="2" t="s">
        <v>1147</v>
      </c>
      <c r="X125" t="str">
        <f t="shared" ca="1" si="1"/>
        <v>["Coal, Bituminous, Mined","40,60","50D335LNXY","D35","1A-1B","0.9","0","D3","5","3","LNXY"],</v>
      </c>
    </row>
    <row r="126" spans="1:24" ht="17.5" x14ac:dyDescent="0.35">
      <c r="A126" t="s">
        <v>1148</v>
      </c>
      <c r="B126" s="4" t="s">
        <v>343</v>
      </c>
      <c r="C126" s="1" t="s">
        <v>1146</v>
      </c>
      <c r="D126" s="5" t="s">
        <v>219</v>
      </c>
      <c r="E126" s="1" t="s">
        <v>1146</v>
      </c>
      <c r="F126" s="5" t="s">
        <v>344</v>
      </c>
      <c r="G126" s="1" t="s">
        <v>1146</v>
      </c>
      <c r="H126" s="5" t="s">
        <v>214</v>
      </c>
      <c r="I126" s="1" t="s">
        <v>1146</v>
      </c>
      <c r="J126" s="5" t="s">
        <v>192</v>
      </c>
      <c r="K126" s="1" t="s">
        <v>1146</v>
      </c>
      <c r="L126" s="5">
        <v>1</v>
      </c>
      <c r="M126" s="1" t="s">
        <v>1146</v>
      </c>
      <c r="N126" s="7">
        <v>0</v>
      </c>
      <c r="O126" s="1" t="s">
        <v>1146</v>
      </c>
      <c r="P126" s="5" t="s">
        <v>60</v>
      </c>
      <c r="Q126" s="1" t="s">
        <v>1146</v>
      </c>
      <c r="R126">
        <v>5</v>
      </c>
      <c r="S126" s="1" t="s">
        <v>1146</v>
      </c>
      <c r="T126">
        <v>3</v>
      </c>
      <c r="U126" s="1" t="s">
        <v>1146</v>
      </c>
      <c r="V126" t="str" cm="1">
        <f t="array" aca="1" ref="V126" ca="1">IF(ISNUMBER(--RIGHT(F126,1)), "0", MID(F126, LOOKUP(2,1/(ISNUMBER(--MID(F126,ROW(INDIRECT("1:"&amp;LEN(F126))),1))), ROW(INDIRECT("1:"&amp;LEN(F126))))+1, LEN(F126)))</f>
        <v>QVN</v>
      </c>
      <c r="W126" s="2" t="s">
        <v>1147</v>
      </c>
      <c r="X126" t="str">
        <f t="shared" ca="1" si="1"/>
        <v>["Coal, Bituminous, Mined, Sized","45,55","48D335QVN","D35","1A-1B","1","0","D3","5","3","QVN"],</v>
      </c>
    </row>
    <row r="127" spans="1:24" ht="17.5" x14ac:dyDescent="0.35">
      <c r="A127" t="s">
        <v>1148</v>
      </c>
      <c r="B127" s="4" t="s">
        <v>345</v>
      </c>
      <c r="C127" s="1" t="s">
        <v>1146</v>
      </c>
      <c r="D127" s="5" t="s">
        <v>346</v>
      </c>
      <c r="E127" s="1" t="s">
        <v>1146</v>
      </c>
      <c r="F127" s="5" t="s">
        <v>347</v>
      </c>
      <c r="G127" s="1" t="s">
        <v>1146</v>
      </c>
      <c r="H127" s="5" t="s">
        <v>96</v>
      </c>
      <c r="I127" s="1" t="s">
        <v>1146</v>
      </c>
      <c r="J127" s="5" t="s">
        <v>47</v>
      </c>
      <c r="K127" s="1" t="s">
        <v>1146</v>
      </c>
      <c r="L127" s="5">
        <v>0.9</v>
      </c>
      <c r="M127" s="1" t="s">
        <v>1146</v>
      </c>
      <c r="N127" s="7">
        <v>0</v>
      </c>
      <c r="O127" s="1" t="s">
        <v>1146</v>
      </c>
      <c r="P127" s="5" t="s">
        <v>26</v>
      </c>
      <c r="Q127" s="1" t="s">
        <v>1146</v>
      </c>
      <c r="R127">
        <v>5</v>
      </c>
      <c r="S127" s="1" t="s">
        <v>1146</v>
      </c>
      <c r="T127">
        <v>4</v>
      </c>
      <c r="U127" s="1" t="s">
        <v>1146</v>
      </c>
      <c r="V127" t="str" cm="1">
        <f t="array" aca="1" ref="V127" ca="1">IF(ISNUMBER(--RIGHT(F127,1)), "0", MID(F127, LOOKUP(2,1/(ISNUMBER(--MID(F127,ROW(INDIRECT("1:"&amp;LEN(F127))),1))), ROW(INDIRECT("1:"&amp;LEN(F127))))+1, LEN(F127)))</f>
        <v>TN</v>
      </c>
      <c r="W127" s="2" t="s">
        <v>1147</v>
      </c>
      <c r="X127" t="str">
        <f t="shared" ca="1" si="1"/>
        <v>["Coal, Bituminous, Mined, Slack","43,50","47C1/245TN","C45","2A-2B","0.9","0","C1/2","5","4","TN"],</v>
      </c>
    </row>
    <row r="128" spans="1:24" ht="17.5" x14ac:dyDescent="0.35">
      <c r="A128" t="s">
        <v>1148</v>
      </c>
      <c r="B128" s="4" t="s">
        <v>348</v>
      </c>
      <c r="C128" s="1" t="s">
        <v>1146</v>
      </c>
      <c r="D128" s="5" t="s">
        <v>349</v>
      </c>
      <c r="E128" s="1" t="s">
        <v>1146</v>
      </c>
      <c r="F128" s="5" t="s">
        <v>350</v>
      </c>
      <c r="G128" s="1" t="s">
        <v>1146</v>
      </c>
      <c r="H128" s="5" t="s">
        <v>214</v>
      </c>
      <c r="I128" s="1" t="s">
        <v>1146</v>
      </c>
      <c r="J128" s="5" t="s">
        <v>20</v>
      </c>
      <c r="K128" s="1" t="s">
        <v>1146</v>
      </c>
      <c r="L128" s="5">
        <v>1</v>
      </c>
      <c r="M128" s="1" t="s">
        <v>1146</v>
      </c>
      <c r="N128" s="7">
        <v>0</v>
      </c>
      <c r="O128" s="1" t="s">
        <v>1146</v>
      </c>
      <c r="P128" s="5" t="s">
        <v>60</v>
      </c>
      <c r="Q128" s="1" t="s">
        <v>1146</v>
      </c>
      <c r="R128">
        <v>5</v>
      </c>
      <c r="S128" s="1" t="s">
        <v>1146</v>
      </c>
      <c r="T128">
        <v>3</v>
      </c>
      <c r="U128" s="1" t="s">
        <v>1146</v>
      </c>
      <c r="V128" t="str" cm="1">
        <f t="array" aca="1" ref="V128" ca="1">IF(ISNUMBER(--RIGHT(F128,1)), "0", MID(F128, LOOKUP(2,1/(ISNUMBER(--MID(F128,ROW(INDIRECT("1:"&amp;LEN(F128))),1))), ROW(INDIRECT("1:"&amp;LEN(F128))))+1, LEN(F128)))</f>
        <v>TN</v>
      </c>
      <c r="W128" s="2" t="s">
        <v>1147</v>
      </c>
      <c r="X128" t="str">
        <f t="shared" ca="1" si="1"/>
        <v>["Coal, Lignite","37,45","41D335TN","D35","2D","1","0","D3","5","3","TN"],</v>
      </c>
    </row>
    <row r="129" spans="1:24" ht="17.5" x14ac:dyDescent="0.35">
      <c r="A129" t="s">
        <v>1148</v>
      </c>
      <c r="B129" s="4" t="s">
        <v>351</v>
      </c>
      <c r="C129" s="1" t="s">
        <v>1146</v>
      </c>
      <c r="D129" s="5" t="s">
        <v>133</v>
      </c>
      <c r="E129" s="1" t="s">
        <v>1146</v>
      </c>
      <c r="F129" s="5" t="s">
        <v>352</v>
      </c>
      <c r="G129" s="1" t="s">
        <v>1146</v>
      </c>
      <c r="H129" s="5" t="s">
        <v>25</v>
      </c>
      <c r="I129" s="1" t="s">
        <v>1146</v>
      </c>
      <c r="J129" s="5" t="s">
        <v>192</v>
      </c>
      <c r="K129" s="1" t="s">
        <v>1146</v>
      </c>
      <c r="L129" s="5">
        <v>0.5</v>
      </c>
      <c r="M129" s="1" t="s">
        <v>1146</v>
      </c>
      <c r="N129" s="7">
        <v>0</v>
      </c>
      <c r="O129" s="1" t="s">
        <v>1146</v>
      </c>
      <c r="P129" s="5" t="s">
        <v>26</v>
      </c>
      <c r="Q129" s="1" t="s">
        <v>1146</v>
      </c>
      <c r="R129">
        <v>5</v>
      </c>
      <c r="S129" s="1" t="s">
        <v>1146</v>
      </c>
      <c r="T129">
        <v>2</v>
      </c>
      <c r="U129" s="1" t="s">
        <v>1146</v>
      </c>
      <c r="V129" t="str" cm="1">
        <f t="array" aca="1" ref="V129" ca="1">IF(ISNUMBER(--RIGHT(F129,1)), "0", MID(F129, LOOKUP(2,1/(ISNUMBER(--MID(F129,ROW(INDIRECT("1:"&amp;LEN(F129))),1))), ROW(INDIRECT("1:"&amp;LEN(F129))))+1, LEN(F129)))</f>
        <v>Q</v>
      </c>
      <c r="W129" s="2" t="s">
        <v>1147</v>
      </c>
      <c r="X129" t="str">
        <f t="shared" ca="1" si="1"/>
        <v>["Cocoa, Beans","30,45","38C1/225Q","C25","1A-1B","0.5","0","C1/2","5","2","Q"],</v>
      </c>
    </row>
    <row r="130" spans="1:24" ht="17.5" x14ac:dyDescent="0.35">
      <c r="A130" t="s">
        <v>1148</v>
      </c>
      <c r="B130" s="4" t="s">
        <v>353</v>
      </c>
      <c r="C130" s="1" t="s">
        <v>1146</v>
      </c>
      <c r="D130" s="5">
        <v>35</v>
      </c>
      <c r="E130" s="1" t="s">
        <v>1146</v>
      </c>
      <c r="F130" s="5" t="s">
        <v>354</v>
      </c>
      <c r="G130" s="1" t="s">
        <v>1146</v>
      </c>
      <c r="H130" s="5" t="s">
        <v>25</v>
      </c>
      <c r="I130" s="1" t="s">
        <v>1146</v>
      </c>
      <c r="J130" s="5" t="s">
        <v>20</v>
      </c>
      <c r="K130" s="1" t="s">
        <v>1146</v>
      </c>
      <c r="L130" s="5">
        <v>0.5</v>
      </c>
      <c r="M130" s="1" t="s">
        <v>1146</v>
      </c>
      <c r="N130" s="7">
        <v>0</v>
      </c>
      <c r="O130" s="1" t="s">
        <v>1146</v>
      </c>
      <c r="P130" s="5" t="s">
        <v>26</v>
      </c>
      <c r="Q130" s="1" t="s">
        <v>1146</v>
      </c>
      <c r="R130">
        <v>5</v>
      </c>
      <c r="S130" s="1" t="s">
        <v>1146</v>
      </c>
      <c r="T130">
        <v>2</v>
      </c>
      <c r="U130" s="1" t="s">
        <v>1146</v>
      </c>
      <c r="V130" t="str" cm="1">
        <f t="array" aca="1" ref="V130" ca="1">IF(ISNUMBER(--RIGHT(F130,1)), "0", MID(F130, LOOKUP(2,1/(ISNUMBER(--MID(F130,ROW(INDIRECT("1:"&amp;LEN(F130))),1))), ROW(INDIRECT("1:"&amp;LEN(F130))))+1, LEN(F130)))</f>
        <v>0</v>
      </c>
      <c r="W130" s="2" t="s">
        <v>1147</v>
      </c>
      <c r="X130" t="str">
        <f t="shared" ca="1" si="1"/>
        <v>["Cocoa, Nibs","35","35C1/225","C25","2D","0.5","0","C1/2","5","2","0"],</v>
      </c>
    </row>
    <row r="131" spans="1:24" ht="17.5" x14ac:dyDescent="0.35">
      <c r="A131" t="s">
        <v>1148</v>
      </c>
      <c r="B131" s="4" t="s">
        <v>355</v>
      </c>
      <c r="C131" s="1" t="s">
        <v>1146</v>
      </c>
      <c r="D131" s="5" t="s">
        <v>356</v>
      </c>
      <c r="E131" s="1" t="s">
        <v>1146</v>
      </c>
      <c r="F131" s="5" t="s">
        <v>357</v>
      </c>
      <c r="G131" s="1" t="s">
        <v>1146</v>
      </c>
      <c r="H131" s="5" t="s">
        <v>87</v>
      </c>
      <c r="I131" s="1" t="s">
        <v>1146</v>
      </c>
      <c r="J131" s="5" t="s">
        <v>138</v>
      </c>
      <c r="K131" s="1" t="s">
        <v>1146</v>
      </c>
      <c r="L131" s="5">
        <v>0.9</v>
      </c>
      <c r="M131" s="1" t="s">
        <v>1146</v>
      </c>
      <c r="N131" s="7">
        <v>0</v>
      </c>
      <c r="O131" s="1" t="s">
        <v>1146</v>
      </c>
      <c r="P131" s="5" t="s">
        <v>15</v>
      </c>
      <c r="Q131" s="1" t="s">
        <v>1146</v>
      </c>
      <c r="R131">
        <v>5</v>
      </c>
      <c r="S131" s="1" t="s">
        <v>1146</v>
      </c>
      <c r="T131">
        <v>4</v>
      </c>
      <c r="U131" s="1" t="s">
        <v>1146</v>
      </c>
      <c r="V131" t="str" cm="1">
        <f t="array" aca="1" ref="V131" ca="1">IF(ISNUMBER(--RIGHT(F131,1)), "0", MID(F131, LOOKUP(2,1/(ISNUMBER(--MID(F131,ROW(INDIRECT("1:"&amp;LEN(F131))),1))), ROW(INDIRECT("1:"&amp;LEN(F131))))+1, LEN(F131)))</f>
        <v>XY</v>
      </c>
      <c r="W131" s="2" t="s">
        <v>1147</v>
      </c>
      <c r="X131" t="str">
        <f t="shared" ref="X131:X194" ca="1" si="2">A131&amp;B131&amp;C131&amp;D131&amp;E131&amp;F131&amp;G131&amp;H131&amp;I131&amp;J131&amp;K131&amp;L131&amp;M131&amp;N131&amp;O131&amp;P131&amp;Q131&amp;R131&amp;S131&amp;T131&amp;U131&amp;V131&amp;W131</f>
        <v>["Cocoa, Powdered","30,35","33A10045XY","A45","1B","0.9","0","A100","5","4","XY"],</v>
      </c>
    </row>
    <row r="132" spans="1:24" ht="15.5" x14ac:dyDescent="0.35">
      <c r="A132" t="s">
        <v>1148</v>
      </c>
      <c r="B132" s="4" t="s">
        <v>358</v>
      </c>
      <c r="C132" s="1" t="s">
        <v>1146</v>
      </c>
      <c r="D132" s="5" t="s">
        <v>359</v>
      </c>
      <c r="E132" s="1" t="s">
        <v>1146</v>
      </c>
      <c r="F132" s="5" t="s">
        <v>360</v>
      </c>
      <c r="G132" s="1" t="s">
        <v>1146</v>
      </c>
      <c r="H132" s="5" t="s">
        <v>66</v>
      </c>
      <c r="I132" s="1" t="s">
        <v>1146</v>
      </c>
      <c r="J132" s="5" t="s">
        <v>13</v>
      </c>
      <c r="K132" s="1" t="s">
        <v>1146</v>
      </c>
      <c r="L132" s="5">
        <v>1.5</v>
      </c>
      <c r="M132" s="1" t="s">
        <v>1146</v>
      </c>
      <c r="N132" s="5" t="s">
        <v>14</v>
      </c>
      <c r="O132" s="1" t="s">
        <v>1146</v>
      </c>
      <c r="P132">
        <v>0</v>
      </c>
      <c r="Q132" s="1" t="s">
        <v>1146</v>
      </c>
      <c r="R132">
        <v>5</v>
      </c>
      <c r="S132" s="1" t="s">
        <v>1146</v>
      </c>
      <c r="T132">
        <v>4</v>
      </c>
      <c r="U132" s="1" t="s">
        <v>1146</v>
      </c>
      <c r="V132" t="str" cm="1">
        <f t="array" aca="1" ref="V132" ca="1">IF(ISNUMBER(--RIGHT(F132,1)), "0", MID(F132, LOOKUP(2,1/(ISNUMBER(--MID(F132,ROW(INDIRECT("1:"&amp;LEN(F132))),1))), ROW(INDIRECT("1:"&amp;LEN(F132))))+1, LEN(F132)))</f>
        <v>0</v>
      </c>
      <c r="W132" s="2" t="s">
        <v>1147</v>
      </c>
      <c r="X132" t="str">
        <f t="shared" ca="1" si="2"/>
        <v>["Coconut, Shredded","20,22","21E45","E45","2B","1.5","X","0","5","4","0"],</v>
      </c>
    </row>
    <row r="133" spans="1:24" ht="17.5" x14ac:dyDescent="0.35">
      <c r="A133" t="s">
        <v>1148</v>
      </c>
      <c r="B133" s="4" t="s">
        <v>361</v>
      </c>
      <c r="C133" s="1" t="s">
        <v>1146</v>
      </c>
      <c r="D133" s="5" t="s">
        <v>362</v>
      </c>
      <c r="E133" s="1" t="s">
        <v>1146</v>
      </c>
      <c r="F133" s="5" t="s">
        <v>363</v>
      </c>
      <c r="G133" s="1" t="s">
        <v>1146</v>
      </c>
      <c r="H133" s="5" t="s">
        <v>25</v>
      </c>
      <c r="I133" s="1" t="s">
        <v>1146</v>
      </c>
      <c r="J133" s="5" t="s">
        <v>192</v>
      </c>
      <c r="K133" s="1" t="s">
        <v>1146</v>
      </c>
      <c r="L133" s="5">
        <v>0.5</v>
      </c>
      <c r="M133" s="1" t="s">
        <v>1146</v>
      </c>
      <c r="N133" s="7">
        <v>0</v>
      </c>
      <c r="O133" s="1" t="s">
        <v>1146</v>
      </c>
      <c r="P133" s="5" t="s">
        <v>26</v>
      </c>
      <c r="Q133" s="1" t="s">
        <v>1146</v>
      </c>
      <c r="R133">
        <v>5</v>
      </c>
      <c r="S133" s="1" t="s">
        <v>1146</v>
      </c>
      <c r="T133">
        <v>2</v>
      </c>
      <c r="U133" s="1" t="s">
        <v>1146</v>
      </c>
      <c r="V133" t="str" cm="1">
        <f t="array" aca="1" ref="V133" ca="1">IF(ISNUMBER(--RIGHT(F133,1)), "0", MID(F133, LOOKUP(2,1/(ISNUMBER(--MID(F133,ROW(INDIRECT("1:"&amp;LEN(F133))),1))), ROW(INDIRECT("1:"&amp;LEN(F133))))+1, LEN(F133)))</f>
        <v>PQ</v>
      </c>
      <c r="W133" s="2" t="s">
        <v>1147</v>
      </c>
      <c r="X133" t="str">
        <f t="shared" ca="1" si="2"/>
        <v>["Coffee, Beans, Green","25,32","29C1/225PQ","C25","1A-1B","0.5","0","C1/2","5","2","PQ"],</v>
      </c>
    </row>
    <row r="134" spans="1:24" ht="17.5" x14ac:dyDescent="0.35">
      <c r="A134" t="s">
        <v>1148</v>
      </c>
      <c r="B134" s="4" t="s">
        <v>364</v>
      </c>
      <c r="C134" s="1" t="s">
        <v>1146</v>
      </c>
      <c r="D134" s="5" t="s">
        <v>365</v>
      </c>
      <c r="E134" s="1" t="s">
        <v>1146</v>
      </c>
      <c r="F134" s="5" t="s">
        <v>366</v>
      </c>
      <c r="G134" s="1" t="s">
        <v>1146</v>
      </c>
      <c r="H134" s="5" t="s">
        <v>25</v>
      </c>
      <c r="I134" s="1" t="s">
        <v>1146</v>
      </c>
      <c r="J134" s="5" t="s">
        <v>138</v>
      </c>
      <c r="K134" s="1" t="s">
        <v>1146</v>
      </c>
      <c r="L134" s="5">
        <v>0.4</v>
      </c>
      <c r="M134" s="1" t="s">
        <v>1146</v>
      </c>
      <c r="N134" s="5" t="s">
        <v>14</v>
      </c>
      <c r="O134" s="1" t="s">
        <v>1146</v>
      </c>
      <c r="P134" s="5" t="s">
        <v>26</v>
      </c>
      <c r="Q134" s="1" t="s">
        <v>1146</v>
      </c>
      <c r="R134">
        <v>5</v>
      </c>
      <c r="S134" s="1" t="s">
        <v>1146</v>
      </c>
      <c r="T134">
        <v>2</v>
      </c>
      <c r="U134" s="1" t="s">
        <v>1146</v>
      </c>
      <c r="V134" t="str" cm="1">
        <f t="array" aca="1" ref="V134" ca="1">IF(ISNUMBER(--RIGHT(F134,1)), "0", MID(F134, LOOKUP(2,1/(ISNUMBER(--MID(F134,ROW(INDIRECT("1:"&amp;LEN(F134))),1))), ROW(INDIRECT("1:"&amp;LEN(F134))))+1, LEN(F134)))</f>
        <v>PQ</v>
      </c>
      <c r="W134" s="2" t="s">
        <v>1147</v>
      </c>
      <c r="X134" t="str">
        <f t="shared" ca="1" si="2"/>
        <v>["Coffee, Beans, Roasted","20,30","25C1/225PQ","C25","1B","0.4","X","C1/2","5","2","PQ"],</v>
      </c>
    </row>
    <row r="135" spans="1:24" ht="17.5" x14ac:dyDescent="0.35">
      <c r="A135" t="s">
        <v>1148</v>
      </c>
      <c r="B135" s="4" t="s">
        <v>367</v>
      </c>
      <c r="C135" s="1" t="s">
        <v>1146</v>
      </c>
      <c r="D135" s="5">
        <v>20</v>
      </c>
      <c r="E135" s="1" t="s">
        <v>1146</v>
      </c>
      <c r="F135" s="5" t="s">
        <v>368</v>
      </c>
      <c r="G135" s="1" t="s">
        <v>1146</v>
      </c>
      <c r="H135" s="5" t="s">
        <v>46</v>
      </c>
      <c r="I135" s="1" t="s">
        <v>1146</v>
      </c>
      <c r="J135" s="5" t="s">
        <v>192</v>
      </c>
      <c r="K135" s="1" t="s">
        <v>1146</v>
      </c>
      <c r="L135" s="5">
        <v>1</v>
      </c>
      <c r="M135" s="1" t="s">
        <v>1146</v>
      </c>
      <c r="N135" s="5" t="s">
        <v>14</v>
      </c>
      <c r="O135" s="1" t="s">
        <v>1146</v>
      </c>
      <c r="P135" s="5" t="s">
        <v>32</v>
      </c>
      <c r="Q135" s="1" t="s">
        <v>1146</v>
      </c>
      <c r="R135">
        <v>5</v>
      </c>
      <c r="S135" s="1" t="s">
        <v>1146</v>
      </c>
      <c r="T135">
        <v>2</v>
      </c>
      <c r="U135" s="1" t="s">
        <v>1146</v>
      </c>
      <c r="V135" t="str" cm="1">
        <f t="array" aca="1" ref="V135" ca="1">IF(ISNUMBER(--RIGHT(F135,1)), "0", MID(F135, LOOKUP(2,1/(ISNUMBER(--MID(F135,ROW(INDIRECT("1:"&amp;LEN(F135))),1))), ROW(INDIRECT("1:"&amp;LEN(F135))))+1, LEN(F135)))</f>
        <v>MY</v>
      </c>
      <c r="W135" s="2" t="s">
        <v>1147</v>
      </c>
      <c r="X135" t="str">
        <f t="shared" ca="1" si="2"/>
        <v>["Coffee, Chaff","20","20B625MY","B25","1A-1B","1","X","B6","5","2","MY"],</v>
      </c>
    </row>
    <row r="136" spans="1:24" ht="17.5" x14ac:dyDescent="0.35">
      <c r="A136" t="s">
        <v>1148</v>
      </c>
      <c r="B136" s="4" t="s">
        <v>369</v>
      </c>
      <c r="C136" s="1" t="s">
        <v>1146</v>
      </c>
      <c r="D136" s="5">
        <v>25</v>
      </c>
      <c r="E136" s="1" t="s">
        <v>1146</v>
      </c>
      <c r="F136" s="9" t="s">
        <v>370</v>
      </c>
      <c r="G136" s="1" t="s">
        <v>1146</v>
      </c>
      <c r="H136" s="5" t="s">
        <v>12</v>
      </c>
      <c r="I136" s="1" t="s">
        <v>1146</v>
      </c>
      <c r="J136" s="7">
        <v>0</v>
      </c>
      <c r="K136" s="1" t="s">
        <v>1146</v>
      </c>
      <c r="L136" s="7">
        <v>0</v>
      </c>
      <c r="M136" s="1" t="s">
        <v>1146</v>
      </c>
      <c r="N136" s="7">
        <v>0</v>
      </c>
      <c r="O136" s="1" t="s">
        <v>1146</v>
      </c>
      <c r="P136" s="5" t="s">
        <v>91</v>
      </c>
      <c r="Q136" s="1" t="s">
        <v>1146</v>
      </c>
      <c r="R136">
        <v>5</v>
      </c>
      <c r="S136" s="1" t="s">
        <v>1146</v>
      </c>
      <c r="T136">
        <v>3</v>
      </c>
      <c r="U136" s="1" t="s">
        <v>1146</v>
      </c>
      <c r="V136" t="str" cm="1">
        <f t="array" aca="1" ref="V136" ca="1">IF(ISNUMBER(--RIGHT(F136,1)), "0", MID(F136, LOOKUP(2,1/(ISNUMBER(--MID(F136,ROW(INDIRECT("1:"&amp;LEN(F136))),1))), ROW(INDIRECT("1:"&amp;LEN(F136))))+1, LEN(F136)))</f>
        <v>P</v>
      </c>
      <c r="W136" s="2" t="s">
        <v>1147</v>
      </c>
      <c r="X136" t="str">
        <f t="shared" ca="1" si="2"/>
        <v>["Coffee, Ground, Dry","25","25A4035P","A35","0","0","0","A40","5","3","P"],</v>
      </c>
    </row>
    <row r="137" spans="1:24" ht="17.5" x14ac:dyDescent="0.35">
      <c r="A137" t="s">
        <v>1148</v>
      </c>
      <c r="B137" s="4" t="s">
        <v>371</v>
      </c>
      <c r="C137" s="1" t="s">
        <v>1146</v>
      </c>
      <c r="D137" s="5" t="s">
        <v>114</v>
      </c>
      <c r="E137" s="1" t="s">
        <v>1146</v>
      </c>
      <c r="F137" s="5" t="s">
        <v>372</v>
      </c>
      <c r="G137" s="1" t="s">
        <v>1146</v>
      </c>
      <c r="H137" s="5" t="s">
        <v>87</v>
      </c>
      <c r="I137" s="1" t="s">
        <v>1146</v>
      </c>
      <c r="J137" s="7">
        <v>0</v>
      </c>
      <c r="K137" s="1" t="s">
        <v>1146</v>
      </c>
      <c r="L137" s="7">
        <v>0</v>
      </c>
      <c r="M137" s="1" t="s">
        <v>1146</v>
      </c>
      <c r="N137" s="7">
        <v>0</v>
      </c>
      <c r="O137" s="1" t="s">
        <v>1146</v>
      </c>
      <c r="P137" s="5" t="s">
        <v>91</v>
      </c>
      <c r="Q137" s="1" t="s">
        <v>1146</v>
      </c>
      <c r="R137">
        <v>5</v>
      </c>
      <c r="S137" s="1" t="s">
        <v>1146</v>
      </c>
      <c r="T137">
        <v>4</v>
      </c>
      <c r="U137" s="1" t="s">
        <v>1146</v>
      </c>
      <c r="V137" t="str" cm="1">
        <f t="array" aca="1" ref="V137" ca="1">IF(ISNUMBER(--RIGHT(F137,1)), "0", MID(F137, LOOKUP(2,1/(ISNUMBER(--MID(F137,ROW(INDIRECT("1:"&amp;LEN(F137))),1))), ROW(INDIRECT("1:"&amp;LEN(F137))))+1, LEN(F137)))</f>
        <v>X</v>
      </c>
      <c r="W137" s="2" t="s">
        <v>1147</v>
      </c>
      <c r="X137" t="str">
        <f t="shared" ca="1" si="2"/>
        <v>["Coffee, Ground, Wet","35,45","40A4045X","A45","0","0","0","A40","5","4","X"],</v>
      </c>
    </row>
    <row r="138" spans="1:24" ht="17.5" x14ac:dyDescent="0.35">
      <c r="A138" t="s">
        <v>1148</v>
      </c>
      <c r="B138" s="4" t="s">
        <v>373</v>
      </c>
      <c r="C138" s="1" t="s">
        <v>1146</v>
      </c>
      <c r="D138" s="5">
        <v>19</v>
      </c>
      <c r="E138" s="1" t="s">
        <v>1146</v>
      </c>
      <c r="F138" s="5" t="s">
        <v>374</v>
      </c>
      <c r="G138" s="1" t="s">
        <v>1146</v>
      </c>
      <c r="H138" s="5" t="s">
        <v>12</v>
      </c>
      <c r="I138" s="1" t="s">
        <v>1146</v>
      </c>
      <c r="J138" s="7">
        <v>0</v>
      </c>
      <c r="K138" s="1" t="s">
        <v>1146</v>
      </c>
      <c r="L138" s="7">
        <v>0</v>
      </c>
      <c r="M138" s="1" t="s">
        <v>1146</v>
      </c>
      <c r="N138" s="5" t="s">
        <v>14</v>
      </c>
      <c r="O138" s="1" t="s">
        <v>1146</v>
      </c>
      <c r="P138" s="5" t="s">
        <v>91</v>
      </c>
      <c r="Q138" s="1" t="s">
        <v>1146</v>
      </c>
      <c r="R138">
        <v>5</v>
      </c>
      <c r="S138" s="1" t="s">
        <v>1146</v>
      </c>
      <c r="T138">
        <v>3</v>
      </c>
      <c r="U138" s="1" t="s">
        <v>1146</v>
      </c>
      <c r="V138" t="str" cm="1">
        <f t="array" aca="1" ref="V138" ca="1">IF(ISNUMBER(--RIGHT(F138,1)), "0", MID(F138, LOOKUP(2,1/(ISNUMBER(--MID(F138,ROW(INDIRECT("1:"&amp;LEN(F138))),1))), ROW(INDIRECT("1:"&amp;LEN(F138))))+1, LEN(F138)))</f>
        <v>PUY</v>
      </c>
      <c r="W138" s="2" t="s">
        <v>1147</v>
      </c>
      <c r="X138" t="str">
        <f t="shared" ca="1" si="2"/>
        <v>["Coffee, Soluble","19","19A4035PUY","A35","0","0","X","A40","5","3","PUY"],</v>
      </c>
    </row>
    <row r="139" spans="1:24" ht="17.5" x14ac:dyDescent="0.35">
      <c r="A139" t="s">
        <v>1148</v>
      </c>
      <c r="B139" s="4" t="s">
        <v>375</v>
      </c>
      <c r="C139" s="1" t="s">
        <v>1146</v>
      </c>
      <c r="D139" s="5" t="s">
        <v>376</v>
      </c>
      <c r="E139" s="1" t="s">
        <v>1146</v>
      </c>
      <c r="F139" s="5" t="s">
        <v>377</v>
      </c>
      <c r="G139" s="1" t="s">
        <v>1146</v>
      </c>
      <c r="H139" s="5" t="s">
        <v>378</v>
      </c>
      <c r="I139" s="1" t="s">
        <v>1146</v>
      </c>
      <c r="J139" s="5" t="s">
        <v>52</v>
      </c>
      <c r="K139" s="1" t="s">
        <v>1146</v>
      </c>
      <c r="L139" s="5">
        <v>1.2</v>
      </c>
      <c r="M139" s="1" t="s">
        <v>1146</v>
      </c>
      <c r="N139" s="7">
        <v>0</v>
      </c>
      <c r="O139" s="1" t="s">
        <v>1146</v>
      </c>
      <c r="P139" s="5" t="s">
        <v>26</v>
      </c>
      <c r="Q139" s="1" t="s">
        <v>1146</v>
      </c>
      <c r="R139">
        <v>7</v>
      </c>
      <c r="S139" s="1" t="s">
        <v>1146</v>
      </c>
      <c r="T139">
        <v>3</v>
      </c>
      <c r="U139" s="1" t="s">
        <v>1146</v>
      </c>
      <c r="V139" t="str" cm="1">
        <f t="array" aca="1" ref="V139" ca="1">IF(ISNUMBER(--RIGHT(F139,1)), "0", MID(F139, LOOKUP(2,1/(ISNUMBER(--MID(F139,ROW(INDIRECT("1:"&amp;LEN(F139))),1))), ROW(INDIRECT("1:"&amp;LEN(F139))))+1, LEN(F139)))</f>
        <v>NY</v>
      </c>
      <c r="W139" s="2" t="s">
        <v>1147</v>
      </c>
      <c r="X139" t="str">
        <f t="shared" ca="1" si="2"/>
        <v>["Coke, Breeze","25,35","30C1/237NY","C37","3D","1.2","0","C1/2","7","3","NY"],</v>
      </c>
    </row>
    <row r="140" spans="1:24" ht="17.5" x14ac:dyDescent="0.35">
      <c r="A140" t="s">
        <v>1148</v>
      </c>
      <c r="B140" s="4" t="s">
        <v>379</v>
      </c>
      <c r="C140" s="1" t="s">
        <v>1146</v>
      </c>
      <c r="D140" s="5" t="s">
        <v>376</v>
      </c>
      <c r="E140" s="1" t="s">
        <v>1146</v>
      </c>
      <c r="F140" s="5" t="s">
        <v>380</v>
      </c>
      <c r="G140" s="1" t="s">
        <v>1146</v>
      </c>
      <c r="H140" s="5" t="s">
        <v>59</v>
      </c>
      <c r="I140" s="1" t="s">
        <v>1146</v>
      </c>
      <c r="J140" s="5" t="s">
        <v>52</v>
      </c>
      <c r="K140" s="1" t="s">
        <v>1146</v>
      </c>
      <c r="L140" s="5">
        <v>1.2</v>
      </c>
      <c r="M140" s="1" t="s">
        <v>1146</v>
      </c>
      <c r="N140" s="7">
        <v>0</v>
      </c>
      <c r="O140" s="1" t="s">
        <v>1146</v>
      </c>
      <c r="P140" s="5" t="s">
        <v>381</v>
      </c>
      <c r="Q140" s="1" t="s">
        <v>1146</v>
      </c>
      <c r="R140">
        <v>7</v>
      </c>
      <c r="S140" s="1" t="s">
        <v>1146</v>
      </c>
      <c r="T140">
        <v>3</v>
      </c>
      <c r="U140" s="1" t="s">
        <v>1146</v>
      </c>
      <c r="V140" t="str" cm="1">
        <f t="array" aca="1" ref="V140" ca="1">IF(ISNUMBER(--RIGHT(F140,1)), "0", MID(F140, LOOKUP(2,1/(ISNUMBER(--MID(F140,ROW(INDIRECT("1:"&amp;LEN(F140))),1))), ROW(INDIRECT("1:"&amp;LEN(F140))))+1, LEN(F140)))</f>
        <v>N</v>
      </c>
      <c r="W140" s="2" t="s">
        <v>1147</v>
      </c>
      <c r="X140" t="str">
        <f t="shared" ca="1" si="2"/>
        <v>["Coke, Loose","25,35","30D737N","D37","3D","1.2","0","D7","7","3","N"],</v>
      </c>
    </row>
    <row r="141" spans="1:24" ht="17.5" x14ac:dyDescent="0.35">
      <c r="A141" t="s">
        <v>1148</v>
      </c>
      <c r="B141" s="4" t="s">
        <v>382</v>
      </c>
      <c r="C141" s="1" t="s">
        <v>1146</v>
      </c>
      <c r="D141" s="5" t="s">
        <v>114</v>
      </c>
      <c r="E141" s="1" t="s">
        <v>1146</v>
      </c>
      <c r="F141" s="5" t="s">
        <v>383</v>
      </c>
      <c r="G141" s="1" t="s">
        <v>1146</v>
      </c>
      <c r="H141" s="5" t="s">
        <v>59</v>
      </c>
      <c r="I141" s="1" t="s">
        <v>1146</v>
      </c>
      <c r="J141" s="5" t="s">
        <v>52</v>
      </c>
      <c r="K141" s="1" t="s">
        <v>1146</v>
      </c>
      <c r="L141" s="5">
        <v>1.3</v>
      </c>
      <c r="M141" s="1" t="s">
        <v>1146</v>
      </c>
      <c r="N141" s="7">
        <v>0</v>
      </c>
      <c r="O141" s="1" t="s">
        <v>1146</v>
      </c>
      <c r="P141" s="5" t="s">
        <v>381</v>
      </c>
      <c r="Q141" s="1" t="s">
        <v>1146</v>
      </c>
      <c r="R141">
        <v>7</v>
      </c>
      <c r="S141" s="1" t="s">
        <v>1146</v>
      </c>
      <c r="T141">
        <v>3</v>
      </c>
      <c r="U141" s="1" t="s">
        <v>1146</v>
      </c>
      <c r="V141" t="str" cm="1">
        <f t="array" aca="1" ref="V141" ca="1">IF(ISNUMBER(--RIGHT(F141,1)), "0", MID(F141, LOOKUP(2,1/(ISNUMBER(--MID(F141,ROW(INDIRECT("1:"&amp;LEN(F141))),1))), ROW(INDIRECT("1:"&amp;LEN(F141))))+1, LEN(F141)))</f>
        <v>NY</v>
      </c>
      <c r="W141" s="2" t="s">
        <v>1147</v>
      </c>
      <c r="X141" t="str">
        <f t="shared" ca="1" si="2"/>
        <v>["Coke, Petrol, Calcined","35,45","40D737NY","D37","3D","1.3","0","D7","7","3","NY"],</v>
      </c>
    </row>
    <row r="142" spans="1:24" ht="17.5" x14ac:dyDescent="0.35">
      <c r="A142" t="s">
        <v>1148</v>
      </c>
      <c r="B142" s="4" t="s">
        <v>384</v>
      </c>
      <c r="C142" s="1" t="s">
        <v>1146</v>
      </c>
      <c r="D142" s="5" t="s">
        <v>238</v>
      </c>
      <c r="E142" s="1" t="s">
        <v>1146</v>
      </c>
      <c r="F142" s="5" t="s">
        <v>385</v>
      </c>
      <c r="G142" s="1" t="s">
        <v>1146</v>
      </c>
      <c r="H142" s="5" t="s">
        <v>184</v>
      </c>
      <c r="I142" s="1" t="s">
        <v>1146</v>
      </c>
      <c r="J142" s="5" t="s">
        <v>80</v>
      </c>
      <c r="K142" s="1" t="s">
        <v>1146</v>
      </c>
      <c r="L142" s="5">
        <v>1</v>
      </c>
      <c r="M142" s="1" t="s">
        <v>1146</v>
      </c>
      <c r="N142" s="7">
        <v>0</v>
      </c>
      <c r="O142" s="1" t="s">
        <v>1146</v>
      </c>
      <c r="P142" s="5" t="s">
        <v>381</v>
      </c>
      <c r="Q142" s="1" t="s">
        <v>1146</v>
      </c>
      <c r="R142">
        <v>5</v>
      </c>
      <c r="S142" s="1" t="s">
        <v>1146</v>
      </c>
      <c r="T142">
        <v>4</v>
      </c>
      <c r="U142" s="1" t="s">
        <v>1146</v>
      </c>
      <c r="V142" t="str" cm="1">
        <f t="array" aca="1" ref="V142" ca="1">IF(ISNUMBER(--RIGHT(F142,1)), "0", MID(F142, LOOKUP(2,1/(ISNUMBER(--MID(F142,ROW(INDIRECT("1:"&amp;LEN(F142))),1))), ROW(INDIRECT("1:"&amp;LEN(F142))))+1, LEN(F142)))</f>
        <v>TV</v>
      </c>
      <c r="W142" s="2" t="s">
        <v>1147</v>
      </c>
      <c r="X142" t="str">
        <f t="shared" ca="1" si="2"/>
        <v>["Compost","30,50","40D745TV","D45","3A-3B","1","0","D7","5","4","TV"],</v>
      </c>
    </row>
    <row r="143" spans="1:24" ht="17.5" x14ac:dyDescent="0.35">
      <c r="A143" t="s">
        <v>1148</v>
      </c>
      <c r="B143" s="4" t="s">
        <v>386</v>
      </c>
      <c r="C143" s="1" t="s">
        <v>1146</v>
      </c>
      <c r="D143" s="5" t="s">
        <v>387</v>
      </c>
      <c r="E143" s="1" t="s">
        <v>1146</v>
      </c>
      <c r="F143" s="5" t="s">
        <v>388</v>
      </c>
      <c r="G143" s="1" t="s">
        <v>1146</v>
      </c>
      <c r="H143" s="5" t="s">
        <v>321</v>
      </c>
      <c r="I143" s="1" t="s">
        <v>1146</v>
      </c>
      <c r="J143" s="5" t="s">
        <v>52</v>
      </c>
      <c r="K143" s="1" t="s">
        <v>1146</v>
      </c>
      <c r="L143" s="5">
        <v>3</v>
      </c>
      <c r="M143" s="1" t="s">
        <v>1146</v>
      </c>
      <c r="N143" s="7">
        <v>0</v>
      </c>
      <c r="O143" s="1" t="s">
        <v>1146</v>
      </c>
      <c r="P143" s="5" t="s">
        <v>26</v>
      </c>
      <c r="Q143" s="1" t="s">
        <v>1146</v>
      </c>
      <c r="R143">
        <v>6</v>
      </c>
      <c r="S143" s="1" t="s">
        <v>1146</v>
      </c>
      <c r="T143">
        <v>3</v>
      </c>
      <c r="U143" s="1" t="s">
        <v>1146</v>
      </c>
      <c r="V143" t="str" cm="1">
        <f t="array" aca="1" ref="V143" ca="1">IF(ISNUMBER(--RIGHT(F143,1)), "0", MID(F143, LOOKUP(2,1/(ISNUMBER(--MID(F143,ROW(INDIRECT("1:"&amp;LEN(F143))),1))), ROW(INDIRECT("1:"&amp;LEN(F143))))+1, LEN(F143)))</f>
        <v>U</v>
      </c>
      <c r="W143" s="2" t="s">
        <v>1147</v>
      </c>
      <c r="X143" t="str">
        <f t="shared" ca="1" si="2"/>
        <v>["Concrete, Pre-Mix, Dry","85,120","103C1/236U","C36","3D","3","0","C1/2","6","3","U"],</v>
      </c>
    </row>
    <row r="144" spans="1:24" ht="17.5" x14ac:dyDescent="0.35">
      <c r="A144" t="s">
        <v>1148</v>
      </c>
      <c r="B144" s="4" t="s">
        <v>389</v>
      </c>
      <c r="C144" s="1" t="s">
        <v>1146</v>
      </c>
      <c r="D144" s="5" t="s">
        <v>290</v>
      </c>
      <c r="E144" s="1" t="s">
        <v>1146</v>
      </c>
      <c r="F144" s="5" t="s">
        <v>390</v>
      </c>
      <c r="G144" s="1" t="s">
        <v>1146</v>
      </c>
      <c r="H144" s="5" t="s">
        <v>36</v>
      </c>
      <c r="I144" s="1" t="s">
        <v>1146</v>
      </c>
      <c r="J144" s="5" t="s">
        <v>131</v>
      </c>
      <c r="K144" s="1" t="s">
        <v>1146</v>
      </c>
      <c r="L144" s="5">
        <v>1</v>
      </c>
      <c r="M144" s="1" t="s">
        <v>1146</v>
      </c>
      <c r="N144" s="7">
        <v>0</v>
      </c>
      <c r="O144" s="1" t="s">
        <v>1146</v>
      </c>
      <c r="P144" s="5" t="s">
        <v>26</v>
      </c>
      <c r="Q144" s="1" t="s">
        <v>1146</v>
      </c>
      <c r="R144">
        <v>5</v>
      </c>
      <c r="S144" s="1" t="s">
        <v>1146</v>
      </c>
      <c r="T144">
        <v>3</v>
      </c>
      <c r="U144" s="1" t="s">
        <v>1146</v>
      </c>
      <c r="V144" t="str" cm="1">
        <f t="array" aca="1" ref="V144" ca="1">IF(ISNUMBER(--RIGHT(F144,1)), "0", MID(F144, LOOKUP(2,1/(ISNUMBER(--MID(F144,ROW(INDIRECT("1:"&amp;LEN(F144))),1))), ROW(INDIRECT("1:"&amp;LEN(F144))))+1, LEN(F144)))</f>
        <v>S</v>
      </c>
      <c r="W144" s="2" t="s">
        <v>1147</v>
      </c>
      <c r="X144" t="str">
        <f t="shared" ca="1" si="2"/>
        <v>["Copper Sulfate (Bluestone)","75,95","85C1/235S","C35","2A-2B-2C","1","0","C1/2","5","3","S"],</v>
      </c>
    </row>
    <row r="145" spans="1:24" ht="17.5" x14ac:dyDescent="0.35">
      <c r="A145" t="s">
        <v>1148</v>
      </c>
      <c r="B145" s="4" t="s">
        <v>391</v>
      </c>
      <c r="C145" s="1" t="s">
        <v>1146</v>
      </c>
      <c r="D145" s="5" t="s">
        <v>392</v>
      </c>
      <c r="E145" s="1" t="s">
        <v>1146</v>
      </c>
      <c r="F145" s="5" t="s">
        <v>393</v>
      </c>
      <c r="G145" s="1" t="s">
        <v>1146</v>
      </c>
      <c r="H145" s="5" t="s">
        <v>144</v>
      </c>
      <c r="I145" s="1" t="s">
        <v>1146</v>
      </c>
      <c r="J145" s="5" t="s">
        <v>52</v>
      </c>
      <c r="K145" s="1" t="s">
        <v>1146</v>
      </c>
      <c r="L145" s="5">
        <v>4</v>
      </c>
      <c r="M145" s="1" t="s">
        <v>1146</v>
      </c>
      <c r="N145" s="7">
        <v>0</v>
      </c>
      <c r="O145" s="1" t="s">
        <v>1146</v>
      </c>
      <c r="P145" s="5" t="s">
        <v>394</v>
      </c>
      <c r="Q145" s="1" t="s">
        <v>1146</v>
      </c>
      <c r="R145">
        <v>6</v>
      </c>
      <c r="S145" s="1" t="s">
        <v>1146</v>
      </c>
      <c r="T145">
        <v>3</v>
      </c>
      <c r="U145" s="1" t="s">
        <v>1146</v>
      </c>
      <c r="V145" t="str" cm="1">
        <f t="array" aca="1" ref="V145" ca="1">IF(ISNUMBER(--RIGHT(F145,1)), "0", MID(F145, LOOKUP(2,1/(ISNUMBER(--MID(F145,ROW(INDIRECT("1:"&amp;LEN(F145))),1))), ROW(INDIRECT("1:"&amp;LEN(F145))))+1, LEN(F145)))</f>
        <v>0</v>
      </c>
      <c r="W145" s="2" t="s">
        <v>1147</v>
      </c>
      <c r="X145" t="str">
        <f t="shared" ca="1" si="2"/>
        <v>["Copper, Ore","120,150","135DX36","D36","3D","4","0","DX","6","3","0"],</v>
      </c>
    </row>
    <row r="146" spans="1:24" ht="17.5" x14ac:dyDescent="0.35">
      <c r="A146" t="s">
        <v>1148</v>
      </c>
      <c r="B146" s="4" t="s">
        <v>395</v>
      </c>
      <c r="C146" s="1" t="s">
        <v>1146</v>
      </c>
      <c r="D146" s="5" t="s">
        <v>396</v>
      </c>
      <c r="E146" s="1" t="s">
        <v>1146</v>
      </c>
      <c r="F146" s="5" t="s">
        <v>397</v>
      </c>
      <c r="G146" s="1" t="s">
        <v>1146</v>
      </c>
      <c r="H146" s="5" t="s">
        <v>144</v>
      </c>
      <c r="I146" s="1" t="s">
        <v>1146</v>
      </c>
      <c r="J146" s="5" t="s">
        <v>52</v>
      </c>
      <c r="K146" s="1" t="s">
        <v>1146</v>
      </c>
      <c r="L146" s="5">
        <v>4</v>
      </c>
      <c r="M146" s="1" t="s">
        <v>1146</v>
      </c>
      <c r="N146" s="7">
        <v>0</v>
      </c>
      <c r="O146" s="1" t="s">
        <v>1146</v>
      </c>
      <c r="P146" s="5" t="s">
        <v>60</v>
      </c>
      <c r="Q146" s="1" t="s">
        <v>1146</v>
      </c>
      <c r="R146">
        <v>6</v>
      </c>
      <c r="S146" s="1" t="s">
        <v>1146</v>
      </c>
      <c r="T146">
        <v>3</v>
      </c>
      <c r="U146" s="1" t="s">
        <v>1146</v>
      </c>
      <c r="V146" t="str" cm="1">
        <f t="array" aca="1" ref="V146" ca="1">IF(ISNUMBER(--RIGHT(F146,1)), "0", MID(F146, LOOKUP(2,1/(ISNUMBER(--MID(F146,ROW(INDIRECT("1:"&amp;LEN(F146))),1))), ROW(INDIRECT("1:"&amp;LEN(F146))))+1, LEN(F146)))</f>
        <v>0</v>
      </c>
      <c r="W146" s="2" t="s">
        <v>1147</v>
      </c>
      <c r="X146" t="str">
        <f t="shared" ca="1" si="2"/>
        <v>["Copper, Ore, Crushed","100,150","125D336","D36","3D","4","0","D3","6","3","0"],</v>
      </c>
    </row>
    <row r="147" spans="1:24" ht="17.5" x14ac:dyDescent="0.35">
      <c r="A147" t="s">
        <v>1148</v>
      </c>
      <c r="B147" s="4" t="s">
        <v>398</v>
      </c>
      <c r="C147" s="1" t="s">
        <v>1146</v>
      </c>
      <c r="D147" s="5" t="s">
        <v>309</v>
      </c>
      <c r="E147" s="1" t="s">
        <v>1146</v>
      </c>
      <c r="F147" s="5" t="s">
        <v>399</v>
      </c>
      <c r="G147" s="1" t="s">
        <v>1146</v>
      </c>
      <c r="H147" s="5" t="s">
        <v>19</v>
      </c>
      <c r="I147" s="1" t="s">
        <v>1146</v>
      </c>
      <c r="J147" s="5" t="s">
        <v>31</v>
      </c>
      <c r="K147" s="1" t="s">
        <v>1146</v>
      </c>
      <c r="L147" s="5">
        <v>0.7</v>
      </c>
      <c r="M147" s="1" t="s">
        <v>1146</v>
      </c>
      <c r="N147" s="5" t="s">
        <v>14</v>
      </c>
      <c r="O147" s="1" t="s">
        <v>1146</v>
      </c>
      <c r="P147" s="5" t="s">
        <v>32</v>
      </c>
      <c r="Q147" s="1" t="s">
        <v>1146</v>
      </c>
      <c r="R147">
        <v>5</v>
      </c>
      <c r="S147" s="1" t="s">
        <v>1146</v>
      </c>
      <c r="T147">
        <v>4</v>
      </c>
      <c r="U147" s="1" t="s">
        <v>1146</v>
      </c>
      <c r="V147" t="str" cm="1">
        <f t="array" aca="1" ref="V147" ca="1">IF(ISNUMBER(--RIGHT(F147,1)), "0", MID(F147, LOOKUP(2,1/(ISNUMBER(--MID(F147,ROW(INDIRECT("1:"&amp;LEN(F147))),1))), ROW(INDIRECT("1:"&amp;LEN(F147))))+1, LEN(F147)))</f>
        <v>HW</v>
      </c>
      <c r="W147" s="2" t="s">
        <v>1147</v>
      </c>
      <c r="X147" t="str">
        <f t="shared" ca="1" si="2"/>
        <v>["Copra, Cake, Ground","40,45","43B645HW","B45","1A-1B-1C","0.7","X","B6","5","4","HW"],</v>
      </c>
    </row>
    <row r="148" spans="1:24" ht="17.5" x14ac:dyDescent="0.35">
      <c r="A148" t="s">
        <v>1148</v>
      </c>
      <c r="B148" s="4" t="s">
        <v>400</v>
      </c>
      <c r="C148" s="1" t="s">
        <v>1146</v>
      </c>
      <c r="D148" s="5" t="s">
        <v>401</v>
      </c>
      <c r="E148" s="1" t="s">
        <v>1146</v>
      </c>
      <c r="F148" s="5" t="s">
        <v>402</v>
      </c>
      <c r="G148" s="1" t="s">
        <v>1146</v>
      </c>
      <c r="H148" s="5" t="s">
        <v>214</v>
      </c>
      <c r="I148" s="1" t="s">
        <v>1146</v>
      </c>
      <c r="J148" s="5" t="s">
        <v>131</v>
      </c>
      <c r="K148" s="1" t="s">
        <v>1146</v>
      </c>
      <c r="L148" s="5">
        <v>0.8</v>
      </c>
      <c r="M148" s="1" t="s">
        <v>1146</v>
      </c>
      <c r="N148" s="5" t="s">
        <v>14</v>
      </c>
      <c r="O148" s="1" t="s">
        <v>1146</v>
      </c>
      <c r="P148" s="5" t="s">
        <v>60</v>
      </c>
      <c r="Q148" s="1" t="s">
        <v>1146</v>
      </c>
      <c r="R148">
        <v>5</v>
      </c>
      <c r="S148" s="1" t="s">
        <v>1146</v>
      </c>
      <c r="T148">
        <v>3</v>
      </c>
      <c r="U148" s="1" t="s">
        <v>1146</v>
      </c>
      <c r="V148" t="str" cm="1">
        <f t="array" aca="1" ref="V148" ca="1">IF(ISNUMBER(--RIGHT(F148,1)), "0", MID(F148, LOOKUP(2,1/(ISNUMBER(--MID(F148,ROW(INDIRECT("1:"&amp;LEN(F148))),1))), ROW(INDIRECT("1:"&amp;LEN(F148))))+1, LEN(F148)))</f>
        <v>HW</v>
      </c>
      <c r="W148" s="2" t="s">
        <v>1147</v>
      </c>
      <c r="X148" t="str">
        <f t="shared" ca="1" si="2"/>
        <v>["Copra, Cake, Lumpy","25,30","28D335HW","D35","2A-2B-2C","0.8","X","D3","5","3","HW"],</v>
      </c>
    </row>
    <row r="149" spans="1:24" ht="15.5" x14ac:dyDescent="0.35">
      <c r="A149" t="s">
        <v>1148</v>
      </c>
      <c r="B149" s="4" t="s">
        <v>403</v>
      </c>
      <c r="C149" s="1" t="s">
        <v>1146</v>
      </c>
      <c r="D149" s="5">
        <v>22</v>
      </c>
      <c r="E149" s="1" t="s">
        <v>1146</v>
      </c>
      <c r="F149" s="5" t="s">
        <v>404</v>
      </c>
      <c r="G149" s="1" t="s">
        <v>1146</v>
      </c>
      <c r="H149" s="5" t="s">
        <v>405</v>
      </c>
      <c r="I149" s="1" t="s">
        <v>1146</v>
      </c>
      <c r="J149" s="5" t="s">
        <v>131</v>
      </c>
      <c r="K149" s="1" t="s">
        <v>1146</v>
      </c>
      <c r="L149" s="5">
        <v>1</v>
      </c>
      <c r="M149" s="1" t="s">
        <v>1146</v>
      </c>
      <c r="N149" s="5" t="s">
        <v>14</v>
      </c>
      <c r="O149" s="1" t="s">
        <v>1146</v>
      </c>
      <c r="P149" s="5" t="s">
        <v>67</v>
      </c>
      <c r="Q149" s="1" t="s">
        <v>1146</v>
      </c>
      <c r="R149">
        <v>5</v>
      </c>
      <c r="S149" s="1" t="s">
        <v>1146</v>
      </c>
      <c r="T149">
        <v>3</v>
      </c>
      <c r="U149" s="1" t="s">
        <v>1146</v>
      </c>
      <c r="V149" t="str" cm="1">
        <f t="array" aca="1" ref="V149" ca="1">IF(ISNUMBER(--RIGHT(F149,1)), "0", MID(F149, LOOKUP(2,1/(ISNUMBER(--MID(F149,ROW(INDIRECT("1:"&amp;LEN(F149))),1))), ROW(INDIRECT("1:"&amp;LEN(F149))))+1, LEN(F149)))</f>
        <v>HW</v>
      </c>
      <c r="W149" s="2" t="s">
        <v>1147</v>
      </c>
      <c r="X149" t="str">
        <f t="shared" ca="1" si="2"/>
        <v>["Copra, Lumpy","22","22E35HW","E35","2A-2B-2C","1","X","E","5","3","HW"],</v>
      </c>
    </row>
    <row r="150" spans="1:24" ht="17.5" x14ac:dyDescent="0.35">
      <c r="A150" t="s">
        <v>1148</v>
      </c>
      <c r="B150" s="4" t="s">
        <v>406</v>
      </c>
      <c r="C150" s="1" t="s">
        <v>1146</v>
      </c>
      <c r="D150" s="5" t="s">
        <v>309</v>
      </c>
      <c r="E150" s="1" t="s">
        <v>1146</v>
      </c>
      <c r="F150" s="5" t="s">
        <v>407</v>
      </c>
      <c r="G150" s="1" t="s">
        <v>1146</v>
      </c>
      <c r="H150" s="5" t="s">
        <v>42</v>
      </c>
      <c r="I150" s="1" t="s">
        <v>1146</v>
      </c>
      <c r="J150" s="5" t="s">
        <v>20</v>
      </c>
      <c r="K150" s="1" t="s">
        <v>1146</v>
      </c>
      <c r="L150" s="5">
        <v>0.7</v>
      </c>
      <c r="M150" s="1" t="s">
        <v>1146</v>
      </c>
      <c r="N150" s="5" t="s">
        <v>14</v>
      </c>
      <c r="O150" s="1" t="s">
        <v>1146</v>
      </c>
      <c r="P150" s="5" t="s">
        <v>32</v>
      </c>
      <c r="Q150" s="1" t="s">
        <v>1146</v>
      </c>
      <c r="R150">
        <v>5</v>
      </c>
      <c r="S150" s="1" t="s">
        <v>1146</v>
      </c>
      <c r="T150">
        <v>3</v>
      </c>
      <c r="U150" s="1" t="s">
        <v>1146</v>
      </c>
      <c r="V150" t="str" cm="1">
        <f t="array" aca="1" ref="V150" ca="1">IF(ISNUMBER(--RIGHT(F150,1)), "0", MID(F150, LOOKUP(2,1/(ISNUMBER(--MID(F150,ROW(INDIRECT("1:"&amp;LEN(F150))),1))), ROW(INDIRECT("1:"&amp;LEN(F150))))+1, LEN(F150)))</f>
        <v>HW</v>
      </c>
      <c r="W150" s="2" t="s">
        <v>1147</v>
      </c>
      <c r="X150" t="str">
        <f t="shared" ca="1" si="2"/>
        <v>["Copra, Meal","40,45","42B635HW","B35","2D","0.7","X","B6","5","3","HW"],</v>
      </c>
    </row>
    <row r="151" spans="1:24" ht="17.5" x14ac:dyDescent="0.35">
      <c r="A151" t="s">
        <v>1148</v>
      </c>
      <c r="B151" s="4" t="s">
        <v>408</v>
      </c>
      <c r="C151" s="1" t="s">
        <v>1146</v>
      </c>
      <c r="D151" s="5" t="s">
        <v>409</v>
      </c>
      <c r="E151" s="1" t="s">
        <v>1146</v>
      </c>
      <c r="F151" s="5" t="s">
        <v>410</v>
      </c>
      <c r="G151" s="1" t="s">
        <v>1146</v>
      </c>
      <c r="H151" s="5" t="s">
        <v>36</v>
      </c>
      <c r="I151" s="1" t="s">
        <v>1146</v>
      </c>
      <c r="J151" s="5" t="s">
        <v>31</v>
      </c>
      <c r="K151" s="1" t="s">
        <v>1146</v>
      </c>
      <c r="L151" s="5">
        <v>0.5</v>
      </c>
      <c r="M151" s="1" t="s">
        <v>1146</v>
      </c>
      <c r="N151" s="5" t="s">
        <v>14</v>
      </c>
      <c r="O151" s="1" t="s">
        <v>1146</v>
      </c>
      <c r="P151" s="5" t="s">
        <v>26</v>
      </c>
      <c r="Q151" s="1" t="s">
        <v>1146</v>
      </c>
      <c r="R151">
        <v>5</v>
      </c>
      <c r="S151" s="1" t="s">
        <v>1146</v>
      </c>
      <c r="T151">
        <v>3</v>
      </c>
      <c r="U151" s="1" t="s">
        <v>1146</v>
      </c>
      <c r="V151" t="str" cm="1">
        <f t="array" aca="1" ref="V151" ca="1">IF(ISNUMBER(--RIGHT(F151,1)), "0", MID(F151, LOOKUP(2,1/(ISNUMBER(--MID(F151,ROW(INDIRECT("1:"&amp;LEN(F151))),1))), ROW(INDIRECT("1:"&amp;LEN(F151))))+1, LEN(F151)))</f>
        <v>JYN</v>
      </c>
      <c r="W151" s="2" t="s">
        <v>1147</v>
      </c>
      <c r="X151" t="str">
        <f t="shared" ca="1" si="2"/>
        <v>["Cork, Granulated","12,15","14C1/235JYN","C35","1A-1B-1C","0.5","X","C1/2","5","3","JYN"],</v>
      </c>
    </row>
    <row r="152" spans="1:24" ht="17.5" x14ac:dyDescent="0.35">
      <c r="A152" t="s">
        <v>1148</v>
      </c>
      <c r="B152" s="4" t="s">
        <v>411</v>
      </c>
      <c r="C152" s="1" t="s">
        <v>1146</v>
      </c>
      <c r="D152" s="5" t="s">
        <v>412</v>
      </c>
      <c r="E152" s="1" t="s">
        <v>1146</v>
      </c>
      <c r="F152" s="5" t="s">
        <v>413</v>
      </c>
      <c r="G152" s="1" t="s">
        <v>1146</v>
      </c>
      <c r="H152" s="5" t="s">
        <v>42</v>
      </c>
      <c r="I152" s="1" t="s">
        <v>1146</v>
      </c>
      <c r="J152" s="5" t="s">
        <v>31</v>
      </c>
      <c r="K152" s="1" t="s">
        <v>1146</v>
      </c>
      <c r="L152" s="5">
        <v>0.5</v>
      </c>
      <c r="M152" s="1" t="s">
        <v>1146</v>
      </c>
      <c r="N152" s="5" t="s">
        <v>14</v>
      </c>
      <c r="O152" s="1" t="s">
        <v>1146</v>
      </c>
      <c r="P152" s="5" t="s">
        <v>32</v>
      </c>
      <c r="Q152" s="1" t="s">
        <v>1146</v>
      </c>
      <c r="R152">
        <v>5</v>
      </c>
      <c r="S152" s="1" t="s">
        <v>1146</v>
      </c>
      <c r="T152">
        <v>3</v>
      </c>
      <c r="U152" s="1" t="s">
        <v>1146</v>
      </c>
      <c r="V152" t="str" cm="1">
        <f t="array" aca="1" ref="V152" ca="1">IF(ISNUMBER(--RIGHT(F152,1)), "0", MID(F152, LOOKUP(2,1/(ISNUMBER(--MID(F152,ROW(INDIRECT("1:"&amp;LEN(F152))),1))), ROW(INDIRECT("1:"&amp;LEN(F152))))+1, LEN(F152)))</f>
        <v>JNY</v>
      </c>
      <c r="W152" s="2" t="s">
        <v>1147</v>
      </c>
      <c r="X152" t="str">
        <f t="shared" ca="1" si="2"/>
        <v>["Cork, Ground, Fine","5,15","10B635JNY","B35","1A-1B-1C","0.5","X","B6","5","3","JNY"],</v>
      </c>
    </row>
    <row r="153" spans="1:24" ht="17.5" x14ac:dyDescent="0.35">
      <c r="A153" t="s">
        <v>1148</v>
      </c>
      <c r="B153" s="4" t="s">
        <v>414</v>
      </c>
      <c r="C153" s="1" t="s">
        <v>1146</v>
      </c>
      <c r="D153" s="5" t="s">
        <v>365</v>
      </c>
      <c r="E153" s="1" t="s">
        <v>1146</v>
      </c>
      <c r="F153" s="5" t="s">
        <v>415</v>
      </c>
      <c r="G153" s="1" t="s">
        <v>1146</v>
      </c>
      <c r="H153" s="5" t="s">
        <v>42</v>
      </c>
      <c r="I153" s="1" t="s">
        <v>1146</v>
      </c>
      <c r="J153" s="5" t="s">
        <v>31</v>
      </c>
      <c r="K153" s="1" t="s">
        <v>1146</v>
      </c>
      <c r="L153" s="5">
        <v>0.4</v>
      </c>
      <c r="M153" s="1" t="s">
        <v>1146</v>
      </c>
      <c r="N153" s="7">
        <v>0</v>
      </c>
      <c r="O153" s="1" t="s">
        <v>1146</v>
      </c>
      <c r="P153" s="5" t="s">
        <v>32</v>
      </c>
      <c r="Q153" s="1" t="s">
        <v>1146</v>
      </c>
      <c r="R153">
        <v>5</v>
      </c>
      <c r="S153" s="1" t="s">
        <v>1146</v>
      </c>
      <c r="T153">
        <v>3</v>
      </c>
      <c r="U153" s="1" t="s">
        <v>1146</v>
      </c>
      <c r="V153" t="str" cm="1">
        <f t="array" aca="1" ref="V153" ca="1">IF(ISNUMBER(--RIGHT(F153,1)), "0", MID(F153, LOOKUP(2,1/(ISNUMBER(--MID(F153,ROW(INDIRECT("1:"&amp;LEN(F153))),1))), ROW(INDIRECT("1:"&amp;LEN(F153))))+1, LEN(F153)))</f>
        <v>PY</v>
      </c>
      <c r="W153" s="2" t="s">
        <v>1147</v>
      </c>
      <c r="X153" t="str">
        <f t="shared" ca="1" si="2"/>
        <v>["Corn, Cleanings","20,30","25B635PY","B35","1A-1B-1C","0.4","0","B6","5","3","PY"],</v>
      </c>
    </row>
    <row r="154" spans="1:24" ht="17.5" x14ac:dyDescent="0.35">
      <c r="A154" t="s">
        <v>1148</v>
      </c>
      <c r="B154" s="4" t="s">
        <v>416</v>
      </c>
      <c r="C154" s="1" t="s">
        <v>1146</v>
      </c>
      <c r="D154" s="5" t="s">
        <v>258</v>
      </c>
      <c r="E154" s="1" t="s">
        <v>1146</v>
      </c>
      <c r="F154" s="5" t="s">
        <v>417</v>
      </c>
      <c r="G154" s="1" t="s">
        <v>1146</v>
      </c>
      <c r="H154" s="5" t="s">
        <v>46</v>
      </c>
      <c r="I154" s="1" t="s">
        <v>1146</v>
      </c>
      <c r="J154" s="5" t="s">
        <v>31</v>
      </c>
      <c r="K154" s="1" t="s">
        <v>1146</v>
      </c>
      <c r="L154" s="5">
        <v>0.7</v>
      </c>
      <c r="M154" s="1" t="s">
        <v>1146</v>
      </c>
      <c r="N154" s="5" t="s">
        <v>14</v>
      </c>
      <c r="O154" s="1" t="s">
        <v>1146</v>
      </c>
      <c r="P154" s="5" t="s">
        <v>32</v>
      </c>
      <c r="Q154" s="1" t="s">
        <v>1146</v>
      </c>
      <c r="R154">
        <v>5</v>
      </c>
      <c r="S154" s="1" t="s">
        <v>1146</v>
      </c>
      <c r="T154">
        <v>2</v>
      </c>
      <c r="U154" s="1" t="s">
        <v>1146</v>
      </c>
      <c r="V154" t="str" cm="1">
        <f t="array" aca="1" ref="V154" ca="1">IF(ISNUMBER(--RIGHT(F154,1)), "0", MID(F154, LOOKUP(2,1/(ISNUMBER(--MID(F154,ROW(INDIRECT("1:"&amp;LEN(F154))),1))), ROW(INDIRECT("1:"&amp;LEN(F154))))+1, LEN(F154)))</f>
        <v>PN</v>
      </c>
      <c r="W154" s="2" t="s">
        <v>1147</v>
      </c>
      <c r="X154" t="str">
        <f t="shared" ca="1" si="2"/>
        <v>["Corn, Cracked","40,50","45B625PN","B25","1A-1B-1C","0.7","X","B6","5","2","PN"],</v>
      </c>
    </row>
    <row r="155" spans="1:24" ht="17.5" x14ac:dyDescent="0.35">
      <c r="A155" t="s">
        <v>1148</v>
      </c>
      <c r="B155" s="4" t="s">
        <v>418</v>
      </c>
      <c r="C155" s="1" t="s">
        <v>1146</v>
      </c>
      <c r="D155" s="5" t="s">
        <v>309</v>
      </c>
      <c r="E155" s="1" t="s">
        <v>1146</v>
      </c>
      <c r="F155" s="5" t="s">
        <v>419</v>
      </c>
      <c r="G155" s="1" t="s">
        <v>1146</v>
      </c>
      <c r="H155" s="5" t="s">
        <v>42</v>
      </c>
      <c r="I155" s="1" t="s">
        <v>1146</v>
      </c>
      <c r="J155" s="5" t="s">
        <v>31</v>
      </c>
      <c r="K155" s="1" t="s">
        <v>1146</v>
      </c>
      <c r="L155" s="5">
        <v>0.5</v>
      </c>
      <c r="M155" s="1" t="s">
        <v>1146</v>
      </c>
      <c r="N155" s="5" t="s">
        <v>14</v>
      </c>
      <c r="O155" s="1" t="s">
        <v>1146</v>
      </c>
      <c r="P155" s="5" t="s">
        <v>32</v>
      </c>
      <c r="Q155" s="1" t="s">
        <v>1146</v>
      </c>
      <c r="R155">
        <v>5</v>
      </c>
      <c r="S155" s="1" t="s">
        <v>1146</v>
      </c>
      <c r="T155">
        <v>3</v>
      </c>
      <c r="U155" s="1" t="s">
        <v>1146</v>
      </c>
      <c r="V155" t="str" cm="1">
        <f t="array" aca="1" ref="V155" ca="1">IF(ISNUMBER(--RIGHT(F155,1)), "0", MID(F155, LOOKUP(2,1/(ISNUMBER(--MID(F155,ROW(INDIRECT("1:"&amp;LEN(F155))),1))), ROW(INDIRECT("1:"&amp;LEN(F155))))+1, LEN(F155)))</f>
        <v>PN</v>
      </c>
      <c r="W155" s="2" t="s">
        <v>1147</v>
      </c>
      <c r="X155" t="str">
        <f t="shared" ca="1" si="2"/>
        <v>["Corn, Grits","40,45","43B635PN","B35","1A-1B-1C","0.5","X","B6","5","3","PN"],</v>
      </c>
    </row>
    <row r="156" spans="1:24" ht="17.5" x14ac:dyDescent="0.35">
      <c r="A156" t="s">
        <v>1148</v>
      </c>
      <c r="B156" s="4" t="s">
        <v>420</v>
      </c>
      <c r="C156" s="1" t="s">
        <v>1146</v>
      </c>
      <c r="D156" s="5" t="s">
        <v>341</v>
      </c>
      <c r="E156" s="1" t="s">
        <v>1146</v>
      </c>
      <c r="F156" s="5" t="s">
        <v>421</v>
      </c>
      <c r="G156" s="1" t="s">
        <v>1146</v>
      </c>
      <c r="H156" s="5" t="s">
        <v>422</v>
      </c>
      <c r="I156" s="1" t="s">
        <v>1146</v>
      </c>
      <c r="J156" s="7">
        <v>0</v>
      </c>
      <c r="K156" s="1" t="s">
        <v>1146</v>
      </c>
      <c r="L156" s="5">
        <v>0.8</v>
      </c>
      <c r="M156" s="1" t="s">
        <v>1146</v>
      </c>
      <c r="N156" s="7">
        <v>0</v>
      </c>
      <c r="O156" s="1" t="s">
        <v>1146</v>
      </c>
      <c r="P156" s="5" t="s">
        <v>60</v>
      </c>
      <c r="Q156" s="1" t="s">
        <v>1146</v>
      </c>
      <c r="R156">
        <v>5</v>
      </c>
      <c r="S156" s="1" t="s">
        <v>1146</v>
      </c>
      <c r="T156">
        <v>3</v>
      </c>
      <c r="U156" s="1" t="s">
        <v>1146</v>
      </c>
      <c r="V156" t="str" cm="1">
        <f t="array" aca="1" ref="V156" ca="1">IF(ISNUMBER(--RIGHT(F156,1)), "0", MID(F156, LOOKUP(2,1/(ISNUMBER(--MID(F156,ROW(INDIRECT("1:"&amp;LEN(F156))),1))), ROW(INDIRECT("1:"&amp;LEN(F156))))+1, LEN(F156)))</f>
        <v>0</v>
      </c>
      <c r="W156" s="2" t="s">
        <v>1147</v>
      </c>
      <c r="X156" t="str">
        <f t="shared" ca="1" si="2"/>
        <v>["Corn, Steeped","40,60","50D3","D","0","0.8","0","D3","5","3","0"],</v>
      </c>
    </row>
    <row r="157" spans="1:24" ht="17.5" x14ac:dyDescent="0.35">
      <c r="A157" t="s">
        <v>1148</v>
      </c>
      <c r="B157" s="4" t="s">
        <v>423</v>
      </c>
      <c r="C157" s="1" t="s">
        <v>1146</v>
      </c>
      <c r="D157" s="5">
        <v>17</v>
      </c>
      <c r="E157" s="1" t="s">
        <v>1146</v>
      </c>
      <c r="F157" s="5" t="s">
        <v>424</v>
      </c>
      <c r="G157" s="1" t="s">
        <v>1146</v>
      </c>
      <c r="H157" s="5" t="s">
        <v>25</v>
      </c>
      <c r="I157" s="1" t="s">
        <v>1146</v>
      </c>
      <c r="J157" s="5" t="s">
        <v>31</v>
      </c>
      <c r="K157" s="1" t="s">
        <v>1146</v>
      </c>
      <c r="L157" s="5">
        <v>0.6</v>
      </c>
      <c r="M157" s="1" t="s">
        <v>1146</v>
      </c>
      <c r="N157" s="7">
        <v>0</v>
      </c>
      <c r="O157" s="1" t="s">
        <v>1146</v>
      </c>
      <c r="P157" s="5" t="s">
        <v>26</v>
      </c>
      <c r="Q157" s="1" t="s">
        <v>1146</v>
      </c>
      <c r="R157">
        <v>5</v>
      </c>
      <c r="S157" s="1" t="s">
        <v>1146</v>
      </c>
      <c r="T157">
        <v>2</v>
      </c>
      <c r="U157" s="1" t="s">
        <v>1146</v>
      </c>
      <c r="V157" t="str" cm="1">
        <f t="array" aca="1" ref="V157" ca="1">IF(ISNUMBER(--RIGHT(F157,1)), "0", MID(F157, LOOKUP(2,1/(ISNUMBER(--MID(F157,ROW(INDIRECT("1:"&amp;LEN(F157))),1))), ROW(INDIRECT("1:"&amp;LEN(F157))))+1, LEN(F157)))</f>
        <v>YN</v>
      </c>
      <c r="W157" s="2" t="s">
        <v>1147</v>
      </c>
      <c r="X157" t="str">
        <f t="shared" ca="1" si="2"/>
        <v>["Corn Cobs, Ground","17","17C1/225YN","C25","1A-1B-1C","0.6","0","C1/2","5","2","YN"],</v>
      </c>
    </row>
    <row r="158" spans="1:24" ht="15.5" x14ac:dyDescent="0.35">
      <c r="A158" t="s">
        <v>1148</v>
      </c>
      <c r="B158" s="4" t="s">
        <v>425</v>
      </c>
      <c r="C158" s="1" t="s">
        <v>1146</v>
      </c>
      <c r="D158" s="5" t="s">
        <v>409</v>
      </c>
      <c r="E158" s="1" t="s">
        <v>1146</v>
      </c>
      <c r="F158" s="5" t="s">
        <v>426</v>
      </c>
      <c r="G158" s="1" t="s">
        <v>1146</v>
      </c>
      <c r="H158" s="5" t="s">
        <v>405</v>
      </c>
      <c r="I158" s="1" t="s">
        <v>1146</v>
      </c>
      <c r="J158" s="5" t="s">
        <v>47</v>
      </c>
      <c r="K158" s="1" t="s">
        <v>1146</v>
      </c>
      <c r="L158" s="5" t="s">
        <v>1149</v>
      </c>
      <c r="M158" s="1" t="s">
        <v>1146</v>
      </c>
      <c r="N158" s="7">
        <v>0</v>
      </c>
      <c r="O158" s="1" t="s">
        <v>1146</v>
      </c>
      <c r="P158" s="5" t="s">
        <v>67</v>
      </c>
      <c r="Q158" s="1" t="s">
        <v>1146</v>
      </c>
      <c r="R158">
        <v>5</v>
      </c>
      <c r="S158" s="1" t="s">
        <v>1146</v>
      </c>
      <c r="T158">
        <v>3</v>
      </c>
      <c r="U158" s="1" t="s">
        <v>1146</v>
      </c>
      <c r="V158" t="str" cm="1">
        <f t="array" aca="1" ref="V158" ca="1">IF(ISNUMBER(--RIGHT(F158,1)), "0", MID(F158, LOOKUP(2,1/(ISNUMBER(--MID(F158,ROW(INDIRECT("1:"&amp;LEN(F158))),1))), ROW(INDIRECT("1:"&amp;LEN(F158))))+1, LEN(F158)))</f>
        <v>NV</v>
      </c>
      <c r="W158" s="2" t="s">
        <v>1147</v>
      </c>
      <c r="X158" t="str">
        <f t="shared" ca="1" si="2"/>
        <v>["Corn Cobs, Whole*","12,15","14E35NV","E35","2A-2B","Nil","0","E","5","3","NV"],</v>
      </c>
    </row>
    <row r="159" spans="1:24" ht="17.5" x14ac:dyDescent="0.35">
      <c r="A159" t="s">
        <v>1148</v>
      </c>
      <c r="B159" s="4" t="s">
        <v>427</v>
      </c>
      <c r="C159" s="1" t="s">
        <v>1146</v>
      </c>
      <c r="D159" s="5">
        <v>56</v>
      </c>
      <c r="E159" s="1" t="s">
        <v>1146</v>
      </c>
      <c r="F159" s="5" t="s">
        <v>428</v>
      </c>
      <c r="G159" s="1" t="s">
        <v>1146</v>
      </c>
      <c r="H159" s="5" t="s">
        <v>214</v>
      </c>
      <c r="I159" s="1" t="s">
        <v>1146</v>
      </c>
      <c r="J159" s="5" t="s">
        <v>47</v>
      </c>
      <c r="K159" s="1" t="s">
        <v>1146</v>
      </c>
      <c r="L159" s="5" t="s">
        <v>1149</v>
      </c>
      <c r="M159" s="1" t="s">
        <v>1146</v>
      </c>
      <c r="N159" s="7">
        <v>0</v>
      </c>
      <c r="O159" s="1" t="s">
        <v>1146</v>
      </c>
      <c r="P159" s="5" t="s">
        <v>429</v>
      </c>
      <c r="Q159" s="1" t="s">
        <v>1146</v>
      </c>
      <c r="R159">
        <v>5</v>
      </c>
      <c r="S159" s="1" t="s">
        <v>1146</v>
      </c>
      <c r="T159">
        <v>3</v>
      </c>
      <c r="U159" s="1" t="s">
        <v>1146</v>
      </c>
      <c r="V159" t="str" cm="1">
        <f t="array" aca="1" ref="V159" ca="1">IF(ISNUMBER(--RIGHT(F159,1)), "0", MID(F159, LOOKUP(2,1/(ISNUMBER(--MID(F159,ROW(INDIRECT("1:"&amp;LEN(F159))),1))), ROW(INDIRECT("1:"&amp;LEN(F159))))+1, LEN(F159)))</f>
        <v>NV</v>
      </c>
      <c r="W159" s="2" t="s">
        <v>1147</v>
      </c>
      <c r="X159" t="str">
        <f t="shared" ca="1" si="2"/>
        <v>["Corn Ear*","56","56D1635NV","D35","2A-2B","Nil","0","D16","5","3","NV"],</v>
      </c>
    </row>
    <row r="160" spans="1:24" ht="17.5" x14ac:dyDescent="0.35">
      <c r="A160" t="s">
        <v>1148</v>
      </c>
      <c r="B160" s="4" t="s">
        <v>430</v>
      </c>
      <c r="C160" s="1" t="s">
        <v>1146</v>
      </c>
      <c r="D160" s="5" t="s">
        <v>431</v>
      </c>
      <c r="E160" s="1" t="s">
        <v>1146</v>
      </c>
      <c r="F160" s="5" t="s">
        <v>432</v>
      </c>
      <c r="G160" s="1" t="s">
        <v>1146</v>
      </c>
      <c r="H160" s="5" t="s">
        <v>42</v>
      </c>
      <c r="I160" s="1" t="s">
        <v>1146</v>
      </c>
      <c r="J160" s="7">
        <v>0</v>
      </c>
      <c r="K160" s="1" t="s">
        <v>1146</v>
      </c>
      <c r="L160" s="5">
        <v>0.6</v>
      </c>
      <c r="M160" s="1" t="s">
        <v>1146</v>
      </c>
      <c r="N160" s="7">
        <v>0</v>
      </c>
      <c r="O160" s="1" t="s">
        <v>1146</v>
      </c>
      <c r="P160" s="5" t="s">
        <v>32</v>
      </c>
      <c r="Q160" s="1" t="s">
        <v>1146</v>
      </c>
      <c r="R160">
        <v>5</v>
      </c>
      <c r="S160" s="1" t="s">
        <v>1146</v>
      </c>
      <c r="T160">
        <v>3</v>
      </c>
      <c r="U160" s="1" t="s">
        <v>1146</v>
      </c>
      <c r="V160" t="str" cm="1">
        <f t="array" aca="1" ref="V160" ca="1">IF(ISNUMBER(--RIGHT(F160,1)), "0", MID(F160, LOOKUP(2,1/(ISNUMBER(--MID(F160,ROW(INDIRECT("1:"&amp;LEN(F160))),1))), ROW(INDIRECT("1:"&amp;LEN(F160))))+1, LEN(F160)))</f>
        <v>0</v>
      </c>
      <c r="W160" s="2" t="s">
        <v>1147</v>
      </c>
      <c r="X160" t="str">
        <f t="shared" ca="1" si="2"/>
        <v>["Corn Fiber Feed, Dry, Cooled","15,35","25B635","B35","0","0.6","0","B6","5","3","0"],</v>
      </c>
    </row>
    <row r="161" spans="1:24" ht="17.5" x14ac:dyDescent="0.35">
      <c r="A161" t="s">
        <v>1148</v>
      </c>
      <c r="B161" s="4" t="s">
        <v>433</v>
      </c>
      <c r="C161" s="1" t="s">
        <v>1146</v>
      </c>
      <c r="D161" s="5" t="s">
        <v>431</v>
      </c>
      <c r="E161" s="1" t="s">
        <v>1146</v>
      </c>
      <c r="F161" s="5" t="s">
        <v>432</v>
      </c>
      <c r="G161" s="1" t="s">
        <v>1146</v>
      </c>
      <c r="H161" s="5" t="s">
        <v>42</v>
      </c>
      <c r="I161" s="1" t="s">
        <v>1146</v>
      </c>
      <c r="J161" s="7">
        <v>0</v>
      </c>
      <c r="K161" s="1" t="s">
        <v>1146</v>
      </c>
      <c r="L161" s="5">
        <v>0.5</v>
      </c>
      <c r="M161" s="1" t="s">
        <v>1146</v>
      </c>
      <c r="N161" s="7">
        <v>0</v>
      </c>
      <c r="O161" s="1" t="s">
        <v>1146</v>
      </c>
      <c r="P161" s="5" t="s">
        <v>32</v>
      </c>
      <c r="Q161" s="1" t="s">
        <v>1146</v>
      </c>
      <c r="R161">
        <v>5</v>
      </c>
      <c r="S161" s="1" t="s">
        <v>1146</v>
      </c>
      <c r="T161">
        <v>3</v>
      </c>
      <c r="U161" s="1" t="s">
        <v>1146</v>
      </c>
      <c r="V161" t="str" cm="1">
        <f t="array" aca="1" ref="V161" ca="1">IF(ISNUMBER(--RIGHT(F161,1)), "0", MID(F161, LOOKUP(2,1/(ISNUMBER(--MID(F161,ROW(INDIRECT("1:"&amp;LEN(F161))),1))), ROW(INDIRECT("1:"&amp;LEN(F161))))+1, LEN(F161)))</f>
        <v>0</v>
      </c>
      <c r="W161" s="2" t="s">
        <v>1147</v>
      </c>
      <c r="X161" t="str">
        <f t="shared" ca="1" si="2"/>
        <v>["Corn Fiber Feed, Dry, Ground","15,35","25B635","B35","0","0.5","0","B6","5","3","0"],</v>
      </c>
    </row>
    <row r="162" spans="1:24" ht="17.5" x14ac:dyDescent="0.35">
      <c r="A162" t="s">
        <v>1148</v>
      </c>
      <c r="B162" s="4" t="s">
        <v>434</v>
      </c>
      <c r="C162" s="1" t="s">
        <v>1146</v>
      </c>
      <c r="D162" s="5" t="s">
        <v>431</v>
      </c>
      <c r="E162" s="1" t="s">
        <v>1146</v>
      </c>
      <c r="F162" s="5" t="s">
        <v>432</v>
      </c>
      <c r="G162" s="1" t="s">
        <v>1146</v>
      </c>
      <c r="H162" s="5" t="s">
        <v>42</v>
      </c>
      <c r="I162" s="1" t="s">
        <v>1146</v>
      </c>
      <c r="J162" s="7">
        <v>0</v>
      </c>
      <c r="K162" s="1" t="s">
        <v>1146</v>
      </c>
      <c r="L162" s="5">
        <v>1.5</v>
      </c>
      <c r="M162" s="1" t="s">
        <v>1146</v>
      </c>
      <c r="N162" s="7">
        <v>0</v>
      </c>
      <c r="O162" s="1" t="s">
        <v>1146</v>
      </c>
      <c r="P162" s="5" t="s">
        <v>32</v>
      </c>
      <c r="Q162" s="1" t="s">
        <v>1146</v>
      </c>
      <c r="R162">
        <v>5</v>
      </c>
      <c r="S162" s="1" t="s">
        <v>1146</v>
      </c>
      <c r="T162">
        <v>3</v>
      </c>
      <c r="U162" s="1" t="s">
        <v>1146</v>
      </c>
      <c r="V162" t="str" cm="1">
        <f t="array" aca="1" ref="V162" ca="1">IF(ISNUMBER(--RIGHT(F162,1)), "0", MID(F162, LOOKUP(2,1/(ISNUMBER(--MID(F162,ROW(INDIRECT("1:"&amp;LEN(F162))),1))), ROW(INDIRECT("1:"&amp;LEN(F162))))+1, LEN(F162)))</f>
        <v>0</v>
      </c>
      <c r="W162" s="2" t="s">
        <v>1147</v>
      </c>
      <c r="X162" t="str">
        <f t="shared" ca="1" si="2"/>
        <v>["Corn Fiber Feed, Dry, Not Cooled","15,35","25B635","B35","0","1.5","0","B6","5","3","0"],</v>
      </c>
    </row>
    <row r="163" spans="1:24" ht="17.5" x14ac:dyDescent="0.35">
      <c r="A163" t="s">
        <v>1148</v>
      </c>
      <c r="B163" s="4" t="s">
        <v>435</v>
      </c>
      <c r="C163" s="1" t="s">
        <v>1146</v>
      </c>
      <c r="D163" s="5" t="s">
        <v>436</v>
      </c>
      <c r="E163" s="1" t="s">
        <v>1146</v>
      </c>
      <c r="F163" s="5" t="s">
        <v>437</v>
      </c>
      <c r="G163" s="1" t="s">
        <v>1146</v>
      </c>
      <c r="H163" s="5" t="s">
        <v>36</v>
      </c>
      <c r="I163" s="1" t="s">
        <v>1146</v>
      </c>
      <c r="J163" s="7">
        <v>0</v>
      </c>
      <c r="K163" s="1" t="s">
        <v>1146</v>
      </c>
      <c r="L163" s="5">
        <v>1</v>
      </c>
      <c r="M163" s="1" t="s">
        <v>1146</v>
      </c>
      <c r="N163" s="7">
        <v>0</v>
      </c>
      <c r="O163" s="1" t="s">
        <v>1146</v>
      </c>
      <c r="P163" s="5" t="s">
        <v>26</v>
      </c>
      <c r="Q163" s="1" t="s">
        <v>1146</v>
      </c>
      <c r="R163">
        <v>5</v>
      </c>
      <c r="S163" s="1" t="s">
        <v>1146</v>
      </c>
      <c r="T163">
        <v>3</v>
      </c>
      <c r="U163" s="1" t="s">
        <v>1146</v>
      </c>
      <c r="V163" t="str" cm="1">
        <f t="array" aca="1" ref="V163" ca="1">IF(ISNUMBER(--RIGHT(F163,1)), "0", MID(F163, LOOKUP(2,1/(ISNUMBER(--MID(F163,ROW(INDIRECT("1:"&amp;LEN(F163))),1))), ROW(INDIRECT("1:"&amp;LEN(F163))))+1, LEN(F163)))</f>
        <v>0</v>
      </c>
      <c r="W163" s="2" t="s">
        <v>1147</v>
      </c>
      <c r="X163" t="str">
        <f t="shared" ca="1" si="2"/>
        <v>["Corn Fiber Feed, Pellets, Dry","30,40","35C1/235","C35","0","1","0","C1/2","5","3","0"],</v>
      </c>
    </row>
    <row r="164" spans="1:24" ht="17.5" x14ac:dyDescent="0.35">
      <c r="A164" t="s">
        <v>1148</v>
      </c>
      <c r="B164" s="4" t="s">
        <v>438</v>
      </c>
      <c r="C164" s="1" t="s">
        <v>1146</v>
      </c>
      <c r="D164" s="5" t="s">
        <v>439</v>
      </c>
      <c r="E164" s="1" t="s">
        <v>1146</v>
      </c>
      <c r="F164" s="5" t="s">
        <v>440</v>
      </c>
      <c r="G164" s="1" t="s">
        <v>1146</v>
      </c>
      <c r="H164" s="5" t="s">
        <v>42</v>
      </c>
      <c r="I164" s="1" t="s">
        <v>1146</v>
      </c>
      <c r="J164" s="7">
        <v>0</v>
      </c>
      <c r="K164" s="1" t="s">
        <v>1146</v>
      </c>
      <c r="L164" s="5">
        <v>1.5</v>
      </c>
      <c r="M164" s="1" t="s">
        <v>1146</v>
      </c>
      <c r="N164" s="7">
        <v>0</v>
      </c>
      <c r="O164" s="1" t="s">
        <v>1146</v>
      </c>
      <c r="P164" s="5" t="s">
        <v>32</v>
      </c>
      <c r="Q164" s="1" t="s">
        <v>1146</v>
      </c>
      <c r="R164">
        <v>5</v>
      </c>
      <c r="S164" s="1" t="s">
        <v>1146</v>
      </c>
      <c r="T164">
        <v>3</v>
      </c>
      <c r="U164" s="1" t="s">
        <v>1146</v>
      </c>
      <c r="V164" t="str" cm="1">
        <f t="array" aca="1" ref="V164" ca="1">IF(ISNUMBER(--RIGHT(F164,1)), "0", MID(F164, LOOKUP(2,1/(ISNUMBER(--MID(F164,ROW(INDIRECT("1:"&amp;LEN(F164))),1))), ROW(INDIRECT("1:"&amp;LEN(F164))))+1, LEN(F164)))</f>
        <v>0</v>
      </c>
      <c r="W164" s="2" t="s">
        <v>1147</v>
      </c>
      <c r="X164" t="str">
        <f t="shared" ca="1" si="2"/>
        <v>["Corn Fiber Feed, Wet","15,40","28B635","B35","0","1.5","0","B6","5","3","0"],</v>
      </c>
    </row>
    <row r="165" spans="1:24" ht="17.5" x14ac:dyDescent="0.35">
      <c r="A165" t="s">
        <v>1148</v>
      </c>
      <c r="B165" s="4" t="s">
        <v>441</v>
      </c>
      <c r="C165" s="1" t="s">
        <v>1146</v>
      </c>
      <c r="D165" s="5" t="s">
        <v>442</v>
      </c>
      <c r="E165" s="1" t="s">
        <v>1146</v>
      </c>
      <c r="F165" s="5" t="s">
        <v>443</v>
      </c>
      <c r="G165" s="1" t="s">
        <v>1146</v>
      </c>
      <c r="H165" s="5" t="s">
        <v>42</v>
      </c>
      <c r="I165" s="1" t="s">
        <v>1146</v>
      </c>
      <c r="J165" s="5" t="s">
        <v>31</v>
      </c>
      <c r="K165" s="1" t="s">
        <v>1146</v>
      </c>
      <c r="L165" s="5">
        <v>0.6</v>
      </c>
      <c r="M165" s="1" t="s">
        <v>1146</v>
      </c>
      <c r="N165" s="7">
        <v>0</v>
      </c>
      <c r="O165" s="1" t="s">
        <v>1146</v>
      </c>
      <c r="P165" s="5" t="s">
        <v>32</v>
      </c>
      <c r="Q165" s="1" t="s">
        <v>1146</v>
      </c>
      <c r="R165">
        <v>5</v>
      </c>
      <c r="S165" s="1" t="s">
        <v>1146</v>
      </c>
      <c r="T165">
        <v>3</v>
      </c>
      <c r="U165" s="1" t="s">
        <v>1146</v>
      </c>
      <c r="V165" t="str" cm="1">
        <f t="array" aca="1" ref="V165" ca="1">IF(ISNUMBER(--RIGHT(F165,1)), "0", MID(F165, LOOKUP(2,1/(ISNUMBER(--MID(F165,ROW(INDIRECT("1:"&amp;LEN(F165))),1))), ROW(INDIRECT("1:"&amp;LEN(F165))))+1, LEN(F165)))</f>
        <v>0</v>
      </c>
      <c r="W165" s="2" t="s">
        <v>1147</v>
      </c>
      <c r="X165" t="str">
        <f t="shared" ca="1" si="2"/>
        <v>["Corn Fiber, De-watered","10,25","18B635","B35","1A-1B-1C","0.6","0","B6","5","3","0"],</v>
      </c>
    </row>
    <row r="166" spans="1:24" ht="17.5" x14ac:dyDescent="0.35">
      <c r="A166" t="s">
        <v>1148</v>
      </c>
      <c r="B166" s="4" t="s">
        <v>444</v>
      </c>
      <c r="C166" s="1" t="s">
        <v>1146</v>
      </c>
      <c r="D166" s="5" t="s">
        <v>445</v>
      </c>
      <c r="E166" s="1" t="s">
        <v>1146</v>
      </c>
      <c r="F166" s="5" t="s">
        <v>446</v>
      </c>
      <c r="G166" s="1" t="s">
        <v>1146</v>
      </c>
      <c r="H166" s="5" t="s">
        <v>42</v>
      </c>
      <c r="I166" s="1" t="s">
        <v>1146</v>
      </c>
      <c r="J166" s="5" t="s">
        <v>31</v>
      </c>
      <c r="K166" s="1" t="s">
        <v>1146</v>
      </c>
      <c r="L166" s="5">
        <v>0.8</v>
      </c>
      <c r="M166" s="1" t="s">
        <v>1146</v>
      </c>
      <c r="N166" s="7">
        <v>0</v>
      </c>
      <c r="O166" s="1" t="s">
        <v>1146</v>
      </c>
      <c r="P166" s="5" t="s">
        <v>32</v>
      </c>
      <c r="Q166" s="1" t="s">
        <v>1146</v>
      </c>
      <c r="R166">
        <v>5</v>
      </c>
      <c r="S166" s="1" t="s">
        <v>1146</v>
      </c>
      <c r="T166">
        <v>3</v>
      </c>
      <c r="U166" s="1" t="s">
        <v>1146</v>
      </c>
      <c r="V166" t="str" cm="1">
        <f t="array" aca="1" ref="V166" ca="1">IF(ISNUMBER(--RIGHT(F166,1)), "0", MID(F166, LOOKUP(2,1/(ISNUMBER(--MID(F166,ROW(INDIRECT("1:"&amp;LEN(F166))),1))), ROW(INDIRECT("1:"&amp;LEN(F166))))+1, LEN(F166)))</f>
        <v>PU</v>
      </c>
      <c r="W166" s="2" t="s">
        <v>1147</v>
      </c>
      <c r="X166" t="str">
        <f t="shared" ca="1" si="2"/>
        <v>["Corn Fiber, Wet","15,50","33B635PU","B35","1A-1B-1C","0.8","0","B6","5","3","PU"],</v>
      </c>
    </row>
    <row r="167" spans="1:24" ht="17.5" x14ac:dyDescent="0.35">
      <c r="A167" t="s">
        <v>1148</v>
      </c>
      <c r="B167" s="4" t="s">
        <v>447</v>
      </c>
      <c r="C167" s="1" t="s">
        <v>1146</v>
      </c>
      <c r="D167" s="5" t="s">
        <v>445</v>
      </c>
      <c r="E167" s="1" t="s">
        <v>1146</v>
      </c>
      <c r="F167" s="5" t="s">
        <v>448</v>
      </c>
      <c r="G167" s="1" t="s">
        <v>1146</v>
      </c>
      <c r="H167" s="5" t="s">
        <v>236</v>
      </c>
      <c r="I167" s="1" t="s">
        <v>1146</v>
      </c>
      <c r="J167" s="5" t="s">
        <v>52</v>
      </c>
      <c r="K167" s="1" t="s">
        <v>1146</v>
      </c>
      <c r="L167" s="5">
        <v>2.5</v>
      </c>
      <c r="M167" s="1" t="s">
        <v>1146</v>
      </c>
      <c r="N167" s="7">
        <v>0</v>
      </c>
      <c r="O167" s="1" t="s">
        <v>1146</v>
      </c>
      <c r="P167" s="5" t="s">
        <v>32</v>
      </c>
      <c r="Q167" s="1" t="s">
        <v>1146</v>
      </c>
      <c r="R167">
        <v>7</v>
      </c>
      <c r="S167" s="1" t="s">
        <v>1146</v>
      </c>
      <c r="T167">
        <v>3</v>
      </c>
      <c r="U167" s="1" t="s">
        <v>1146</v>
      </c>
      <c r="V167" t="str" cm="1">
        <f t="array" aca="1" ref="V167" ca="1">IF(ISNUMBER(--RIGHT(F167,1)), "0", MID(F167, LOOKUP(2,1/(ISNUMBER(--MID(F167,ROW(INDIRECT("1:"&amp;LEN(F167))),1))), ROW(INDIRECT("1:"&amp;LEN(F167))))+1, LEN(F167)))</f>
        <v>0</v>
      </c>
      <c r="W167" s="2" t="s">
        <v>1147</v>
      </c>
      <c r="X167" t="str">
        <f t="shared" ca="1" si="2"/>
        <v>["Corn Filter Aid","15,50","33B637","B37","3D","2.5","0","B6","7","3","0"],</v>
      </c>
    </row>
    <row r="168" spans="1:24" ht="17.5" x14ac:dyDescent="0.35">
      <c r="A168" t="s">
        <v>1148</v>
      </c>
      <c r="B168" s="4" t="s">
        <v>449</v>
      </c>
      <c r="C168" s="1" t="s">
        <v>1146</v>
      </c>
      <c r="D168" s="5">
        <v>21</v>
      </c>
      <c r="E168" s="1" t="s">
        <v>1146</v>
      </c>
      <c r="F168" s="5" t="s">
        <v>450</v>
      </c>
      <c r="G168" s="1" t="s">
        <v>1146</v>
      </c>
      <c r="H168" s="5" t="s">
        <v>42</v>
      </c>
      <c r="I168" s="1" t="s">
        <v>1146</v>
      </c>
      <c r="J168" s="5" t="s">
        <v>31</v>
      </c>
      <c r="K168" s="1" t="s">
        <v>1146</v>
      </c>
      <c r="L168" s="5">
        <v>0.4</v>
      </c>
      <c r="M168" s="1" t="s">
        <v>1146</v>
      </c>
      <c r="N168" s="5" t="s">
        <v>14</v>
      </c>
      <c r="O168" s="1" t="s">
        <v>1146</v>
      </c>
      <c r="P168" s="5" t="s">
        <v>32</v>
      </c>
      <c r="Q168" s="1" t="s">
        <v>1146</v>
      </c>
      <c r="R168">
        <v>5</v>
      </c>
      <c r="S168" s="1" t="s">
        <v>1146</v>
      </c>
      <c r="T168">
        <v>3</v>
      </c>
      <c r="U168" s="1" t="s">
        <v>1146</v>
      </c>
      <c r="V168" t="str" cm="1">
        <f t="array" aca="1" ref="V168" ca="1">IF(ISNUMBER(--RIGHT(F168,1)), "0", MID(F168, LOOKUP(2,1/(ISNUMBER(--MID(F168,ROW(INDIRECT("1:"&amp;LEN(F168))),1))), ROW(INDIRECT("1:"&amp;LEN(F168))))+1, LEN(F168)))</f>
        <v>PYNW</v>
      </c>
      <c r="W168" s="2" t="s">
        <v>1147</v>
      </c>
      <c r="X168" t="str">
        <f t="shared" ca="1" si="2"/>
        <v>["Corn Germ","21","21B635PYNW","B35","1A-1B-1C","0.4","X","B6","5","3","PYNW"],</v>
      </c>
    </row>
    <row r="169" spans="1:24" ht="17.5" x14ac:dyDescent="0.35">
      <c r="A169" t="s">
        <v>1148</v>
      </c>
      <c r="B169" s="4" t="s">
        <v>451</v>
      </c>
      <c r="C169" s="1" t="s">
        <v>1146</v>
      </c>
      <c r="D169" s="5" t="s">
        <v>356</v>
      </c>
      <c r="E169" s="1" t="s">
        <v>1146</v>
      </c>
      <c r="F169" s="5" t="s">
        <v>452</v>
      </c>
      <c r="G169" s="1" t="s">
        <v>1146</v>
      </c>
      <c r="H169" s="5" t="s">
        <v>42</v>
      </c>
      <c r="I169" s="1" t="s">
        <v>1146</v>
      </c>
      <c r="J169" s="5" t="s">
        <v>31</v>
      </c>
      <c r="K169" s="1" t="s">
        <v>1146</v>
      </c>
      <c r="L169" s="5">
        <v>0.6</v>
      </c>
      <c r="M169" s="1" t="s">
        <v>1146</v>
      </c>
      <c r="N169" s="7">
        <v>0</v>
      </c>
      <c r="O169" s="1" t="s">
        <v>1146</v>
      </c>
      <c r="P169" s="5" t="s">
        <v>32</v>
      </c>
      <c r="Q169" s="1" t="s">
        <v>1146</v>
      </c>
      <c r="R169">
        <v>5</v>
      </c>
      <c r="S169" s="1" t="s">
        <v>1146</v>
      </c>
      <c r="T169">
        <v>3</v>
      </c>
      <c r="U169" s="1" t="s">
        <v>1146</v>
      </c>
      <c r="V169" t="str" cm="1">
        <f t="array" aca="1" ref="V169" ca="1">IF(ISNUMBER(--RIGHT(F169,1)), "0", MID(F169, LOOKUP(2,1/(ISNUMBER(--MID(F169,ROW(INDIRECT("1:"&amp;LEN(F169))),1))), ROW(INDIRECT("1:"&amp;LEN(F169))))+1, LEN(F169)))</f>
        <v>PUN</v>
      </c>
      <c r="W169" s="2" t="s">
        <v>1147</v>
      </c>
      <c r="X169" t="str">
        <f t="shared" ca="1" si="2"/>
        <v>["Corn Germ, De-watered","30,35","33B635PUN","B35","1A-1B-1C","0.6","0","B6","5","3","PUN"],</v>
      </c>
    </row>
    <row r="170" spans="1:24" ht="17.5" x14ac:dyDescent="0.35">
      <c r="A170" t="s">
        <v>1148</v>
      </c>
      <c r="B170" s="4" t="s">
        <v>453</v>
      </c>
      <c r="C170" s="1" t="s">
        <v>1146</v>
      </c>
      <c r="D170" s="5" t="s">
        <v>436</v>
      </c>
      <c r="E170" s="1" t="s">
        <v>1146</v>
      </c>
      <c r="F170" s="5" t="s">
        <v>454</v>
      </c>
      <c r="G170" s="1" t="s">
        <v>1146</v>
      </c>
      <c r="H170" s="5" t="s">
        <v>42</v>
      </c>
      <c r="I170" s="1" t="s">
        <v>1146</v>
      </c>
      <c r="J170" s="5" t="s">
        <v>31</v>
      </c>
      <c r="K170" s="1" t="s">
        <v>1146</v>
      </c>
      <c r="L170" s="5">
        <v>0.5</v>
      </c>
      <c r="M170" s="1" t="s">
        <v>1146</v>
      </c>
      <c r="N170" s="7">
        <v>0</v>
      </c>
      <c r="O170" s="1" t="s">
        <v>1146</v>
      </c>
      <c r="P170" s="5" t="s">
        <v>32</v>
      </c>
      <c r="Q170" s="1" t="s">
        <v>1146</v>
      </c>
      <c r="R170">
        <v>5</v>
      </c>
      <c r="S170" s="1" t="s">
        <v>1146</v>
      </c>
      <c r="T170">
        <v>3</v>
      </c>
      <c r="U170" s="1" t="s">
        <v>1146</v>
      </c>
      <c r="V170" t="str" cm="1">
        <f t="array" aca="1" ref="V170" ca="1">IF(ISNUMBER(--RIGHT(F170,1)), "0", MID(F170, LOOKUP(2,1/(ISNUMBER(--MID(F170,ROW(INDIRECT("1:"&amp;LEN(F170))),1))), ROW(INDIRECT("1:"&amp;LEN(F170))))+1, LEN(F170)))</f>
        <v>0</v>
      </c>
      <c r="W170" s="2" t="s">
        <v>1147</v>
      </c>
      <c r="X170" t="str">
        <f t="shared" ca="1" si="2"/>
        <v>["Corn Germ, Dry","30,40","35B635","B35","1A-1B-1C","0.5","0","B6","5","3","0"],</v>
      </c>
    </row>
    <row r="171" spans="1:24" ht="17.5" x14ac:dyDescent="0.35">
      <c r="A171" t="s">
        <v>1148</v>
      </c>
      <c r="B171" s="4" t="s">
        <v>455</v>
      </c>
      <c r="C171" s="1" t="s">
        <v>1146</v>
      </c>
      <c r="D171" s="5" t="s">
        <v>436</v>
      </c>
      <c r="E171" s="1" t="s">
        <v>1146</v>
      </c>
      <c r="F171" s="5" t="s">
        <v>454</v>
      </c>
      <c r="G171" s="1" t="s">
        <v>1146</v>
      </c>
      <c r="H171" s="5" t="s">
        <v>42</v>
      </c>
      <c r="I171" s="1" t="s">
        <v>1146</v>
      </c>
      <c r="J171" s="5" t="s">
        <v>31</v>
      </c>
      <c r="K171" s="1" t="s">
        <v>1146</v>
      </c>
      <c r="L171" s="5">
        <v>2</v>
      </c>
      <c r="M171" s="1" t="s">
        <v>1146</v>
      </c>
      <c r="N171" s="7">
        <v>0</v>
      </c>
      <c r="O171" s="1" t="s">
        <v>1146</v>
      </c>
      <c r="P171" s="5" t="s">
        <v>32</v>
      </c>
      <c r="Q171" s="1" t="s">
        <v>1146</v>
      </c>
      <c r="R171">
        <v>5</v>
      </c>
      <c r="S171" s="1" t="s">
        <v>1146</v>
      </c>
      <c r="T171">
        <v>3</v>
      </c>
      <c r="U171" s="1" t="s">
        <v>1146</v>
      </c>
      <c r="V171" t="str" cm="1">
        <f t="array" aca="1" ref="V171" ca="1">IF(ISNUMBER(--RIGHT(F171,1)), "0", MID(F171, LOOKUP(2,1/(ISNUMBER(--MID(F171,ROW(INDIRECT("1:"&amp;LEN(F171))),1))), ROW(INDIRECT("1:"&amp;LEN(F171))))+1, LEN(F171)))</f>
        <v>0</v>
      </c>
      <c r="W171" s="2" t="s">
        <v>1147</v>
      </c>
      <c r="X171" t="str">
        <f t="shared" ca="1" si="2"/>
        <v>["Corn Germ, Expanded Cake","30,40","35B635","B35","1A-1B-1C","2","0","B6","5","3","0"],</v>
      </c>
    </row>
    <row r="172" spans="1:24" ht="17.5" x14ac:dyDescent="0.35">
      <c r="A172" t="s">
        <v>1148</v>
      </c>
      <c r="B172" s="4" t="s">
        <v>456</v>
      </c>
      <c r="C172" s="1" t="s">
        <v>1146</v>
      </c>
      <c r="D172" s="5" t="s">
        <v>356</v>
      </c>
      <c r="E172" s="1" t="s">
        <v>1146</v>
      </c>
      <c r="F172" s="5" t="s">
        <v>457</v>
      </c>
      <c r="G172" s="1" t="s">
        <v>1146</v>
      </c>
      <c r="H172" s="5" t="s">
        <v>42</v>
      </c>
      <c r="I172" s="1" t="s">
        <v>1146</v>
      </c>
      <c r="J172" s="5" t="s">
        <v>31</v>
      </c>
      <c r="K172" s="1" t="s">
        <v>1146</v>
      </c>
      <c r="L172" s="5">
        <v>0.6</v>
      </c>
      <c r="M172" s="1" t="s">
        <v>1146</v>
      </c>
      <c r="N172" s="7">
        <v>0</v>
      </c>
      <c r="O172" s="1" t="s">
        <v>1146</v>
      </c>
      <c r="P172" s="5" t="s">
        <v>32</v>
      </c>
      <c r="Q172" s="1" t="s">
        <v>1146</v>
      </c>
      <c r="R172">
        <v>5</v>
      </c>
      <c r="S172" s="1" t="s">
        <v>1146</v>
      </c>
      <c r="T172">
        <v>3</v>
      </c>
      <c r="U172" s="1" t="s">
        <v>1146</v>
      </c>
      <c r="V172" t="str" cm="1">
        <f t="array" aca="1" ref="V172" ca="1">IF(ISNUMBER(--RIGHT(F172,1)), "0", MID(F172, LOOKUP(2,1/(ISNUMBER(--MID(F172,ROW(INDIRECT("1:"&amp;LEN(F172))),1))), ROW(INDIRECT("1:"&amp;LEN(F172))))+1, LEN(F172)))</f>
        <v>0</v>
      </c>
      <c r="W172" s="2" t="s">
        <v>1147</v>
      </c>
      <c r="X172" t="str">
        <f t="shared" ca="1" si="2"/>
        <v>["Corn Germ, Oil Meal","30,35","33B635","B35","1A-1B-1C","0.6","0","B6","5","3","0"],</v>
      </c>
    </row>
    <row r="173" spans="1:24" ht="17.5" x14ac:dyDescent="0.35">
      <c r="A173" t="s">
        <v>1148</v>
      </c>
      <c r="B173" s="4" t="s">
        <v>458</v>
      </c>
      <c r="C173" s="1" t="s">
        <v>1146</v>
      </c>
      <c r="D173" s="5">
        <v>25</v>
      </c>
      <c r="E173" s="1" t="s">
        <v>1146</v>
      </c>
      <c r="F173" s="5" t="s">
        <v>459</v>
      </c>
      <c r="G173" s="1" t="s">
        <v>1146</v>
      </c>
      <c r="H173" s="5" t="s">
        <v>184</v>
      </c>
      <c r="I173" s="1" t="s">
        <v>1146</v>
      </c>
      <c r="J173" s="5" t="s">
        <v>192</v>
      </c>
      <c r="K173" s="1" t="s">
        <v>1146</v>
      </c>
      <c r="L173" s="5">
        <v>0.6</v>
      </c>
      <c r="M173" s="1" t="s">
        <v>1146</v>
      </c>
      <c r="N173" s="5" t="s">
        <v>14</v>
      </c>
      <c r="O173" s="1" t="s">
        <v>1146</v>
      </c>
      <c r="P173" s="5" t="s">
        <v>381</v>
      </c>
      <c r="Q173" s="1" t="s">
        <v>1146</v>
      </c>
      <c r="R173">
        <v>5</v>
      </c>
      <c r="S173" s="1" t="s">
        <v>1146</v>
      </c>
      <c r="T173">
        <v>4</v>
      </c>
      <c r="U173" s="1" t="s">
        <v>1146</v>
      </c>
      <c r="V173" t="str" cm="1">
        <f t="array" aca="1" ref="V173" ca="1">IF(ISNUMBER(--RIGHT(F173,1)), "0", MID(F173, LOOKUP(2,1/(ISNUMBER(--MID(F173,ROW(INDIRECT("1:"&amp;LEN(F173))),1))), ROW(INDIRECT("1:"&amp;LEN(F173))))+1, LEN(F173)))</f>
        <v>HW</v>
      </c>
      <c r="W173" s="2" t="s">
        <v>1147</v>
      </c>
      <c r="X173" t="str">
        <f t="shared" ca="1" si="2"/>
        <v>["Corn Oil, Cake","25","25D745HW","D45","1A-1B","0.6","X","D7","5","4","HW"],</v>
      </c>
    </row>
    <row r="174" spans="1:24" ht="17.5" x14ac:dyDescent="0.35">
      <c r="A174" t="s">
        <v>1148</v>
      </c>
      <c r="B174" s="4" t="s">
        <v>460</v>
      </c>
      <c r="C174" s="1" t="s">
        <v>1146</v>
      </c>
      <c r="D174" s="5">
        <v>45</v>
      </c>
      <c r="E174" s="1" t="s">
        <v>1146</v>
      </c>
      <c r="F174" s="5" t="s">
        <v>461</v>
      </c>
      <c r="G174" s="1" t="s">
        <v>1146</v>
      </c>
      <c r="H174" s="5" t="s">
        <v>25</v>
      </c>
      <c r="I174" s="1" t="s">
        <v>1146</v>
      </c>
      <c r="J174" s="5" t="s">
        <v>31</v>
      </c>
      <c r="K174" s="1" t="s">
        <v>1146</v>
      </c>
      <c r="L174" s="5">
        <v>0.4</v>
      </c>
      <c r="M174" s="1" t="s">
        <v>1146</v>
      </c>
      <c r="N174" s="7">
        <v>0</v>
      </c>
      <c r="O174" s="1" t="s">
        <v>1146</v>
      </c>
      <c r="P174" s="5" t="s">
        <v>26</v>
      </c>
      <c r="Q174" s="1" t="s">
        <v>1146</v>
      </c>
      <c r="R174">
        <v>5</v>
      </c>
      <c r="S174" s="1" t="s">
        <v>1146</v>
      </c>
      <c r="T174">
        <v>2</v>
      </c>
      <c r="U174" s="1" t="s">
        <v>1146</v>
      </c>
      <c r="V174" t="str" cm="1">
        <f t="array" aca="1" ref="V174" ca="1">IF(ISNUMBER(--RIGHT(F174,1)), "0", MID(F174, LOOKUP(2,1/(ISNUMBER(--MID(F174,ROW(INDIRECT("1:"&amp;LEN(F174))),1))), ROW(INDIRECT("1:"&amp;LEN(F174))))+1, LEN(F174)))</f>
        <v>PQN</v>
      </c>
      <c r="W174" s="2" t="s">
        <v>1147</v>
      </c>
      <c r="X174" t="str">
        <f t="shared" ca="1" si="2"/>
        <v>["Corn Seed","45","45C1/225PQN","C25","1A-1B-1C","0.4","0","C1/2","5","2","PQN"],</v>
      </c>
    </row>
    <row r="175" spans="1:24" ht="17.5" x14ac:dyDescent="0.35">
      <c r="A175" t="s">
        <v>1148</v>
      </c>
      <c r="B175" s="4" t="s">
        <v>462</v>
      </c>
      <c r="C175" s="1" t="s">
        <v>1146</v>
      </c>
      <c r="D175" s="5">
        <v>45</v>
      </c>
      <c r="E175" s="1" t="s">
        <v>1146</v>
      </c>
      <c r="F175" s="5" t="s">
        <v>463</v>
      </c>
      <c r="G175" s="1" t="s">
        <v>1146</v>
      </c>
      <c r="H175" s="5" t="s">
        <v>25</v>
      </c>
      <c r="I175" s="1" t="s">
        <v>1146</v>
      </c>
      <c r="J175" s="5" t="s">
        <v>31</v>
      </c>
      <c r="K175" s="1" t="s">
        <v>1146</v>
      </c>
      <c r="L175" s="5">
        <v>0.4</v>
      </c>
      <c r="M175" s="1" t="s">
        <v>1146</v>
      </c>
      <c r="N175" s="5" t="s">
        <v>14</v>
      </c>
      <c r="O175" s="1" t="s">
        <v>1146</v>
      </c>
      <c r="P175" s="5" t="s">
        <v>26</v>
      </c>
      <c r="Q175" s="1" t="s">
        <v>1146</v>
      </c>
      <c r="R175">
        <v>5</v>
      </c>
      <c r="S175" s="1" t="s">
        <v>1146</v>
      </c>
      <c r="T175">
        <v>2</v>
      </c>
      <c r="U175" s="1" t="s">
        <v>1146</v>
      </c>
      <c r="V175" t="str" cm="1">
        <f t="array" aca="1" ref="V175" ca="1">IF(ISNUMBER(--RIGHT(F175,1)), "0", MID(F175, LOOKUP(2,1/(ISNUMBER(--MID(F175,ROW(INDIRECT("1:"&amp;LEN(F175))),1))), ROW(INDIRECT("1:"&amp;LEN(F175))))+1, LEN(F175)))</f>
        <v>N</v>
      </c>
      <c r="W175" s="2" t="s">
        <v>1147</v>
      </c>
      <c r="X175" t="str">
        <f t="shared" ca="1" si="2"/>
        <v>["Corn Shelled","45","45C1/225N","C25","1A-1B-1C","0.4","X","C1/2","5","2","N"],</v>
      </c>
    </row>
    <row r="176" spans="1:24" ht="17.5" x14ac:dyDescent="0.35">
      <c r="A176" t="s">
        <v>1148</v>
      </c>
      <c r="B176" s="4" t="s">
        <v>464</v>
      </c>
      <c r="C176" s="1" t="s">
        <v>1146</v>
      </c>
      <c r="D176" s="5" t="s">
        <v>356</v>
      </c>
      <c r="E176" s="1" t="s">
        <v>1146</v>
      </c>
      <c r="F176" s="5" t="s">
        <v>452</v>
      </c>
      <c r="G176" s="1" t="s">
        <v>1146</v>
      </c>
      <c r="H176" s="5" t="s">
        <v>42</v>
      </c>
      <c r="I176" s="1" t="s">
        <v>1146</v>
      </c>
      <c r="J176" s="5" t="s">
        <v>138</v>
      </c>
      <c r="K176" s="1" t="s">
        <v>1146</v>
      </c>
      <c r="L176" s="5">
        <v>1</v>
      </c>
      <c r="M176" s="1" t="s">
        <v>1146</v>
      </c>
      <c r="N176" s="5" t="s">
        <v>14</v>
      </c>
      <c r="O176" s="1" t="s">
        <v>1146</v>
      </c>
      <c r="P176" s="5" t="s">
        <v>32</v>
      </c>
      <c r="Q176" s="1" t="s">
        <v>1146</v>
      </c>
      <c r="R176">
        <v>5</v>
      </c>
      <c r="S176" s="1" t="s">
        <v>1146</v>
      </c>
      <c r="T176">
        <v>3</v>
      </c>
      <c r="U176" s="1" t="s">
        <v>1146</v>
      </c>
      <c r="V176" t="str" cm="1">
        <f t="array" aca="1" ref="V176" ca="1">IF(ISNUMBER(--RIGHT(F176,1)), "0", MID(F176, LOOKUP(2,1/(ISNUMBER(--MID(F176,ROW(INDIRECT("1:"&amp;LEN(F176))),1))), ROW(INDIRECT("1:"&amp;LEN(F176))))+1, LEN(F176)))</f>
        <v>PUN</v>
      </c>
      <c r="W176" s="2" t="s">
        <v>1147</v>
      </c>
      <c r="X176" t="str">
        <f t="shared" ca="1" si="2"/>
        <v>["Corn Sugar","30,35","33B635PUN","B35","1B","1","X","B6","5","3","PUN"],</v>
      </c>
    </row>
    <row r="177" spans="1:24" ht="17.5" x14ac:dyDescent="0.35">
      <c r="A177" t="s">
        <v>1148</v>
      </c>
      <c r="B177" s="4" t="s">
        <v>465</v>
      </c>
      <c r="C177" s="1" t="s">
        <v>1146</v>
      </c>
      <c r="D177" s="5" t="s">
        <v>466</v>
      </c>
      <c r="E177" s="1" t="s">
        <v>1146</v>
      </c>
      <c r="F177" s="5" t="s">
        <v>467</v>
      </c>
      <c r="G177" s="1" t="s">
        <v>1146</v>
      </c>
      <c r="H177" s="5" t="s">
        <v>42</v>
      </c>
      <c r="I177" s="1" t="s">
        <v>1146</v>
      </c>
      <c r="J177" s="5" t="s">
        <v>138</v>
      </c>
      <c r="K177" s="1" t="s">
        <v>1146</v>
      </c>
      <c r="L177" s="5">
        <v>1.5</v>
      </c>
      <c r="M177" s="1" t="s">
        <v>1146</v>
      </c>
      <c r="N177" s="7">
        <v>0</v>
      </c>
      <c r="O177" s="1" t="s">
        <v>1146</v>
      </c>
      <c r="P177" s="5" t="s">
        <v>32</v>
      </c>
      <c r="Q177" s="1" t="s">
        <v>1146</v>
      </c>
      <c r="R177">
        <v>5</v>
      </c>
      <c r="S177" s="1" t="s">
        <v>1146</v>
      </c>
      <c r="T177">
        <v>3</v>
      </c>
      <c r="U177" s="1" t="s">
        <v>1146</v>
      </c>
      <c r="V177" t="str" cm="1">
        <f t="array" aca="1" ref="V177" ca="1">IF(ISNUMBER(--RIGHT(F177,1)), "0", MID(F177, LOOKUP(2,1/(ISNUMBER(--MID(F177,ROW(INDIRECT("1:"&amp;LEN(F177))),1))), ROW(INDIRECT("1:"&amp;LEN(F177))))+1, LEN(F177)))</f>
        <v>0</v>
      </c>
      <c r="W177" s="2" t="s">
        <v>1147</v>
      </c>
      <c r="X177" t="str">
        <f t="shared" ca="1" si="2"/>
        <v>["Corn Sugar, Crystalline, Dry","25,60","43B635","B35","1B","1.5","0","B6","5","3","0"],</v>
      </c>
    </row>
    <row r="178" spans="1:24" ht="17.5" x14ac:dyDescent="0.35">
      <c r="A178" t="s">
        <v>1148</v>
      </c>
      <c r="B178" s="4" t="s">
        <v>468</v>
      </c>
      <c r="C178" s="1" t="s">
        <v>1146</v>
      </c>
      <c r="D178" s="5" t="s">
        <v>469</v>
      </c>
      <c r="E178" s="1" t="s">
        <v>1146</v>
      </c>
      <c r="F178" s="5" t="s">
        <v>470</v>
      </c>
      <c r="G178" s="1" t="s">
        <v>1146</v>
      </c>
      <c r="H178" s="5" t="s">
        <v>36</v>
      </c>
      <c r="I178" s="1" t="s">
        <v>1146</v>
      </c>
      <c r="J178" s="5" t="s">
        <v>138</v>
      </c>
      <c r="K178" s="1" t="s">
        <v>1146</v>
      </c>
      <c r="L178" s="5">
        <v>1.5</v>
      </c>
      <c r="M178" s="1" t="s">
        <v>1146</v>
      </c>
      <c r="N178" s="7">
        <v>0</v>
      </c>
      <c r="O178" s="1" t="s">
        <v>1146</v>
      </c>
      <c r="P178" s="5" t="s">
        <v>26</v>
      </c>
      <c r="Q178" s="1" t="s">
        <v>1146</v>
      </c>
      <c r="R178">
        <v>5</v>
      </c>
      <c r="S178" s="1" t="s">
        <v>1146</v>
      </c>
      <c r="T178">
        <v>3</v>
      </c>
      <c r="U178" s="1" t="s">
        <v>1146</v>
      </c>
      <c r="V178" t="str" cm="1">
        <f t="array" aca="1" ref="V178" ca="1">IF(ISNUMBER(--RIGHT(F178,1)), "0", MID(F178, LOOKUP(2,1/(ISNUMBER(--MID(F178,ROW(INDIRECT("1:"&amp;LEN(F178))),1))), ROW(INDIRECT("1:"&amp;LEN(F178))))+1, LEN(F178)))</f>
        <v>0</v>
      </c>
      <c r="W178" s="2" t="s">
        <v>1147</v>
      </c>
      <c r="X178" t="str">
        <f t="shared" ca="1" si="2"/>
        <v>["Corn Sugar, Crystalline, Wet","30,60","45C1/235","C35","1B","1.5","0","C1/2","5","3","0"],</v>
      </c>
    </row>
    <row r="179" spans="1:24" ht="17.5" x14ac:dyDescent="0.35">
      <c r="A179" t="s">
        <v>1148</v>
      </c>
      <c r="B179" s="4" t="s">
        <v>471</v>
      </c>
      <c r="C179" s="1" t="s">
        <v>1146</v>
      </c>
      <c r="D179" s="5" t="s">
        <v>472</v>
      </c>
      <c r="E179" s="1" t="s">
        <v>1146</v>
      </c>
      <c r="F179" s="5" t="s">
        <v>473</v>
      </c>
      <c r="G179" s="1" t="s">
        <v>1146</v>
      </c>
      <c r="H179" s="5" t="s">
        <v>42</v>
      </c>
      <c r="I179" s="1" t="s">
        <v>1146</v>
      </c>
      <c r="J179" s="5" t="s">
        <v>192</v>
      </c>
      <c r="K179" s="1" t="s">
        <v>1146</v>
      </c>
      <c r="L179" s="5">
        <v>0.5</v>
      </c>
      <c r="M179" s="1" t="s">
        <v>1146</v>
      </c>
      <c r="N179" s="5" t="s">
        <v>14</v>
      </c>
      <c r="O179" s="1" t="s">
        <v>1146</v>
      </c>
      <c r="P179" s="5" t="s">
        <v>32</v>
      </c>
      <c r="Q179" s="1" t="s">
        <v>1146</v>
      </c>
      <c r="R179">
        <v>5</v>
      </c>
      <c r="S179" s="1" t="s">
        <v>1146</v>
      </c>
      <c r="T179">
        <v>3</v>
      </c>
      <c r="U179" s="1" t="s">
        <v>1146</v>
      </c>
      <c r="V179" t="str" cm="1">
        <f t="array" aca="1" ref="V179" ca="1">IF(ISNUMBER(--RIGHT(F179,1)), "0", MID(F179, LOOKUP(2,1/(ISNUMBER(--MID(F179,ROW(INDIRECT("1:"&amp;LEN(F179))),1))), ROW(INDIRECT("1:"&amp;LEN(F179))))+1, LEN(F179)))</f>
        <v>PNW</v>
      </c>
      <c r="W179" s="2" t="s">
        <v>1147</v>
      </c>
      <c r="X179" t="str">
        <f t="shared" ca="1" si="2"/>
        <v>["Cornmeal","32,40","36B635PNW","B35","1A-1B","0.5","X","B6","5","3","PNW"],</v>
      </c>
    </row>
    <row r="180" spans="1:24" ht="17.5" x14ac:dyDescent="0.35">
      <c r="A180" t="s">
        <v>1148</v>
      </c>
      <c r="B180" s="4" t="s">
        <v>474</v>
      </c>
      <c r="C180" s="1" t="s">
        <v>1146</v>
      </c>
      <c r="D180" s="5" t="s">
        <v>309</v>
      </c>
      <c r="E180" s="1" t="s">
        <v>1146</v>
      </c>
      <c r="F180" s="5" t="s">
        <v>475</v>
      </c>
      <c r="G180" s="1" t="s">
        <v>1146</v>
      </c>
      <c r="H180" s="5" t="s">
        <v>96</v>
      </c>
      <c r="I180" s="1" t="s">
        <v>1146</v>
      </c>
      <c r="J180" s="5" t="s">
        <v>192</v>
      </c>
      <c r="K180" s="1" t="s">
        <v>1146</v>
      </c>
      <c r="L180" s="5">
        <v>1</v>
      </c>
      <c r="M180" s="1" t="s">
        <v>1146</v>
      </c>
      <c r="N180" s="5" t="s">
        <v>14</v>
      </c>
      <c r="O180" s="1" t="s">
        <v>1146</v>
      </c>
      <c r="P180" s="5" t="s">
        <v>26</v>
      </c>
      <c r="Q180" s="1" t="s">
        <v>1146</v>
      </c>
      <c r="R180">
        <v>5</v>
      </c>
      <c r="S180" s="1" t="s">
        <v>1146</v>
      </c>
      <c r="T180">
        <v>4</v>
      </c>
      <c r="U180" s="1" t="s">
        <v>1146</v>
      </c>
      <c r="V180" t="str" cm="1">
        <f t="array" aca="1" ref="V180" ca="1">IF(ISNUMBER(--RIGHT(F180,1)), "0", MID(F180, LOOKUP(2,1/(ISNUMBER(--MID(F180,ROW(INDIRECT("1:"&amp;LEN(F180))),1))), ROW(INDIRECT("1:"&amp;LEN(F180))))+1, LEN(F180)))</f>
        <v>HW</v>
      </c>
      <c r="W180" s="2" t="s">
        <v>1147</v>
      </c>
      <c r="X180" t="str">
        <f t="shared" ca="1" si="2"/>
        <v>["Cottonseed, Cake, Crushed","40,45","43C1/245HW","C45","1A-1B","1","X","C1/2","5","4","HW"],</v>
      </c>
    </row>
    <row r="181" spans="1:24" ht="17.5" x14ac:dyDescent="0.35">
      <c r="A181" t="s">
        <v>1148</v>
      </c>
      <c r="B181" s="4" t="s">
        <v>476</v>
      </c>
      <c r="C181" s="1" t="s">
        <v>1146</v>
      </c>
      <c r="D181" s="5" t="s">
        <v>309</v>
      </c>
      <c r="E181" s="1" t="s">
        <v>1146</v>
      </c>
      <c r="F181" s="5" t="s">
        <v>477</v>
      </c>
      <c r="G181" s="1" t="s">
        <v>1146</v>
      </c>
      <c r="H181" s="5" t="s">
        <v>184</v>
      </c>
      <c r="I181" s="1" t="s">
        <v>1146</v>
      </c>
      <c r="J181" s="5" t="s">
        <v>47</v>
      </c>
      <c r="K181" s="1" t="s">
        <v>1146</v>
      </c>
      <c r="L181" s="5">
        <v>1</v>
      </c>
      <c r="M181" s="1" t="s">
        <v>1146</v>
      </c>
      <c r="N181" s="5" t="s">
        <v>14</v>
      </c>
      <c r="O181" s="1" t="s">
        <v>1146</v>
      </c>
      <c r="P181" s="5" t="s">
        <v>381</v>
      </c>
      <c r="Q181" s="1" t="s">
        <v>1146</v>
      </c>
      <c r="R181">
        <v>5</v>
      </c>
      <c r="S181" s="1" t="s">
        <v>1146</v>
      </c>
      <c r="T181">
        <v>4</v>
      </c>
      <c r="U181" s="1" t="s">
        <v>1146</v>
      </c>
      <c r="V181" t="str" cm="1">
        <f t="array" aca="1" ref="V181" ca="1">IF(ISNUMBER(--RIGHT(F181,1)), "0", MID(F181, LOOKUP(2,1/(ISNUMBER(--MID(F181,ROW(INDIRECT("1:"&amp;LEN(F181))),1))), ROW(INDIRECT("1:"&amp;LEN(F181))))+1, LEN(F181)))</f>
        <v>HW</v>
      </c>
      <c r="W181" s="2" t="s">
        <v>1147</v>
      </c>
      <c r="X181" t="str">
        <f t="shared" ca="1" si="2"/>
        <v>["Cottonseed, Cake, Lumpy","40,45","43D745HW","D45","2A-2B","1","X","D7","5","4","HW"],</v>
      </c>
    </row>
    <row r="182" spans="1:24" ht="17.5" x14ac:dyDescent="0.35">
      <c r="A182" t="s">
        <v>1148</v>
      </c>
      <c r="B182" s="4" t="s">
        <v>478</v>
      </c>
      <c r="C182" s="1" t="s">
        <v>1146</v>
      </c>
      <c r="D182" s="5" t="s">
        <v>479</v>
      </c>
      <c r="E182" s="1" t="s">
        <v>1146</v>
      </c>
      <c r="F182" s="5" t="s">
        <v>480</v>
      </c>
      <c r="G182" s="1" t="s">
        <v>1146</v>
      </c>
      <c r="H182" s="5" t="s">
        <v>25</v>
      </c>
      <c r="I182" s="1" t="s">
        <v>1146</v>
      </c>
      <c r="J182" s="5" t="s">
        <v>192</v>
      </c>
      <c r="K182" s="1" t="s">
        <v>1146</v>
      </c>
      <c r="L182" s="5">
        <v>0.6</v>
      </c>
      <c r="M182" s="1" t="s">
        <v>1146</v>
      </c>
      <c r="N182" s="5" t="s">
        <v>14</v>
      </c>
      <c r="O182" s="1" t="s">
        <v>1146</v>
      </c>
      <c r="P182" s="5" t="s">
        <v>26</v>
      </c>
      <c r="Q182" s="1" t="s">
        <v>1146</v>
      </c>
      <c r="R182">
        <v>5</v>
      </c>
      <c r="S182" s="1" t="s">
        <v>1146</v>
      </c>
      <c r="T182">
        <v>2</v>
      </c>
      <c r="U182" s="1" t="s">
        <v>1146</v>
      </c>
      <c r="V182" t="str" cm="1">
        <f t="array" aca="1" ref="V182" ca="1">IF(ISNUMBER(--RIGHT(F182,1)), "0", MID(F182, LOOKUP(2,1/(ISNUMBER(--MID(F182,ROW(INDIRECT("1:"&amp;LEN(F182))),1))), ROW(INDIRECT("1:"&amp;LEN(F182))))+1, LEN(F182)))</f>
        <v>X</v>
      </c>
      <c r="W182" s="2" t="s">
        <v>1147</v>
      </c>
      <c r="X182" t="str">
        <f t="shared" ca="1" si="2"/>
        <v>["Cottonseed, Dry, De-linted","22,40","31C1/225X","C25","1A-1B","0.6","X","C1/2","5","2","X"],</v>
      </c>
    </row>
    <row r="183" spans="1:24" ht="17.5" x14ac:dyDescent="0.35">
      <c r="A183" t="s">
        <v>1148</v>
      </c>
      <c r="B183" s="4" t="s">
        <v>481</v>
      </c>
      <c r="C183" s="1" t="s">
        <v>1146</v>
      </c>
      <c r="D183" s="5" t="s">
        <v>482</v>
      </c>
      <c r="E183" s="1" t="s">
        <v>1146</v>
      </c>
      <c r="F183" s="5" t="s">
        <v>483</v>
      </c>
      <c r="G183" s="1" t="s">
        <v>1146</v>
      </c>
      <c r="H183" s="5" t="s">
        <v>96</v>
      </c>
      <c r="I183" s="1" t="s">
        <v>1146</v>
      </c>
      <c r="J183" s="5" t="s">
        <v>192</v>
      </c>
      <c r="K183" s="1" t="s">
        <v>1146</v>
      </c>
      <c r="L183" s="5">
        <v>0.9</v>
      </c>
      <c r="M183" s="1" t="s">
        <v>1146</v>
      </c>
      <c r="N183" s="5" t="s">
        <v>14</v>
      </c>
      <c r="O183" s="1" t="s">
        <v>1146</v>
      </c>
      <c r="P183" s="5" t="s">
        <v>26</v>
      </c>
      <c r="Q183" s="1" t="s">
        <v>1146</v>
      </c>
      <c r="R183">
        <v>5</v>
      </c>
      <c r="S183" s="1" t="s">
        <v>1146</v>
      </c>
      <c r="T183">
        <v>4</v>
      </c>
      <c r="U183" s="1" t="s">
        <v>1146</v>
      </c>
      <c r="V183" t="str" cm="1">
        <f t="array" aca="1" ref="V183" ca="1">IF(ISNUMBER(--RIGHT(F183,1)), "0", MID(F183, LOOKUP(2,1/(ISNUMBER(--MID(F183,ROW(INDIRECT("1:"&amp;LEN(F183))),1))), ROW(INDIRECT("1:"&amp;LEN(F183))))+1, LEN(F183)))</f>
        <v>XY</v>
      </c>
      <c r="W183" s="2" t="s">
        <v>1147</v>
      </c>
      <c r="X183" t="str">
        <f t="shared" ca="1" si="2"/>
        <v>["Cottonseed, Dry, Not De-linted","18,25","22C1/245XY","C45","1A-1B","0.9","X","C1/2","5","4","XY"],</v>
      </c>
    </row>
    <row r="184" spans="1:24" ht="17.5" x14ac:dyDescent="0.35">
      <c r="A184" t="s">
        <v>1148</v>
      </c>
      <c r="B184" s="4" t="s">
        <v>484</v>
      </c>
      <c r="C184" s="1" t="s">
        <v>1146</v>
      </c>
      <c r="D184" s="5" t="s">
        <v>195</v>
      </c>
      <c r="E184" s="1" t="s">
        <v>1146</v>
      </c>
      <c r="F184" s="5" t="s">
        <v>485</v>
      </c>
      <c r="G184" s="1" t="s">
        <v>1146</v>
      </c>
      <c r="H184" s="5" t="s">
        <v>36</v>
      </c>
      <c r="I184" s="1" t="s">
        <v>1146</v>
      </c>
      <c r="J184" s="5" t="s">
        <v>192</v>
      </c>
      <c r="K184" s="1" t="s">
        <v>1146</v>
      </c>
      <c r="L184" s="5">
        <v>0.8</v>
      </c>
      <c r="M184" s="1" t="s">
        <v>1146</v>
      </c>
      <c r="N184" s="5" t="s">
        <v>14</v>
      </c>
      <c r="O184" s="1" t="s">
        <v>1146</v>
      </c>
      <c r="P184" s="5" t="s">
        <v>26</v>
      </c>
      <c r="Q184" s="1" t="s">
        <v>1146</v>
      </c>
      <c r="R184">
        <v>5</v>
      </c>
      <c r="S184" s="1" t="s">
        <v>1146</v>
      </c>
      <c r="T184">
        <v>3</v>
      </c>
      <c r="U184" s="1" t="s">
        <v>1146</v>
      </c>
      <c r="V184" t="str" cm="1">
        <f t="array" aca="1" ref="V184" ca="1">IF(ISNUMBER(--RIGHT(F184,1)), "0", MID(F184, LOOKUP(2,1/(ISNUMBER(--MID(F184,ROW(INDIRECT("1:"&amp;LEN(F184))),1))), ROW(INDIRECT("1:"&amp;LEN(F184))))+1, LEN(F184)))</f>
        <v>HWY</v>
      </c>
      <c r="W184" s="2" t="s">
        <v>1147</v>
      </c>
      <c r="X184" t="str">
        <f t="shared" ca="1" si="2"/>
        <v>["Cottonseed, Flakes","20,25","23C1/235HWY","C35","1A-1B","0.8","X","C1/2","5","3","HWY"],</v>
      </c>
    </row>
    <row r="185" spans="1:24" ht="17.5" x14ac:dyDescent="0.35">
      <c r="A185" t="s">
        <v>1148</v>
      </c>
      <c r="B185" s="4" t="s">
        <v>486</v>
      </c>
      <c r="C185" s="1" t="s">
        <v>1146</v>
      </c>
      <c r="D185" s="5">
        <v>12</v>
      </c>
      <c r="E185" s="1" t="s">
        <v>1146</v>
      </c>
      <c r="F185" s="5" t="s">
        <v>487</v>
      </c>
      <c r="G185" s="1" t="s">
        <v>1146</v>
      </c>
      <c r="H185" s="5" t="s">
        <v>42</v>
      </c>
      <c r="I185" s="1" t="s">
        <v>1146</v>
      </c>
      <c r="J185" s="5" t="s">
        <v>192</v>
      </c>
      <c r="K185" s="1" t="s">
        <v>1146</v>
      </c>
      <c r="L185" s="5">
        <v>0.9</v>
      </c>
      <c r="M185" s="1" t="s">
        <v>1146</v>
      </c>
      <c r="N185" s="5" t="s">
        <v>14</v>
      </c>
      <c r="O185" s="1" t="s">
        <v>1146</v>
      </c>
      <c r="P185" s="5" t="s">
        <v>32</v>
      </c>
      <c r="Q185" s="1" t="s">
        <v>1146</v>
      </c>
      <c r="R185">
        <v>5</v>
      </c>
      <c r="S185" s="1" t="s">
        <v>1146</v>
      </c>
      <c r="T185">
        <v>3</v>
      </c>
      <c r="U185" s="1" t="s">
        <v>1146</v>
      </c>
      <c r="V185" t="str" cm="1">
        <f t="array" aca="1" ref="V185" ca="1">IF(ISNUMBER(--RIGHT(F185,1)), "0", MID(F185, LOOKUP(2,1/(ISNUMBER(--MID(F185,ROW(INDIRECT("1:"&amp;LEN(F185))),1))), ROW(INDIRECT("1:"&amp;LEN(F185))))+1, LEN(F185)))</f>
        <v>Y</v>
      </c>
      <c r="W185" s="2" t="s">
        <v>1147</v>
      </c>
      <c r="X185" t="str">
        <f t="shared" ca="1" si="2"/>
        <v>["Cottonseed, Hulls","12","12B635Y","B35","1A-1B","0.9","X","B6","5","3","Y"],</v>
      </c>
    </row>
    <row r="186" spans="1:24" ht="17.5" x14ac:dyDescent="0.35">
      <c r="A186" t="s">
        <v>1148</v>
      </c>
      <c r="B186" s="4" t="s">
        <v>488</v>
      </c>
      <c r="C186" s="1" t="s">
        <v>1146</v>
      </c>
      <c r="D186" s="5" t="s">
        <v>401</v>
      </c>
      <c r="E186" s="1" t="s">
        <v>1146</v>
      </c>
      <c r="F186" s="5" t="s">
        <v>489</v>
      </c>
      <c r="G186" s="1" t="s">
        <v>1146</v>
      </c>
      <c r="H186" s="5" t="s">
        <v>19</v>
      </c>
      <c r="I186" s="1" t="s">
        <v>1146</v>
      </c>
      <c r="J186" s="5" t="s">
        <v>80</v>
      </c>
      <c r="K186" s="1" t="s">
        <v>1146</v>
      </c>
      <c r="L186" s="5">
        <v>0.5</v>
      </c>
      <c r="M186" s="1" t="s">
        <v>1146</v>
      </c>
      <c r="N186" s="5" t="s">
        <v>14</v>
      </c>
      <c r="O186" s="1" t="s">
        <v>1146</v>
      </c>
      <c r="P186" s="5" t="s">
        <v>32</v>
      </c>
      <c r="Q186" s="1" t="s">
        <v>1146</v>
      </c>
      <c r="R186">
        <v>5</v>
      </c>
      <c r="S186" s="1" t="s">
        <v>1146</v>
      </c>
      <c r="T186">
        <v>4</v>
      </c>
      <c r="U186" s="1" t="s">
        <v>1146</v>
      </c>
      <c r="V186" t="str" cm="1">
        <f t="array" aca="1" ref="V186" ca="1">IF(ISNUMBER(--RIGHT(F186,1)), "0", MID(F186, LOOKUP(2,1/(ISNUMBER(--MID(F186,ROW(INDIRECT("1:"&amp;LEN(F186))),1))), ROW(INDIRECT("1:"&amp;LEN(F186))))+1, LEN(F186)))</f>
        <v>HW</v>
      </c>
      <c r="W186" s="2" t="s">
        <v>1147</v>
      </c>
      <c r="X186" t="str">
        <f t="shared" ca="1" si="2"/>
        <v>["Cottonseed, Meal, Expeller","25,30","28B645HW","B45","3A-3B","0.5","X","B6","5","4","HW"],</v>
      </c>
    </row>
    <row r="187" spans="1:24" ht="17.5" x14ac:dyDescent="0.35">
      <c r="A187" t="s">
        <v>1148</v>
      </c>
      <c r="B187" s="4" t="s">
        <v>490</v>
      </c>
      <c r="C187" s="1" t="s">
        <v>1146</v>
      </c>
      <c r="D187" s="5" t="s">
        <v>118</v>
      </c>
      <c r="E187" s="1" t="s">
        <v>1146</v>
      </c>
      <c r="F187" s="5" t="s">
        <v>491</v>
      </c>
      <c r="G187" s="1" t="s">
        <v>1146</v>
      </c>
      <c r="H187" s="5" t="s">
        <v>19</v>
      </c>
      <c r="I187" s="1" t="s">
        <v>1146</v>
      </c>
      <c r="J187" s="5" t="s">
        <v>192</v>
      </c>
      <c r="K187" s="1" t="s">
        <v>1146</v>
      </c>
      <c r="L187" s="5">
        <v>0.5</v>
      </c>
      <c r="M187" s="1" t="s">
        <v>1146</v>
      </c>
      <c r="N187" s="5" t="s">
        <v>14</v>
      </c>
      <c r="O187" s="1" t="s">
        <v>1146</v>
      </c>
      <c r="P187" s="5" t="s">
        <v>32</v>
      </c>
      <c r="Q187" s="1" t="s">
        <v>1146</v>
      </c>
      <c r="R187">
        <v>5</v>
      </c>
      <c r="S187" s="1" t="s">
        <v>1146</v>
      </c>
      <c r="T187">
        <v>4</v>
      </c>
      <c r="U187" s="1" t="s">
        <v>1146</v>
      </c>
      <c r="V187" t="str" cm="1">
        <f t="array" aca="1" ref="V187" ca="1">IF(ISNUMBER(--RIGHT(F187,1)), "0", MID(F187, LOOKUP(2,1/(ISNUMBER(--MID(F187,ROW(INDIRECT("1:"&amp;LEN(F187))),1))), ROW(INDIRECT("1:"&amp;LEN(F187))))+1, LEN(F187)))</f>
        <v>HW</v>
      </c>
      <c r="W187" s="2" t="s">
        <v>1147</v>
      </c>
      <c r="X187" t="str">
        <f t="shared" ca="1" si="2"/>
        <v>["Cottonseed, Meal, Extracted","35,40","37B645HW","B45","1A-1B","0.5","X","B6","5","4","HW"],</v>
      </c>
    </row>
    <row r="188" spans="1:24" ht="17.5" x14ac:dyDescent="0.35">
      <c r="A188" t="s">
        <v>1148</v>
      </c>
      <c r="B188" s="4" t="s">
        <v>492</v>
      </c>
      <c r="C188" s="1" t="s">
        <v>1146</v>
      </c>
      <c r="D188" s="5">
        <v>40</v>
      </c>
      <c r="E188" s="1" t="s">
        <v>1146</v>
      </c>
      <c r="F188" s="5" t="s">
        <v>493</v>
      </c>
      <c r="G188" s="1" t="s">
        <v>1146</v>
      </c>
      <c r="H188" s="5" t="s">
        <v>42</v>
      </c>
      <c r="I188" s="1" t="s">
        <v>1146</v>
      </c>
      <c r="J188" s="5" t="s">
        <v>192</v>
      </c>
      <c r="K188" s="1" t="s">
        <v>1146</v>
      </c>
      <c r="L188" s="5">
        <v>0.6</v>
      </c>
      <c r="M188" s="1" t="s">
        <v>1146</v>
      </c>
      <c r="N188" s="5" t="s">
        <v>14</v>
      </c>
      <c r="O188" s="1" t="s">
        <v>1146</v>
      </c>
      <c r="P188" s="5" t="s">
        <v>32</v>
      </c>
      <c r="Q188" s="1" t="s">
        <v>1146</v>
      </c>
      <c r="R188">
        <v>5</v>
      </c>
      <c r="S188" s="1" t="s">
        <v>1146</v>
      </c>
      <c r="T188">
        <v>3</v>
      </c>
      <c r="U188" s="1" t="s">
        <v>1146</v>
      </c>
      <c r="V188" t="str" cm="1">
        <f t="array" aca="1" ref="V188" ca="1">IF(ISNUMBER(--RIGHT(F188,1)), "0", MID(F188, LOOKUP(2,1/(ISNUMBER(--MID(F188,ROW(INDIRECT("1:"&amp;LEN(F188))),1))), ROW(INDIRECT("1:"&amp;LEN(F188))))+1, LEN(F188)))</f>
        <v>HW</v>
      </c>
      <c r="W188" s="2" t="s">
        <v>1147</v>
      </c>
      <c r="X188" t="str">
        <f t="shared" ca="1" si="2"/>
        <v>["Cottonseed, Meats, Dry","40","40B635HW","B35","1A-1B","0.6","X","B6","5","3","HW"],</v>
      </c>
    </row>
    <row r="189" spans="1:24" ht="17.5" x14ac:dyDescent="0.35">
      <c r="A189" t="s">
        <v>1148</v>
      </c>
      <c r="B189" s="4" t="s">
        <v>494</v>
      </c>
      <c r="C189" s="1" t="s">
        <v>1146</v>
      </c>
      <c r="D189" s="5" t="s">
        <v>118</v>
      </c>
      <c r="E189" s="1" t="s">
        <v>1146</v>
      </c>
      <c r="F189" s="5" t="s">
        <v>495</v>
      </c>
      <c r="G189" s="1" t="s">
        <v>1146</v>
      </c>
      <c r="H189" s="5" t="s">
        <v>96</v>
      </c>
      <c r="I189" s="1" t="s">
        <v>1146</v>
      </c>
      <c r="J189" s="5" t="s">
        <v>192</v>
      </c>
      <c r="K189" s="1" t="s">
        <v>1146</v>
      </c>
      <c r="L189" s="5">
        <v>0.6</v>
      </c>
      <c r="M189" s="1" t="s">
        <v>1146</v>
      </c>
      <c r="N189" s="5" t="s">
        <v>14</v>
      </c>
      <c r="O189" s="1" t="s">
        <v>1146</v>
      </c>
      <c r="P189" s="5" t="s">
        <v>26</v>
      </c>
      <c r="Q189" s="1" t="s">
        <v>1146</v>
      </c>
      <c r="R189">
        <v>5</v>
      </c>
      <c r="S189" s="1" t="s">
        <v>1146</v>
      </c>
      <c r="T189">
        <v>4</v>
      </c>
      <c r="U189" s="1" t="s">
        <v>1146</v>
      </c>
      <c r="V189" t="str" cm="1">
        <f t="array" aca="1" ref="V189" ca="1">IF(ISNUMBER(--RIGHT(F189,1)), "0", MID(F189, LOOKUP(2,1/(ISNUMBER(--MID(F189,ROW(INDIRECT("1:"&amp;LEN(F189))),1))), ROW(INDIRECT("1:"&amp;LEN(F189))))+1, LEN(F189)))</f>
        <v>HW</v>
      </c>
      <c r="W189" s="2" t="s">
        <v>1147</v>
      </c>
      <c r="X189" t="str">
        <f t="shared" ca="1" si="2"/>
        <v>["Cottonseed, Meats, Rolled","35,40","38C1/245HW","C45","1A-1B","0.6","X","C1/2","5","4","HW"],</v>
      </c>
    </row>
    <row r="190" spans="1:24" ht="17.5" x14ac:dyDescent="0.35">
      <c r="A190" t="s">
        <v>1148</v>
      </c>
      <c r="B190" s="4" t="s">
        <v>496</v>
      </c>
      <c r="C190" s="1" t="s">
        <v>1146</v>
      </c>
      <c r="D190" s="5" t="s">
        <v>258</v>
      </c>
      <c r="E190" s="1" t="s">
        <v>1146</v>
      </c>
      <c r="F190" s="5" t="s">
        <v>497</v>
      </c>
      <c r="G190" s="1" t="s">
        <v>1146</v>
      </c>
      <c r="H190" s="5" t="s">
        <v>184</v>
      </c>
      <c r="I190" s="1" t="s">
        <v>1146</v>
      </c>
      <c r="J190" s="5" t="s">
        <v>131</v>
      </c>
      <c r="K190" s="1" t="s">
        <v>1146</v>
      </c>
      <c r="L190" s="5">
        <v>1.3</v>
      </c>
      <c r="M190" s="1" t="s">
        <v>1146</v>
      </c>
      <c r="N190" s="5" t="s">
        <v>14</v>
      </c>
      <c r="O190" s="1" t="s">
        <v>1146</v>
      </c>
      <c r="P190" s="5" t="s">
        <v>60</v>
      </c>
      <c r="Q190" s="1" t="s">
        <v>1146</v>
      </c>
      <c r="R190">
        <v>5</v>
      </c>
      <c r="S190" s="1" t="s">
        <v>1146</v>
      </c>
      <c r="T190">
        <v>4</v>
      </c>
      <c r="U190" s="1" t="s">
        <v>1146</v>
      </c>
      <c r="V190" t="str" cm="1">
        <f t="array" aca="1" ref="V190" ca="1">IF(ISNUMBER(--RIGHT(F190,1)), "0", MID(F190, LOOKUP(2,1/(ISNUMBER(--MID(F190,ROW(INDIRECT("1:"&amp;LEN(F190))),1))), ROW(INDIRECT("1:"&amp;LEN(F190))))+1, LEN(F190)))</f>
        <v>HW</v>
      </c>
      <c r="W190" s="2" t="s">
        <v>1147</v>
      </c>
      <c r="X190" t="str">
        <f t="shared" ca="1" si="2"/>
        <v>["Crackling, Crushed","40,50","45D345HW","D45","2A-2B-2C","1.3","X","D3","5","4","HW"],</v>
      </c>
    </row>
    <row r="191" spans="1:24" ht="17.5" x14ac:dyDescent="0.35">
      <c r="A191" t="s">
        <v>1148</v>
      </c>
      <c r="B191" s="4" t="s">
        <v>498</v>
      </c>
      <c r="C191" s="1" t="s">
        <v>1146</v>
      </c>
      <c r="D191" s="5" t="s">
        <v>499</v>
      </c>
      <c r="E191" s="1" t="s">
        <v>1146</v>
      </c>
      <c r="F191" s="5" t="s">
        <v>500</v>
      </c>
      <c r="G191" s="1" t="s">
        <v>1146</v>
      </c>
      <c r="H191" s="5" t="s">
        <v>501</v>
      </c>
      <c r="I191" s="1" t="s">
        <v>1146</v>
      </c>
      <c r="J191" s="5" t="s">
        <v>20</v>
      </c>
      <c r="K191" s="1" t="s">
        <v>1146</v>
      </c>
      <c r="L191" s="5">
        <v>2</v>
      </c>
      <c r="M191" s="1" t="s">
        <v>1146</v>
      </c>
      <c r="N191" s="5" t="s">
        <v>14</v>
      </c>
      <c r="O191" s="1" t="s">
        <v>1146</v>
      </c>
      <c r="P191" s="5" t="s">
        <v>15</v>
      </c>
      <c r="Q191" s="1" t="s">
        <v>1146</v>
      </c>
      <c r="R191">
        <v>6</v>
      </c>
      <c r="S191" s="1" t="s">
        <v>1146</v>
      </c>
      <c r="T191">
        <v>3</v>
      </c>
      <c r="U191" s="1" t="s">
        <v>1146</v>
      </c>
      <c r="V191" t="str" cm="1">
        <f t="array" aca="1" ref="V191" ca="1">IF(ISNUMBER(--RIGHT(F191,1)), "0", MID(F191, LOOKUP(2,1/(ISNUMBER(--MID(F191,ROW(INDIRECT("1:"&amp;LEN(F191))),1))), ROW(INDIRECT("1:"&amp;LEN(F191))))+1, LEN(F191)))</f>
        <v>L</v>
      </c>
      <c r="W191" s="2" t="s">
        <v>1147</v>
      </c>
      <c r="X191" t="str">
        <f t="shared" ca="1" si="2"/>
        <v>["Cryolite, Dust","75,90","83A10036L","A36","2D","2","X","A100","6","3","L"],</v>
      </c>
    </row>
    <row r="192" spans="1:24" ht="17.5" x14ac:dyDescent="0.35">
      <c r="A192" t="s">
        <v>1148</v>
      </c>
      <c r="B192" s="4" t="s">
        <v>502</v>
      </c>
      <c r="C192" s="1" t="s">
        <v>1146</v>
      </c>
      <c r="D192" s="5" t="s">
        <v>503</v>
      </c>
      <c r="E192" s="1" t="s">
        <v>1146</v>
      </c>
      <c r="F192" s="5" t="s">
        <v>504</v>
      </c>
      <c r="G192" s="1" t="s">
        <v>1146</v>
      </c>
      <c r="H192" s="5" t="s">
        <v>144</v>
      </c>
      <c r="I192" s="1" t="s">
        <v>1146</v>
      </c>
      <c r="J192" s="5" t="s">
        <v>20</v>
      </c>
      <c r="K192" s="1" t="s">
        <v>1146</v>
      </c>
      <c r="L192" s="5">
        <v>2.1</v>
      </c>
      <c r="M192" s="1" t="s">
        <v>1146</v>
      </c>
      <c r="N192" s="5" t="s">
        <v>14</v>
      </c>
      <c r="O192" s="1" t="s">
        <v>1146</v>
      </c>
      <c r="P192" s="5" t="s">
        <v>429</v>
      </c>
      <c r="Q192" s="1" t="s">
        <v>1146</v>
      </c>
      <c r="R192">
        <v>6</v>
      </c>
      <c r="S192" s="1" t="s">
        <v>1146</v>
      </c>
      <c r="T192">
        <v>3</v>
      </c>
      <c r="U192" s="1" t="s">
        <v>1146</v>
      </c>
      <c r="V192" t="str" cm="1">
        <f t="array" aca="1" ref="V192" ca="1">IF(ISNUMBER(--RIGHT(F192,1)), "0", MID(F192, LOOKUP(2,1/(ISNUMBER(--MID(F192,ROW(INDIRECT("1:"&amp;LEN(F192))),1))), ROW(INDIRECT("1:"&amp;LEN(F192))))+1, LEN(F192)))</f>
        <v>0</v>
      </c>
      <c r="W192" s="2" t="s">
        <v>1147</v>
      </c>
      <c r="X192" t="str">
        <f t="shared" ca="1" si="2"/>
        <v>["Cryolite, Lumpy","90,110","100D1636","D36","2D","2.1","X","D16","6","3","0"],</v>
      </c>
    </row>
    <row r="193" spans="1:24" ht="17.5" x14ac:dyDescent="0.35">
      <c r="A193" t="s">
        <v>1148</v>
      </c>
      <c r="B193" s="10" t="s">
        <v>505</v>
      </c>
      <c r="C193" s="1" t="s">
        <v>1146</v>
      </c>
      <c r="D193" s="6" t="s">
        <v>506</v>
      </c>
      <c r="E193" s="1" t="s">
        <v>1146</v>
      </c>
      <c r="F193" s="6" t="s">
        <v>507</v>
      </c>
      <c r="G193" s="1" t="s">
        <v>1146</v>
      </c>
      <c r="H193" s="6" t="s">
        <v>508</v>
      </c>
      <c r="I193" s="1" t="s">
        <v>1146</v>
      </c>
      <c r="J193" s="5" t="s">
        <v>52</v>
      </c>
      <c r="K193" s="1" t="s">
        <v>1146</v>
      </c>
      <c r="L193" s="5">
        <v>2</v>
      </c>
      <c r="M193" s="1" t="s">
        <v>1146</v>
      </c>
      <c r="N193" s="7">
        <v>0</v>
      </c>
      <c r="O193" s="1" t="s">
        <v>1146</v>
      </c>
      <c r="P193" s="5" t="s">
        <v>26</v>
      </c>
      <c r="Q193" s="1" t="s">
        <v>1146</v>
      </c>
      <c r="R193">
        <v>7</v>
      </c>
      <c r="S193" s="1" t="s">
        <v>1146</v>
      </c>
      <c r="T193">
        <v>3</v>
      </c>
      <c r="U193" s="1" t="s">
        <v>1146</v>
      </c>
      <c r="V193" t="str" cm="1">
        <f t="array" aca="1" ref="V193" ca="1">IF(ISNUMBER(--RIGHT(F193,1)), "0", MID(F193, LOOKUP(2,1/(ISNUMBER(--MID(F193,ROW(INDIRECT("1:"&amp;LEN(F193))),1))), ROW(INDIRECT("1:"&amp;LEN(F193))))+1, LEN(F193)))</f>
        <v>0</v>
      </c>
      <c r="W193" s="2" t="s">
        <v>1147</v>
      </c>
      <c r="X193" t="str">
        <f t="shared" ca="1" si="2"/>
        <v>["Cullet, Fines","80,120","100C1/2387","C87","3D","2","0","C1/2","7","3","0"],</v>
      </c>
    </row>
    <row r="194" spans="1:24" ht="17.5" x14ac:dyDescent="0.35">
      <c r="A194" t="s">
        <v>1148</v>
      </c>
      <c r="B194" s="4" t="s">
        <v>509</v>
      </c>
      <c r="C194" s="1" t="s">
        <v>1146</v>
      </c>
      <c r="D194" s="5" t="s">
        <v>506</v>
      </c>
      <c r="E194" s="1" t="s">
        <v>1146</v>
      </c>
      <c r="F194" s="5" t="s">
        <v>510</v>
      </c>
      <c r="G194" s="1" t="s">
        <v>1146</v>
      </c>
      <c r="H194" s="5" t="s">
        <v>59</v>
      </c>
      <c r="I194" s="1" t="s">
        <v>1146</v>
      </c>
      <c r="J194" s="5" t="s">
        <v>52</v>
      </c>
      <c r="K194" s="1" t="s">
        <v>1146</v>
      </c>
      <c r="L194" s="5">
        <v>2.5</v>
      </c>
      <c r="M194" s="1" t="s">
        <v>1146</v>
      </c>
      <c r="N194" s="7">
        <v>0</v>
      </c>
      <c r="O194" s="1" t="s">
        <v>1146</v>
      </c>
      <c r="P194" s="5" t="s">
        <v>429</v>
      </c>
      <c r="Q194" s="1" t="s">
        <v>1146</v>
      </c>
      <c r="R194">
        <v>7</v>
      </c>
      <c r="S194" s="1" t="s">
        <v>1146</v>
      </c>
      <c r="T194">
        <v>3</v>
      </c>
      <c r="U194" s="1" t="s">
        <v>1146</v>
      </c>
      <c r="V194" t="str" cm="1">
        <f t="array" aca="1" ref="V194" ca="1">IF(ISNUMBER(--RIGHT(F194,1)), "0", MID(F194, LOOKUP(2,1/(ISNUMBER(--MID(F194,ROW(INDIRECT("1:"&amp;LEN(F194))),1))), ROW(INDIRECT("1:"&amp;LEN(F194))))+1, LEN(F194)))</f>
        <v>0</v>
      </c>
      <c r="W194" s="2" t="s">
        <v>1147</v>
      </c>
      <c r="X194" t="str">
        <f t="shared" ca="1" si="2"/>
        <v>["Cullet, Lumps","80,120","100D1637","D37","3D","2.5","0","D16","7","3","0"],</v>
      </c>
    </row>
    <row r="195" spans="1:24" ht="15.5" x14ac:dyDescent="0.35">
      <c r="A195" t="s">
        <v>1148</v>
      </c>
      <c r="B195" s="4" t="s">
        <v>511</v>
      </c>
      <c r="C195" s="1" t="s">
        <v>1146</v>
      </c>
      <c r="D195" s="7">
        <v>0</v>
      </c>
      <c r="E195" s="1" t="s">
        <v>1146</v>
      </c>
      <c r="F195" s="7">
        <v>0</v>
      </c>
      <c r="G195" s="1" t="s">
        <v>1146</v>
      </c>
      <c r="H195" s="7">
        <v>0</v>
      </c>
      <c r="I195" s="1" t="s">
        <v>1146</v>
      </c>
      <c r="J195" s="5" t="s">
        <v>1149</v>
      </c>
      <c r="K195" s="1" t="s">
        <v>1146</v>
      </c>
      <c r="L195" s="5" t="s">
        <v>1149</v>
      </c>
      <c r="M195" s="1" t="s">
        <v>1146</v>
      </c>
      <c r="N195" s="7">
        <v>0</v>
      </c>
      <c r="O195" s="1" t="s">
        <v>1146</v>
      </c>
      <c r="P195">
        <v>0</v>
      </c>
      <c r="Q195" s="1" t="s">
        <v>1146</v>
      </c>
      <c r="R195">
        <v>0</v>
      </c>
      <c r="S195" s="1" t="s">
        <v>1146</v>
      </c>
      <c r="T195">
        <v>0</v>
      </c>
      <c r="U195" s="1" t="s">
        <v>1146</v>
      </c>
      <c r="V195" t="str" cm="1">
        <f t="array" aca="1" ref="V195" ca="1">IF(ISNUMBER(--RIGHT(F195,1)), "0", MID(F195, LOOKUP(2,1/(ISNUMBER(--MID(F195,ROW(INDIRECT("1:"&amp;LEN(F195))),1))), ROW(INDIRECT("1:"&amp;LEN(F195))))+1, LEN(F195)))</f>
        <v>0</v>
      </c>
      <c r="W195" s="2" t="s">
        <v>1147</v>
      </c>
      <c r="X195" t="str">
        <f t="shared" ref="X195:X258" ca="1" si="3">A195&amp;B195&amp;C195&amp;D195&amp;E195&amp;F195&amp;G195&amp;H195&amp;I195&amp;J195&amp;K195&amp;L195&amp;M195&amp;N195&amp;O195&amp;P195&amp;Q195&amp;R195&amp;S195&amp;T195&amp;U195&amp;V195&amp;W195</f>
        <v>["Culm (See Coal, Anthracite)","0","0","0","Nil","Nil","0","0","0","0","0"],</v>
      </c>
    </row>
    <row r="196" spans="1:24" ht="15.5" x14ac:dyDescent="0.35">
      <c r="A196" t="s">
        <v>1148</v>
      </c>
      <c r="B196" s="4" t="s">
        <v>512</v>
      </c>
      <c r="C196" s="1" t="s">
        <v>1146</v>
      </c>
      <c r="D196" s="7">
        <v>0</v>
      </c>
      <c r="E196" s="1" t="s">
        <v>1146</v>
      </c>
      <c r="F196" s="7">
        <v>0</v>
      </c>
      <c r="G196" s="1" t="s">
        <v>1146</v>
      </c>
      <c r="H196" s="7">
        <v>0</v>
      </c>
      <c r="I196" s="1" t="s">
        <v>1146</v>
      </c>
      <c r="J196" s="5" t="s">
        <v>1149</v>
      </c>
      <c r="K196" s="1" t="s">
        <v>1146</v>
      </c>
      <c r="L196" s="5" t="s">
        <v>1149</v>
      </c>
      <c r="M196" s="1" t="s">
        <v>1146</v>
      </c>
      <c r="N196" s="7">
        <v>0</v>
      </c>
      <c r="O196" s="1" t="s">
        <v>1146</v>
      </c>
      <c r="P196">
        <v>0</v>
      </c>
      <c r="Q196" s="1" t="s">
        <v>1146</v>
      </c>
      <c r="R196">
        <v>0</v>
      </c>
      <c r="S196" s="1" t="s">
        <v>1146</v>
      </c>
      <c r="T196">
        <v>0</v>
      </c>
      <c r="U196" s="1" t="s">
        <v>1146</v>
      </c>
      <c r="V196" t="str" cm="1">
        <f t="array" aca="1" ref="V196" ca="1">IF(ISNUMBER(--RIGHT(F196,1)), "0", MID(F196, LOOKUP(2,1/(ISNUMBER(--MID(F196,ROW(INDIRECT("1:"&amp;LEN(F196))),1))), ROW(INDIRECT("1:"&amp;LEN(F196))))+1, LEN(F196)))</f>
        <v>0</v>
      </c>
      <c r="W196" s="2" t="s">
        <v>1147</v>
      </c>
      <c r="X196" t="str">
        <f t="shared" ca="1" si="3"/>
        <v>["Cupric Sulfate (See Cooper Sulfate)","0","0","0","Nil","Nil","0","0","0","0","0"],</v>
      </c>
    </row>
    <row r="197" spans="1:24" ht="15.5" x14ac:dyDescent="0.35">
      <c r="A197" t="s">
        <v>1148</v>
      </c>
      <c r="B197" s="4" t="s">
        <v>513</v>
      </c>
      <c r="C197" s="1" t="s">
        <v>1146</v>
      </c>
      <c r="D197" s="7">
        <v>0</v>
      </c>
      <c r="E197" s="1" t="s">
        <v>1146</v>
      </c>
      <c r="F197" s="7">
        <v>0</v>
      </c>
      <c r="G197" s="1" t="s">
        <v>1146</v>
      </c>
      <c r="H197" s="7">
        <v>0</v>
      </c>
      <c r="I197" s="1" t="s">
        <v>1146</v>
      </c>
      <c r="J197" s="5" t="s">
        <v>1149</v>
      </c>
      <c r="K197" s="1" t="s">
        <v>1146</v>
      </c>
      <c r="L197" s="5" t="s">
        <v>1149</v>
      </c>
      <c r="M197" s="1" t="s">
        <v>1146</v>
      </c>
      <c r="N197" s="7">
        <v>0</v>
      </c>
      <c r="O197" s="1" t="s">
        <v>1146</v>
      </c>
      <c r="P197">
        <v>0</v>
      </c>
      <c r="Q197" s="1" t="s">
        <v>1146</v>
      </c>
      <c r="R197">
        <v>0</v>
      </c>
      <c r="S197" s="1" t="s">
        <v>1146</v>
      </c>
      <c r="T197">
        <v>0</v>
      </c>
      <c r="U197" s="1" t="s">
        <v>1146</v>
      </c>
      <c r="V197" t="str" cm="1">
        <f t="array" aca="1" ref="V197" ca="1">IF(ISNUMBER(--RIGHT(F197,1)), "0", MID(F197, LOOKUP(2,1/(ISNUMBER(--MID(F197,ROW(INDIRECT("1:"&amp;LEN(F197))),1))), ROW(INDIRECT("1:"&amp;LEN(F197))))+1, LEN(F197)))</f>
        <v>0</v>
      </c>
      <c r="W197" s="2" t="s">
        <v>1147</v>
      </c>
      <c r="X197" t="str">
        <f t="shared" ca="1" si="3"/>
        <v>["Detergent (See Soap, Detergent)","0","0","0","Nil","Nil","0","0","0","0","0"],</v>
      </c>
    </row>
    <row r="198" spans="1:24" ht="17.5" x14ac:dyDescent="0.35">
      <c r="A198" t="s">
        <v>1148</v>
      </c>
      <c r="B198" s="4" t="s">
        <v>514</v>
      </c>
      <c r="C198" s="1" t="s">
        <v>1146</v>
      </c>
      <c r="D198" s="5" t="s">
        <v>515</v>
      </c>
      <c r="E198" s="1" t="s">
        <v>1146</v>
      </c>
      <c r="F198" s="5" t="s">
        <v>516</v>
      </c>
      <c r="G198" s="1" t="s">
        <v>1146</v>
      </c>
      <c r="H198" s="5" t="s">
        <v>501</v>
      </c>
      <c r="I198" s="1" t="s">
        <v>1146</v>
      </c>
      <c r="J198" s="5" t="s">
        <v>52</v>
      </c>
      <c r="K198" s="1" t="s">
        <v>1146</v>
      </c>
      <c r="L198" s="5">
        <v>1.6</v>
      </c>
      <c r="M198" s="1" t="s">
        <v>1146</v>
      </c>
      <c r="N198" s="7">
        <v>0</v>
      </c>
      <c r="O198" s="1" t="s">
        <v>1146</v>
      </c>
      <c r="P198" s="5" t="s">
        <v>91</v>
      </c>
      <c r="Q198" s="1" t="s">
        <v>1146</v>
      </c>
      <c r="R198">
        <v>6</v>
      </c>
      <c r="S198" s="1" t="s">
        <v>1146</v>
      </c>
      <c r="T198">
        <v>3</v>
      </c>
      <c r="U198" s="1" t="s">
        <v>1146</v>
      </c>
      <c r="V198" t="str" cm="1">
        <f t="array" aca="1" ref="V198" ca="1">IF(ISNUMBER(--RIGHT(F198,1)), "0", MID(F198, LOOKUP(2,1/(ISNUMBER(--MID(F198,ROW(INDIRECT("1:"&amp;LEN(F198))),1))), ROW(INDIRECT("1:"&amp;LEN(F198))))+1, LEN(F198)))</f>
        <v>Y</v>
      </c>
      <c r="W198" s="2" t="s">
        <v>1147</v>
      </c>
      <c r="X198" t="str">
        <f t="shared" ca="1" si="3"/>
        <v>["Diatomaceous Earth","11,17","14A4036Y","A36","3D","1.6","0","A40","6","3","Y"],</v>
      </c>
    </row>
    <row r="199" spans="1:24" ht="17.5" x14ac:dyDescent="0.35">
      <c r="A199" t="s">
        <v>1148</v>
      </c>
      <c r="B199" s="4" t="s">
        <v>517</v>
      </c>
      <c r="C199" s="1" t="s">
        <v>1146</v>
      </c>
      <c r="D199" s="5" t="s">
        <v>258</v>
      </c>
      <c r="E199" s="1" t="s">
        <v>1146</v>
      </c>
      <c r="F199" s="5" t="s">
        <v>518</v>
      </c>
      <c r="G199" s="1" t="s">
        <v>1146</v>
      </c>
      <c r="H199" s="5" t="s">
        <v>12</v>
      </c>
      <c r="I199" s="1" t="s">
        <v>1146</v>
      </c>
      <c r="J199" s="5" t="s">
        <v>31</v>
      </c>
      <c r="K199" s="1" t="s">
        <v>1146</v>
      </c>
      <c r="L199" s="5">
        <v>1.6</v>
      </c>
      <c r="M199" s="1" t="s">
        <v>1146</v>
      </c>
      <c r="N199" s="5" t="s">
        <v>14</v>
      </c>
      <c r="O199" s="1" t="s">
        <v>1146</v>
      </c>
      <c r="P199" s="5" t="s">
        <v>91</v>
      </c>
      <c r="Q199" s="1" t="s">
        <v>1146</v>
      </c>
      <c r="R199">
        <v>5</v>
      </c>
      <c r="S199" s="1" t="s">
        <v>1146</v>
      </c>
      <c r="T199">
        <v>3</v>
      </c>
      <c r="U199" s="1" t="s">
        <v>1146</v>
      </c>
      <c r="V199" t="str" cm="1">
        <f t="array" aca="1" ref="V199" ca="1">IF(ISNUMBER(--RIGHT(F199,1)), "0", MID(F199, LOOKUP(2,1/(ISNUMBER(--MID(F199,ROW(INDIRECT("1:"&amp;LEN(F199))),1))), ROW(INDIRECT("1:"&amp;LEN(F199))))+1, LEN(F199)))</f>
        <v>0</v>
      </c>
      <c r="W199" s="2" t="s">
        <v>1147</v>
      </c>
      <c r="X199" t="str">
        <f t="shared" ca="1" si="3"/>
        <v>["Dicalcium Phosphate","40,50","45A4035","A35","1A-1B-1C","1.6","X","A40","5","3","0"],</v>
      </c>
    </row>
    <row r="200" spans="1:24" ht="17.5" x14ac:dyDescent="0.35">
      <c r="A200" t="s">
        <v>1148</v>
      </c>
      <c r="B200" s="4" t="s">
        <v>519</v>
      </c>
      <c r="C200" s="1" t="s">
        <v>1146</v>
      </c>
      <c r="D200" s="5" t="s">
        <v>520</v>
      </c>
      <c r="E200" s="1" t="s">
        <v>1146</v>
      </c>
      <c r="F200" s="5" t="s">
        <v>521</v>
      </c>
      <c r="G200" s="1" t="s">
        <v>1146</v>
      </c>
      <c r="H200" s="5" t="s">
        <v>12</v>
      </c>
      <c r="I200" s="1" t="s">
        <v>1146</v>
      </c>
      <c r="J200" s="5" t="s">
        <v>52</v>
      </c>
      <c r="K200" s="1" t="s">
        <v>1146</v>
      </c>
      <c r="L200" s="5">
        <v>0.5</v>
      </c>
      <c r="M200" s="1" t="s">
        <v>1146</v>
      </c>
      <c r="N200" s="7">
        <v>0</v>
      </c>
      <c r="O200" s="1" t="s">
        <v>1146</v>
      </c>
      <c r="P200" s="5" t="s">
        <v>91</v>
      </c>
      <c r="Q200" s="1" t="s">
        <v>1146</v>
      </c>
      <c r="R200">
        <v>5</v>
      </c>
      <c r="S200" s="1" t="s">
        <v>1146</v>
      </c>
      <c r="T200">
        <v>3</v>
      </c>
      <c r="U200" s="1" t="s">
        <v>1146</v>
      </c>
      <c r="V200" t="str" cm="1">
        <f t="array" aca="1" ref="V200" ca="1">IF(ISNUMBER(--RIGHT(F200,1)), "0", MID(F200, LOOKUP(2,1/(ISNUMBER(--MID(F200,ROW(INDIRECT("1:"&amp;LEN(F200))),1))), ROW(INDIRECT("1:"&amp;LEN(F200))))+1, LEN(F200)))</f>
        <v>0</v>
      </c>
      <c r="W200" s="2" t="s">
        <v>1147</v>
      </c>
      <c r="X200" t="str">
        <f t="shared" ca="1" si="3"/>
        <v>["Disodium Phosphate","25,31","28A4035","A35","3D","0.5","0","A40","5","3","0"],</v>
      </c>
    </row>
    <row r="201" spans="1:24" ht="17.5" x14ac:dyDescent="0.35">
      <c r="A201" t="s">
        <v>1148</v>
      </c>
      <c r="B201" s="4" t="s">
        <v>522</v>
      </c>
      <c r="C201" s="1" t="s">
        <v>1146</v>
      </c>
      <c r="D201" s="5">
        <v>30</v>
      </c>
      <c r="E201" s="1" t="s">
        <v>1146</v>
      </c>
      <c r="F201" s="5" t="s">
        <v>523</v>
      </c>
      <c r="G201" s="1" t="s">
        <v>1146</v>
      </c>
      <c r="H201" s="5" t="s">
        <v>112</v>
      </c>
      <c r="I201" s="1" t="s">
        <v>1146</v>
      </c>
      <c r="J201" s="5" t="s">
        <v>20</v>
      </c>
      <c r="K201" s="1" t="s">
        <v>1146</v>
      </c>
      <c r="L201" s="5">
        <v>0.5</v>
      </c>
      <c r="M201" s="1" t="s">
        <v>1146</v>
      </c>
      <c r="N201" s="7">
        <v>0</v>
      </c>
      <c r="O201" s="1" t="s">
        <v>1146</v>
      </c>
      <c r="P201" s="5" t="s">
        <v>32</v>
      </c>
      <c r="Q201" s="1" t="s">
        <v>1146</v>
      </c>
      <c r="R201">
        <v>6</v>
      </c>
      <c r="S201" s="1" t="s">
        <v>1146</v>
      </c>
      <c r="T201">
        <v>3</v>
      </c>
      <c r="U201" s="1" t="s">
        <v>1146</v>
      </c>
      <c r="V201" t="str" cm="1">
        <f t="array" aca="1" ref="V201" ca="1">IF(ISNUMBER(--RIGHT(F201,1)), "0", MID(F201, LOOKUP(2,1/(ISNUMBER(--MID(F201,ROW(INDIRECT("1:"&amp;LEN(F201))),1))), ROW(INDIRECT("1:"&amp;LEN(F201))))+1, LEN(F201)))</f>
        <v>0</v>
      </c>
      <c r="W201" s="2" t="s">
        <v>1147</v>
      </c>
      <c r="X201" t="str">
        <f t="shared" ca="1" si="3"/>
        <v>["Distiller's Grain, Spent, Dry","30","30B636","B36","2D","0.5","0","B6","6","3","0"],</v>
      </c>
    </row>
    <row r="202" spans="1:24" ht="17.5" x14ac:dyDescent="0.35">
      <c r="A202" t="s">
        <v>1148</v>
      </c>
      <c r="B202" s="4" t="s">
        <v>524</v>
      </c>
      <c r="C202" s="1" t="s">
        <v>1146</v>
      </c>
      <c r="D202" s="5" t="s">
        <v>341</v>
      </c>
      <c r="E202" s="1" t="s">
        <v>1146</v>
      </c>
      <c r="F202" s="5" t="s">
        <v>525</v>
      </c>
      <c r="G202" s="1" t="s">
        <v>1146</v>
      </c>
      <c r="H202" s="5" t="s">
        <v>96</v>
      </c>
      <c r="I202" s="1" t="s">
        <v>1146</v>
      </c>
      <c r="J202" s="5" t="s">
        <v>80</v>
      </c>
      <c r="K202" s="1" t="s">
        <v>1146</v>
      </c>
      <c r="L202" s="5">
        <v>0.8</v>
      </c>
      <c r="M202" s="1" t="s">
        <v>1146</v>
      </c>
      <c r="N202" s="7">
        <v>0</v>
      </c>
      <c r="O202" s="1" t="s">
        <v>1146</v>
      </c>
      <c r="P202" s="5" t="s">
        <v>26</v>
      </c>
      <c r="Q202" s="1" t="s">
        <v>1146</v>
      </c>
      <c r="R202">
        <v>5</v>
      </c>
      <c r="S202" s="1" t="s">
        <v>1146</v>
      </c>
      <c r="T202">
        <v>4</v>
      </c>
      <c r="U202" s="1" t="s">
        <v>1146</v>
      </c>
      <c r="V202" t="str" cm="1">
        <f t="array" aca="1" ref="V202" ca="1">IF(ISNUMBER(--RIGHT(F202,1)), "0", MID(F202, LOOKUP(2,1/(ISNUMBER(--MID(F202,ROW(INDIRECT("1:"&amp;LEN(F202))),1))), ROW(INDIRECT("1:"&amp;LEN(F202))))+1, LEN(F202)))</f>
        <v>V</v>
      </c>
      <c r="W202" s="2" t="s">
        <v>1147</v>
      </c>
      <c r="X202" t="str">
        <f t="shared" ca="1" si="3"/>
        <v>["Distiller's Grain, Spent, Wet","40,60","50C1/245V","C45","3A-3B","0.8","0","C1/2","5","4","V"],</v>
      </c>
    </row>
    <row r="203" spans="1:24" ht="17.5" x14ac:dyDescent="0.35">
      <c r="A203" t="s">
        <v>1148</v>
      </c>
      <c r="B203" s="4" t="s">
        <v>526</v>
      </c>
      <c r="C203" s="1" t="s">
        <v>1146</v>
      </c>
      <c r="D203" s="5" t="s">
        <v>323</v>
      </c>
      <c r="E203" s="1" t="s">
        <v>1146</v>
      </c>
      <c r="F203" s="5" t="s">
        <v>527</v>
      </c>
      <c r="G203" s="1" t="s">
        <v>1146</v>
      </c>
      <c r="H203" s="5" t="s">
        <v>321</v>
      </c>
      <c r="I203" s="1" t="s">
        <v>1146</v>
      </c>
      <c r="J203" s="5" t="s">
        <v>20</v>
      </c>
      <c r="K203" s="1" t="s">
        <v>1146</v>
      </c>
      <c r="L203" s="5">
        <v>2</v>
      </c>
      <c r="M203" s="1" t="s">
        <v>1146</v>
      </c>
      <c r="N203" s="7">
        <v>0</v>
      </c>
      <c r="O203" s="1" t="s">
        <v>1146</v>
      </c>
      <c r="P203" s="5" t="s">
        <v>26</v>
      </c>
      <c r="Q203" s="1" t="s">
        <v>1146</v>
      </c>
      <c r="R203">
        <v>6</v>
      </c>
      <c r="S203" s="1" t="s">
        <v>1146</v>
      </c>
      <c r="T203">
        <v>3</v>
      </c>
      <c r="U203" s="1" t="s">
        <v>1146</v>
      </c>
      <c r="V203" t="str" cm="1">
        <f t="array" aca="1" ref="V203" ca="1">IF(ISNUMBER(--RIGHT(F203,1)), "0", MID(F203, LOOKUP(2,1/(ISNUMBER(--MID(F203,ROW(INDIRECT("1:"&amp;LEN(F203))),1))), ROW(INDIRECT("1:"&amp;LEN(F203))))+1, LEN(F203)))</f>
        <v>0</v>
      </c>
      <c r="W203" s="2" t="s">
        <v>1147</v>
      </c>
      <c r="X203" t="str">
        <f t="shared" ca="1" si="3"/>
        <v>["Dolomite, Crushed","80,100","90C1/236","C36","2D","2","0","C1/2","6","3","0"],</v>
      </c>
    </row>
    <row r="204" spans="1:24" ht="17.5" x14ac:dyDescent="0.35">
      <c r="A204" t="s">
        <v>1148</v>
      </c>
      <c r="B204" s="4" t="s">
        <v>528</v>
      </c>
      <c r="C204" s="1" t="s">
        <v>1146</v>
      </c>
      <c r="D204" s="5" t="s">
        <v>529</v>
      </c>
      <c r="E204" s="1" t="s">
        <v>1146</v>
      </c>
      <c r="F204" s="5" t="s">
        <v>530</v>
      </c>
      <c r="G204" s="1" t="s">
        <v>1146</v>
      </c>
      <c r="H204" s="5" t="s">
        <v>144</v>
      </c>
      <c r="I204" s="1" t="s">
        <v>1146</v>
      </c>
      <c r="J204" s="5" t="s">
        <v>20</v>
      </c>
      <c r="K204" s="1" t="s">
        <v>1146</v>
      </c>
      <c r="L204" s="5">
        <v>2</v>
      </c>
      <c r="M204" s="1" t="s">
        <v>1146</v>
      </c>
      <c r="N204" s="7">
        <v>0</v>
      </c>
      <c r="O204" s="1" t="s">
        <v>1146</v>
      </c>
      <c r="P204" s="5" t="s">
        <v>394</v>
      </c>
      <c r="Q204" s="1" t="s">
        <v>1146</v>
      </c>
      <c r="R204">
        <v>6</v>
      </c>
      <c r="S204" s="1" t="s">
        <v>1146</v>
      </c>
      <c r="T204">
        <v>3</v>
      </c>
      <c r="U204" s="1" t="s">
        <v>1146</v>
      </c>
      <c r="V204" t="str" cm="1">
        <f t="array" aca="1" ref="V204" ca="1">IF(ISNUMBER(--RIGHT(F204,1)), "0", MID(F204, LOOKUP(2,1/(ISNUMBER(--MID(F204,ROW(INDIRECT("1:"&amp;LEN(F204))),1))), ROW(INDIRECT("1:"&amp;LEN(F204))))+1, LEN(F204)))</f>
        <v>0</v>
      </c>
      <c r="W204" s="2" t="s">
        <v>1147</v>
      </c>
      <c r="X204" t="str">
        <f t="shared" ca="1" si="3"/>
        <v>["Dolomite, Lumpy","90,100","95DX36","D36","2D","2","0","DX","6","3","0"],</v>
      </c>
    </row>
    <row r="205" spans="1:24" ht="17.5" x14ac:dyDescent="0.35">
      <c r="A205" t="s">
        <v>1148</v>
      </c>
      <c r="B205" s="4" t="s">
        <v>531</v>
      </c>
      <c r="C205" s="1" t="s">
        <v>1146</v>
      </c>
      <c r="D205" s="5">
        <v>76</v>
      </c>
      <c r="E205" s="1" t="s">
        <v>1146</v>
      </c>
      <c r="F205" s="5" t="s">
        <v>532</v>
      </c>
      <c r="G205" s="1" t="s">
        <v>1146</v>
      </c>
      <c r="H205" s="5" t="s">
        <v>321</v>
      </c>
      <c r="I205" s="1" t="s">
        <v>1146</v>
      </c>
      <c r="J205" s="5" t="s">
        <v>20</v>
      </c>
      <c r="K205" s="1" t="s">
        <v>1146</v>
      </c>
      <c r="L205" s="5">
        <v>1.2</v>
      </c>
      <c r="M205" s="1" t="s">
        <v>1146</v>
      </c>
      <c r="N205" s="7">
        <v>0</v>
      </c>
      <c r="O205" s="1" t="s">
        <v>1146</v>
      </c>
      <c r="P205" s="5" t="s">
        <v>26</v>
      </c>
      <c r="Q205" s="1" t="s">
        <v>1146</v>
      </c>
      <c r="R205">
        <v>6</v>
      </c>
      <c r="S205" s="1" t="s">
        <v>1146</v>
      </c>
      <c r="T205">
        <v>3</v>
      </c>
      <c r="U205" s="1" t="s">
        <v>1146</v>
      </c>
      <c r="V205" t="str" cm="1">
        <f t="array" aca="1" ref="V205" ca="1">IF(ISNUMBER(--RIGHT(F205,1)), "0", MID(F205, LOOKUP(2,1/(ISNUMBER(--MID(F205,ROW(INDIRECT("1:"&amp;LEN(F205))),1))), ROW(INDIRECT("1:"&amp;LEN(F205))))+1, LEN(F205)))</f>
        <v>0</v>
      </c>
      <c r="W205" s="2" t="s">
        <v>1147</v>
      </c>
      <c r="X205" t="str">
        <f t="shared" ca="1" si="3"/>
        <v>["Earth, Loam, Dry, Loose","76","76C1/236","C36","2D","1.2","0","C1/2","6","3","0"],</v>
      </c>
    </row>
    <row r="206" spans="1:24" ht="17.5" x14ac:dyDescent="0.35">
      <c r="A206" t="s">
        <v>1148</v>
      </c>
      <c r="B206" s="4" t="s">
        <v>533</v>
      </c>
      <c r="C206" s="1" t="s">
        <v>1146</v>
      </c>
      <c r="D206" s="5" t="s">
        <v>534</v>
      </c>
      <c r="E206" s="1" t="s">
        <v>1146</v>
      </c>
      <c r="F206" s="5" t="s">
        <v>535</v>
      </c>
      <c r="G206" s="1" t="s">
        <v>1146</v>
      </c>
      <c r="H206" s="5" t="s">
        <v>36</v>
      </c>
      <c r="I206" s="1" t="s">
        <v>1146</v>
      </c>
      <c r="J206" s="5" t="s">
        <v>31</v>
      </c>
      <c r="K206" s="1" t="s">
        <v>1146</v>
      </c>
      <c r="L206" s="5">
        <v>0.8</v>
      </c>
      <c r="M206" s="1" t="s">
        <v>1146</v>
      </c>
      <c r="N206" s="5" t="s">
        <v>14</v>
      </c>
      <c r="O206" s="1" t="s">
        <v>1146</v>
      </c>
      <c r="P206" s="5" t="s">
        <v>26</v>
      </c>
      <c r="Q206" s="1" t="s">
        <v>1146</v>
      </c>
      <c r="R206">
        <v>5</v>
      </c>
      <c r="S206" s="1" t="s">
        <v>1146</v>
      </c>
      <c r="T206">
        <v>3</v>
      </c>
      <c r="U206" s="1" t="s">
        <v>1146</v>
      </c>
      <c r="V206" t="str" cm="1">
        <f t="array" aca="1" ref="V206" ca="1">IF(ISNUMBER(--RIGHT(F206,1)), "0", MID(F206, LOOKUP(2,1/(ISNUMBER(--MID(F206,ROW(INDIRECT("1:"&amp;LEN(F206))),1))), ROW(INDIRECT("1:"&amp;LEN(F206))))+1, LEN(F206)))</f>
        <v>0</v>
      </c>
      <c r="W206" s="2" t="s">
        <v>1147</v>
      </c>
      <c r="X206" t="str">
        <f t="shared" ca="1" si="3"/>
        <v>["Ebonite, Crushed","63,70","67C1/235","C35","1A-1B-1C","0.8","X","C1/2","5","3","0"],</v>
      </c>
    </row>
    <row r="207" spans="1:24" ht="17.5" x14ac:dyDescent="0.35">
      <c r="A207" t="s">
        <v>1148</v>
      </c>
      <c r="B207" s="4" t="s">
        <v>536</v>
      </c>
      <c r="C207" s="1" t="s">
        <v>1146</v>
      </c>
      <c r="D207" s="5">
        <v>16</v>
      </c>
      <c r="E207" s="1" t="s">
        <v>1146</v>
      </c>
      <c r="F207" s="5" t="s">
        <v>537</v>
      </c>
      <c r="G207" s="1" t="s">
        <v>1146</v>
      </c>
      <c r="H207" s="5" t="s">
        <v>12</v>
      </c>
      <c r="I207" s="1" t="s">
        <v>1146</v>
      </c>
      <c r="J207" s="5" t="s">
        <v>138</v>
      </c>
      <c r="K207" s="1" t="s">
        <v>1146</v>
      </c>
      <c r="L207" s="5">
        <v>1</v>
      </c>
      <c r="M207" s="1" t="s">
        <v>1146</v>
      </c>
      <c r="N207" s="7">
        <v>0</v>
      </c>
      <c r="O207" s="1" t="s">
        <v>1146</v>
      </c>
      <c r="P207" s="5" t="s">
        <v>91</v>
      </c>
      <c r="Q207" s="1" t="s">
        <v>1146</v>
      </c>
      <c r="R207">
        <v>5</v>
      </c>
      <c r="S207" s="1" t="s">
        <v>1146</v>
      </c>
      <c r="T207">
        <v>3</v>
      </c>
      <c r="U207" s="1" t="s">
        <v>1146</v>
      </c>
      <c r="V207" t="str" cm="1">
        <f t="array" aca="1" ref="V207" ca="1">IF(ISNUMBER(--RIGHT(F207,1)), "0", MID(F207, LOOKUP(2,1/(ISNUMBER(--MID(F207,ROW(INDIRECT("1:"&amp;LEN(F207))),1))), ROW(INDIRECT("1:"&amp;LEN(F207))))+1, LEN(F207)))</f>
        <v>MPYN</v>
      </c>
      <c r="W207" s="2" t="s">
        <v>1147</v>
      </c>
      <c r="X207" t="str">
        <f t="shared" ca="1" si="3"/>
        <v>["Egg, Powder","16","16A4035MPYN","A35","1B","1","0","A40","5","3","MPYN"],</v>
      </c>
    </row>
    <row r="208" spans="1:24" ht="17.5" x14ac:dyDescent="0.35">
      <c r="A208" t="s">
        <v>1148</v>
      </c>
      <c r="B208" s="4" t="s">
        <v>538</v>
      </c>
      <c r="C208" s="1" t="s">
        <v>1146</v>
      </c>
      <c r="D208" s="5" t="s">
        <v>258</v>
      </c>
      <c r="E208" s="1" t="s">
        <v>1146</v>
      </c>
      <c r="F208" s="5" t="s">
        <v>539</v>
      </c>
      <c r="G208" s="1" t="s">
        <v>1146</v>
      </c>
      <c r="H208" s="5" t="s">
        <v>12</v>
      </c>
      <c r="I208" s="1" t="s">
        <v>1146</v>
      </c>
      <c r="J208" s="5" t="s">
        <v>31</v>
      </c>
      <c r="K208" s="1" t="s">
        <v>1146</v>
      </c>
      <c r="L208" s="5">
        <v>0.8</v>
      </c>
      <c r="M208" s="1" t="s">
        <v>1146</v>
      </c>
      <c r="N208" s="5" t="s">
        <v>14</v>
      </c>
      <c r="O208" s="1" t="s">
        <v>1146</v>
      </c>
      <c r="P208" s="5" t="s">
        <v>91</v>
      </c>
      <c r="Q208" s="1" t="s">
        <v>1146</v>
      </c>
      <c r="R208">
        <v>5</v>
      </c>
      <c r="S208" s="1" t="s">
        <v>1146</v>
      </c>
      <c r="T208">
        <v>3</v>
      </c>
      <c r="U208" s="1" t="s">
        <v>1146</v>
      </c>
      <c r="V208" t="str" cm="1">
        <f t="array" aca="1" ref="V208" ca="1">IF(ISNUMBER(--RIGHT(F208,1)), "0", MID(F208, LOOKUP(2,1/(ISNUMBER(--MID(F208,ROW(INDIRECT("1:"&amp;LEN(F208))),1))), ROW(INDIRECT("1:"&amp;LEN(F208))))+1, LEN(F208)))</f>
        <v>U</v>
      </c>
      <c r="W208" s="2" t="s">
        <v>1147</v>
      </c>
      <c r="X208" t="str">
        <f t="shared" ca="1" si="3"/>
        <v>["Epsom Salts (Magnesium Sulfate)","40,50","45A4035U","A35","1A-1B-1C","0.8","X","A40","5","3","U"],</v>
      </c>
    </row>
    <row r="209" spans="1:24" ht="17.5" x14ac:dyDescent="0.35">
      <c r="A209" t="s">
        <v>1148</v>
      </c>
      <c r="B209" s="4" t="s">
        <v>540</v>
      </c>
      <c r="C209" s="1" t="s">
        <v>1146</v>
      </c>
      <c r="D209" s="5">
        <v>60</v>
      </c>
      <c r="E209" s="1" t="s">
        <v>1146</v>
      </c>
      <c r="F209" s="5" t="s">
        <v>541</v>
      </c>
      <c r="G209" s="1" t="s">
        <v>1146</v>
      </c>
      <c r="H209" s="5" t="s">
        <v>42</v>
      </c>
      <c r="I209" s="1" t="s">
        <v>1146</v>
      </c>
      <c r="J209" s="5" t="s">
        <v>192</v>
      </c>
      <c r="K209" s="1" t="s">
        <v>1146</v>
      </c>
      <c r="L209" s="5">
        <v>1</v>
      </c>
      <c r="M209" s="1" t="s">
        <v>1146</v>
      </c>
      <c r="N209" s="7">
        <v>0</v>
      </c>
      <c r="O209" s="1" t="s">
        <v>1146</v>
      </c>
      <c r="P209" s="5" t="s">
        <v>32</v>
      </c>
      <c r="Q209" s="1" t="s">
        <v>1146</v>
      </c>
      <c r="R209">
        <v>5</v>
      </c>
      <c r="S209" s="1" t="s">
        <v>1146</v>
      </c>
      <c r="T209">
        <v>3</v>
      </c>
      <c r="U209" s="1" t="s">
        <v>1146</v>
      </c>
      <c r="V209" t="str" cm="1">
        <f t="array" aca="1" ref="V209" ca="1">IF(ISNUMBER(--RIGHT(F209,1)), "0", MID(F209, LOOKUP(2,1/(ISNUMBER(--MID(F209,ROW(INDIRECT("1:"&amp;LEN(F209))),1))), ROW(INDIRECT("1:"&amp;LEN(F209))))+1, LEN(F209)))</f>
        <v>QX</v>
      </c>
      <c r="W209" s="2" t="s">
        <v>1147</v>
      </c>
      <c r="X209" t="str">
        <f t="shared" ca="1" si="3"/>
        <v>["Ethane Diacid Crystal","60","60B635QX","B35","1A-1B","1","0","B6","5","3","QX"],</v>
      </c>
    </row>
    <row r="210" spans="1:24" ht="17.5" x14ac:dyDescent="0.35">
      <c r="A210" t="s">
        <v>1148</v>
      </c>
      <c r="B210" s="4" t="s">
        <v>542</v>
      </c>
      <c r="C210" s="1" t="s">
        <v>1146</v>
      </c>
      <c r="D210" s="5" t="s">
        <v>543</v>
      </c>
      <c r="E210" s="1" t="s">
        <v>1146</v>
      </c>
      <c r="F210" s="5" t="s">
        <v>544</v>
      </c>
      <c r="G210" s="1" t="s">
        <v>1146</v>
      </c>
      <c r="H210" s="5" t="s">
        <v>545</v>
      </c>
      <c r="I210" s="1" t="s">
        <v>1146</v>
      </c>
      <c r="J210" s="5" t="s">
        <v>20</v>
      </c>
      <c r="K210" s="1" t="s">
        <v>1146</v>
      </c>
      <c r="L210" s="5">
        <v>2</v>
      </c>
      <c r="M210" s="1" t="s">
        <v>1146</v>
      </c>
      <c r="N210" s="7">
        <v>0</v>
      </c>
      <c r="O210" s="1" t="s">
        <v>1146</v>
      </c>
      <c r="P210" s="5" t="s">
        <v>15</v>
      </c>
      <c r="Q210" s="1" t="s">
        <v>1146</v>
      </c>
      <c r="R210">
        <v>7</v>
      </c>
      <c r="S210" s="1" t="s">
        <v>1146</v>
      </c>
      <c r="T210">
        <v>3</v>
      </c>
      <c r="U210" s="1" t="s">
        <v>1146</v>
      </c>
      <c r="V210" t="str" cm="1">
        <f t="array" aca="1" ref="V210" ca="1">IF(ISNUMBER(--RIGHT(F210,1)), "0", MID(F210, LOOKUP(2,1/(ISNUMBER(--MID(F210,ROW(INDIRECT("1:"&amp;LEN(F210))),1))), ROW(INDIRECT("1:"&amp;LEN(F210))))+1, LEN(F210)))</f>
        <v>0</v>
      </c>
      <c r="W210" s="2" t="s">
        <v>1147</v>
      </c>
      <c r="X210" t="str">
        <f t="shared" ca="1" si="3"/>
        <v>["Feldspar, Ground","65,80","73A10037","A37","2D","2","0","A100","7","3","0"],</v>
      </c>
    </row>
    <row r="211" spans="1:24" ht="17.5" x14ac:dyDescent="0.35">
      <c r="A211" t="s">
        <v>1148</v>
      </c>
      <c r="B211" s="4" t="s">
        <v>546</v>
      </c>
      <c r="C211" s="1" t="s">
        <v>1146</v>
      </c>
      <c r="D211" s="5" t="s">
        <v>529</v>
      </c>
      <c r="E211" s="1" t="s">
        <v>1146</v>
      </c>
      <c r="F211" s="5" t="s">
        <v>547</v>
      </c>
      <c r="G211" s="1" t="s">
        <v>1146</v>
      </c>
      <c r="H211" s="5" t="s">
        <v>59</v>
      </c>
      <c r="I211" s="1" t="s">
        <v>1146</v>
      </c>
      <c r="J211" s="5" t="s">
        <v>20</v>
      </c>
      <c r="K211" s="1" t="s">
        <v>1146</v>
      </c>
      <c r="L211" s="5">
        <v>2</v>
      </c>
      <c r="M211" s="1" t="s">
        <v>1146</v>
      </c>
      <c r="N211" s="7">
        <v>0</v>
      </c>
      <c r="O211" s="1" t="s">
        <v>1146</v>
      </c>
      <c r="P211" s="5" t="s">
        <v>381</v>
      </c>
      <c r="Q211" s="1" t="s">
        <v>1146</v>
      </c>
      <c r="R211">
        <v>7</v>
      </c>
      <c r="S211" s="1" t="s">
        <v>1146</v>
      </c>
      <c r="T211">
        <v>3</v>
      </c>
      <c r="U211" s="1" t="s">
        <v>1146</v>
      </c>
      <c r="V211" t="str" cm="1">
        <f t="array" aca="1" ref="V211" ca="1">IF(ISNUMBER(--RIGHT(F211,1)), "0", MID(F211, LOOKUP(2,1/(ISNUMBER(--MID(F211,ROW(INDIRECT("1:"&amp;LEN(F211))),1))), ROW(INDIRECT("1:"&amp;LEN(F211))))+1, LEN(F211)))</f>
        <v>0</v>
      </c>
      <c r="W211" s="2" t="s">
        <v>1147</v>
      </c>
      <c r="X211" t="str">
        <f t="shared" ca="1" si="3"/>
        <v>["Feldspar, Lumps","90,100","95D737","D37","2D","2","0","D7","7","3","0"],</v>
      </c>
    </row>
    <row r="212" spans="1:24" ht="17.5" x14ac:dyDescent="0.35">
      <c r="A212" t="s">
        <v>1148</v>
      </c>
      <c r="B212" s="4" t="s">
        <v>548</v>
      </c>
      <c r="C212" s="1" t="s">
        <v>1146</v>
      </c>
      <c r="D212" s="5">
        <v>100</v>
      </c>
      <c r="E212" s="1" t="s">
        <v>1146</v>
      </c>
      <c r="F212" s="5" t="s">
        <v>549</v>
      </c>
      <c r="G212" s="1" t="s">
        <v>1146</v>
      </c>
      <c r="H212" s="5" t="s">
        <v>501</v>
      </c>
      <c r="I212" s="1" t="s">
        <v>1146</v>
      </c>
      <c r="J212" s="5" t="s">
        <v>20</v>
      </c>
      <c r="K212" s="1" t="s">
        <v>1146</v>
      </c>
      <c r="L212" s="5">
        <v>2</v>
      </c>
      <c r="M212" s="1" t="s">
        <v>1146</v>
      </c>
      <c r="N212" s="7">
        <v>0</v>
      </c>
      <c r="O212" s="1" t="s">
        <v>1146</v>
      </c>
      <c r="P212" s="5" t="s">
        <v>550</v>
      </c>
      <c r="Q212" s="1" t="s">
        <v>1146</v>
      </c>
      <c r="R212">
        <v>6</v>
      </c>
      <c r="S212" s="1" t="s">
        <v>1146</v>
      </c>
      <c r="T212">
        <v>3</v>
      </c>
      <c r="U212" s="1" t="s">
        <v>1146</v>
      </c>
      <c r="V212" t="str" cm="1">
        <f t="array" aca="1" ref="V212" ca="1">IF(ISNUMBER(--RIGHT(F212,1)), "0", MID(F212, LOOKUP(2,1/(ISNUMBER(--MID(F212,ROW(INDIRECT("1:"&amp;LEN(F212))),1))), ROW(INDIRECT("1:"&amp;LEN(F212))))+1, LEN(F212)))</f>
        <v>0</v>
      </c>
      <c r="W212" s="2" t="s">
        <v>1147</v>
      </c>
      <c r="X212" t="str">
        <f t="shared" ca="1" si="3"/>
        <v>["Feldspar, Powder, 200 Mesh","100","100A20036","A36","2D","2","0","A200","6","3","0"],</v>
      </c>
    </row>
    <row r="213" spans="1:24" ht="17.5" x14ac:dyDescent="0.35">
      <c r="A213" t="s">
        <v>1148</v>
      </c>
      <c r="B213" s="4" t="s">
        <v>551</v>
      </c>
      <c r="C213" s="1" t="s">
        <v>1146</v>
      </c>
      <c r="D213" s="5" t="s">
        <v>552</v>
      </c>
      <c r="E213" s="1" t="s">
        <v>1146</v>
      </c>
      <c r="F213" s="5" t="s">
        <v>553</v>
      </c>
      <c r="G213" s="1" t="s">
        <v>1146</v>
      </c>
      <c r="H213" s="5" t="s">
        <v>378</v>
      </c>
      <c r="I213" s="1" t="s">
        <v>1146</v>
      </c>
      <c r="J213" s="5" t="s">
        <v>20</v>
      </c>
      <c r="K213" s="1" t="s">
        <v>1146</v>
      </c>
      <c r="L213" s="5">
        <v>2</v>
      </c>
      <c r="M213" s="1" t="s">
        <v>1146</v>
      </c>
      <c r="N213" s="7">
        <v>0</v>
      </c>
      <c r="O213" s="1" t="s">
        <v>1146</v>
      </c>
      <c r="P213" s="5" t="s">
        <v>26</v>
      </c>
      <c r="Q213" s="1" t="s">
        <v>1146</v>
      </c>
      <c r="R213">
        <v>7</v>
      </c>
      <c r="S213" s="1" t="s">
        <v>1146</v>
      </c>
      <c r="T213">
        <v>3</v>
      </c>
      <c r="U213" s="1" t="s">
        <v>1146</v>
      </c>
      <c r="V213" t="str" cm="1">
        <f t="array" aca="1" ref="V213" ca="1">IF(ISNUMBER(--RIGHT(F213,1)), "0", MID(F213, LOOKUP(2,1/(ISNUMBER(--MID(F213,ROW(INDIRECT("1:"&amp;LEN(F213))),1))), ROW(INDIRECT("1:"&amp;LEN(F213))))+1, LEN(F213)))</f>
        <v>0</v>
      </c>
      <c r="W213" s="2" t="s">
        <v>1147</v>
      </c>
      <c r="X213" t="str">
        <f t="shared" ca="1" si="3"/>
        <v>["Feldspar, Screenings","75,80","78C1/237","C37","2D","2","0","C1/2","7","3","0"],</v>
      </c>
    </row>
    <row r="214" spans="1:24" ht="17.5" x14ac:dyDescent="0.35">
      <c r="A214" t="s">
        <v>1148</v>
      </c>
      <c r="B214" s="4" t="s">
        <v>554</v>
      </c>
      <c r="C214" s="1" t="s">
        <v>1146</v>
      </c>
      <c r="D214" s="5" t="s">
        <v>555</v>
      </c>
      <c r="E214" s="1" t="s">
        <v>1146</v>
      </c>
      <c r="F214" s="5" t="s">
        <v>556</v>
      </c>
      <c r="G214" s="1" t="s">
        <v>1146</v>
      </c>
      <c r="H214" s="5" t="s">
        <v>36</v>
      </c>
      <c r="I214" s="1" t="s">
        <v>1146</v>
      </c>
      <c r="J214" s="5" t="s">
        <v>20</v>
      </c>
      <c r="K214" s="1" t="s">
        <v>1146</v>
      </c>
      <c r="L214" s="5">
        <v>1</v>
      </c>
      <c r="M214" s="1" t="s">
        <v>1146</v>
      </c>
      <c r="N214" s="7">
        <v>0</v>
      </c>
      <c r="O214" s="1" t="s">
        <v>1146</v>
      </c>
      <c r="P214" s="5" t="s">
        <v>26</v>
      </c>
      <c r="Q214" s="1" t="s">
        <v>1146</v>
      </c>
      <c r="R214">
        <v>5</v>
      </c>
      <c r="S214" s="1" t="s">
        <v>1146</v>
      </c>
      <c r="T214">
        <v>3</v>
      </c>
      <c r="U214" s="1" t="s">
        <v>1146</v>
      </c>
      <c r="V214" t="str" cm="1">
        <f t="array" aca="1" ref="V214" ca="1">IF(ISNUMBER(--RIGHT(F214,1)), "0", MID(F214, LOOKUP(2,1/(ISNUMBER(--MID(F214,ROW(INDIRECT("1:"&amp;LEN(F214))),1))), ROW(INDIRECT("1:"&amp;LEN(F214))))+1, LEN(F214)))</f>
        <v>U</v>
      </c>
      <c r="W214" s="2" t="s">
        <v>1147</v>
      </c>
      <c r="X214" t="str">
        <f t="shared" ca="1" si="3"/>
        <v>["Ferrous Sulfate","50,75","63C1/235U","C35","2D","1","0","C1/2","5","3","U"],</v>
      </c>
    </row>
    <row r="215" spans="1:24" ht="17.5" x14ac:dyDescent="0.35">
      <c r="A215" t="s">
        <v>1148</v>
      </c>
      <c r="B215" s="4" t="s">
        <v>1166</v>
      </c>
      <c r="C215" s="1" t="s">
        <v>1146</v>
      </c>
      <c r="D215" s="5" t="s">
        <v>558</v>
      </c>
      <c r="E215" s="1" t="s">
        <v>1146</v>
      </c>
      <c r="F215" s="5" t="s">
        <v>559</v>
      </c>
      <c r="G215" s="1" t="s">
        <v>1146</v>
      </c>
      <c r="H215" s="5" t="s">
        <v>560</v>
      </c>
      <c r="I215" s="1" t="s">
        <v>1146</v>
      </c>
      <c r="J215" s="5" t="s">
        <v>31</v>
      </c>
      <c r="K215" s="1" t="s">
        <v>1146</v>
      </c>
      <c r="L215" s="5">
        <v>2</v>
      </c>
      <c r="M215" s="1" t="s">
        <v>1146</v>
      </c>
      <c r="N215" s="5" t="s">
        <v>14</v>
      </c>
      <c r="O215" s="1" t="s">
        <v>1146</v>
      </c>
      <c r="P215" s="5" t="s">
        <v>26</v>
      </c>
      <c r="Q215" s="1" t="s">
        <v>1146</v>
      </c>
      <c r="R215">
        <v>6</v>
      </c>
      <c r="S215" s="1" t="s">
        <v>1146</v>
      </c>
      <c r="T215">
        <v>3</v>
      </c>
      <c r="U215" s="1" t="s">
        <v>1146</v>
      </c>
      <c r="V215" t="str" cm="1">
        <f t="array" aca="1" ref="V215" ca="1">IF(ISNUMBER(--RIGHT(F215,1)), "0", MID(F215, LOOKUP(2,1/(ISNUMBER(--MID(F215,ROW(INDIRECT("1:"&amp;LEN(F215))),1))), ROW(INDIRECT("1:"&amp;LEN(F215))))+1, LEN(F215)))</f>
        <v>0</v>
      </c>
      <c r="W215" s="2" t="s">
        <v>1147</v>
      </c>
      <c r="X215" t="str">
        <f t="shared" ca="1" si="3"/>
        <v>["Ferrous Sulfide - 1/2in","120,135","128C1/226","C26","1A-1B-1C","2","X","C1/2","6","3","0"],</v>
      </c>
    </row>
    <row r="216" spans="1:24" ht="17.5" x14ac:dyDescent="0.35">
      <c r="A216" t="s">
        <v>1148</v>
      </c>
      <c r="B216" s="4" t="s">
        <v>561</v>
      </c>
      <c r="C216" s="1" t="s">
        <v>1146</v>
      </c>
      <c r="D216" s="5" t="s">
        <v>562</v>
      </c>
      <c r="E216" s="1" t="s">
        <v>1146</v>
      </c>
      <c r="F216" s="5" t="s">
        <v>563</v>
      </c>
      <c r="G216" s="1" t="s">
        <v>1146</v>
      </c>
      <c r="H216" s="5" t="s">
        <v>501</v>
      </c>
      <c r="I216" s="1" t="s">
        <v>1146</v>
      </c>
      <c r="J216" s="5" t="s">
        <v>31</v>
      </c>
      <c r="K216" s="1" t="s">
        <v>1146</v>
      </c>
      <c r="L216" s="5">
        <v>2</v>
      </c>
      <c r="M216" s="1" t="s">
        <v>1146</v>
      </c>
      <c r="N216" s="5" t="s">
        <v>14</v>
      </c>
      <c r="O216" s="1" t="s">
        <v>1146</v>
      </c>
      <c r="P216" s="5" t="s">
        <v>15</v>
      </c>
      <c r="Q216" s="1" t="s">
        <v>1146</v>
      </c>
      <c r="R216">
        <v>6</v>
      </c>
      <c r="S216" s="1" t="s">
        <v>1146</v>
      </c>
      <c r="T216">
        <v>3</v>
      </c>
      <c r="U216" s="1" t="s">
        <v>1146</v>
      </c>
      <c r="V216" t="str" cm="1">
        <f t="array" aca="1" ref="V216" ca="1">IF(ISNUMBER(--RIGHT(F216,1)), "0", MID(F216, LOOKUP(2,1/(ISNUMBER(--MID(F216,ROW(INDIRECT("1:"&amp;LEN(F216))),1))), ROW(INDIRECT("1:"&amp;LEN(F216))))+1, LEN(F216)))</f>
        <v>0</v>
      </c>
      <c r="W216" s="2" t="s">
        <v>1147</v>
      </c>
      <c r="X216" t="str">
        <f t="shared" ca="1" si="3"/>
        <v>["Ferrous Sulfide, 100 Mesh","105,120","113A10036","A36","1A-1B-1C","2","X","A100","6","3","0"],</v>
      </c>
    </row>
    <row r="217" spans="1:24" ht="17.5" x14ac:dyDescent="0.35">
      <c r="A217" t="s">
        <v>1148</v>
      </c>
      <c r="B217" s="4" t="s">
        <v>564</v>
      </c>
      <c r="C217" s="1" t="s">
        <v>1146</v>
      </c>
      <c r="D217" s="5" t="s">
        <v>118</v>
      </c>
      <c r="E217" s="1" t="s">
        <v>1146</v>
      </c>
      <c r="F217" s="5" t="s">
        <v>565</v>
      </c>
      <c r="G217" s="1" t="s">
        <v>1146</v>
      </c>
      <c r="H217" s="5" t="s">
        <v>96</v>
      </c>
      <c r="I217" s="1" t="s">
        <v>1146</v>
      </c>
      <c r="J217" s="5" t="s">
        <v>31</v>
      </c>
      <c r="K217" s="1" t="s">
        <v>1146</v>
      </c>
      <c r="L217" s="5">
        <v>1</v>
      </c>
      <c r="M217" s="1" t="s">
        <v>1146</v>
      </c>
      <c r="N217" s="5" t="s">
        <v>14</v>
      </c>
      <c r="O217" s="1" t="s">
        <v>1146</v>
      </c>
      <c r="P217" s="5" t="s">
        <v>26</v>
      </c>
      <c r="Q217" s="1" t="s">
        <v>1146</v>
      </c>
      <c r="R217">
        <v>5</v>
      </c>
      <c r="S217" s="1" t="s">
        <v>1146</v>
      </c>
      <c r="T217">
        <v>4</v>
      </c>
      <c r="U217" s="1" t="s">
        <v>1146</v>
      </c>
      <c r="V217" t="str" cm="1">
        <f t="array" aca="1" ref="V217" ca="1">IF(ISNUMBER(--RIGHT(F217,1)), "0", MID(F217, LOOKUP(2,1/(ISNUMBER(--MID(F217,ROW(INDIRECT("1:"&amp;LEN(F217))),1))), ROW(INDIRECT("1:"&amp;LEN(F217))))+1, LEN(F217)))</f>
        <v>HP</v>
      </c>
      <c r="W217" s="2" t="s">
        <v>1147</v>
      </c>
      <c r="X217" t="str">
        <f t="shared" ca="1" si="3"/>
        <v>["Fish, Meal","35,40","38C1/245HP","C45","1A-1B-1C","1","X","C1/2","5","4","HP"],</v>
      </c>
    </row>
    <row r="218" spans="1:24" ht="17.5" x14ac:dyDescent="0.35">
      <c r="A218" t="s">
        <v>1148</v>
      </c>
      <c r="B218" s="4" t="s">
        <v>566</v>
      </c>
      <c r="C218" s="1" t="s">
        <v>1146</v>
      </c>
      <c r="D218" s="5" t="s">
        <v>258</v>
      </c>
      <c r="E218" s="1" t="s">
        <v>1146</v>
      </c>
      <c r="F218" s="5" t="s">
        <v>567</v>
      </c>
      <c r="G218" s="1" t="s">
        <v>1146</v>
      </c>
      <c r="H218" s="5" t="s">
        <v>184</v>
      </c>
      <c r="I218" s="1" t="s">
        <v>1146</v>
      </c>
      <c r="J218" s="5" t="s">
        <v>131</v>
      </c>
      <c r="K218" s="1" t="s">
        <v>1146</v>
      </c>
      <c r="L218" s="5">
        <v>1.5</v>
      </c>
      <c r="M218" s="1" t="s">
        <v>1146</v>
      </c>
      <c r="N218" s="7">
        <v>0</v>
      </c>
      <c r="O218" s="1" t="s">
        <v>1146</v>
      </c>
      <c r="P218" s="5" t="s">
        <v>381</v>
      </c>
      <c r="Q218" s="1" t="s">
        <v>1146</v>
      </c>
      <c r="R218">
        <v>5</v>
      </c>
      <c r="S218" s="1" t="s">
        <v>1146</v>
      </c>
      <c r="T218">
        <v>4</v>
      </c>
      <c r="U218" s="1" t="s">
        <v>1146</v>
      </c>
      <c r="V218" t="str" cm="1">
        <f t="array" aca="1" ref="V218" ca="1">IF(ISNUMBER(--RIGHT(F218,1)), "0", MID(F218, LOOKUP(2,1/(ISNUMBER(--MID(F218,ROW(INDIRECT("1:"&amp;LEN(F218))),1))), ROW(INDIRECT("1:"&amp;LEN(F218))))+1, LEN(F218)))</f>
        <v>H</v>
      </c>
      <c r="W218" s="2" t="s">
        <v>1147</v>
      </c>
      <c r="X218" t="str">
        <f t="shared" ca="1" si="3"/>
        <v>["Fish, Scraps","40,50","45D745H","D45","2A-2B-2C","1.5","0","D7","5","4","H"],</v>
      </c>
    </row>
    <row r="219" spans="1:24" ht="17.5" x14ac:dyDescent="0.35">
      <c r="A219" t="s">
        <v>1148</v>
      </c>
      <c r="B219" s="4" t="s">
        <v>568</v>
      </c>
      <c r="C219" s="1" t="s">
        <v>1146</v>
      </c>
      <c r="D219" s="5" t="s">
        <v>569</v>
      </c>
      <c r="E219" s="1" t="s">
        <v>1146</v>
      </c>
      <c r="F219" s="5" t="s">
        <v>570</v>
      </c>
      <c r="G219" s="1" t="s">
        <v>1146</v>
      </c>
      <c r="H219" s="5" t="s">
        <v>42</v>
      </c>
      <c r="I219" s="1" t="s">
        <v>1146</v>
      </c>
      <c r="J219" s="5" t="s">
        <v>31</v>
      </c>
      <c r="K219" s="1" t="s">
        <v>1146</v>
      </c>
      <c r="L219" s="5">
        <v>0.4</v>
      </c>
      <c r="M219" s="1" t="s">
        <v>1146</v>
      </c>
      <c r="N219" s="5" t="s">
        <v>14</v>
      </c>
      <c r="O219" s="1" t="s">
        <v>1146</v>
      </c>
      <c r="P219" s="5" t="s">
        <v>32</v>
      </c>
      <c r="Q219" s="1" t="s">
        <v>1146</v>
      </c>
      <c r="R219">
        <v>5</v>
      </c>
      <c r="S219" s="1" t="s">
        <v>1146</v>
      </c>
      <c r="T219">
        <v>3</v>
      </c>
      <c r="U219" s="1" t="s">
        <v>1146</v>
      </c>
      <c r="V219" t="str" cm="1">
        <f t="array" aca="1" ref="V219" ca="1">IF(ISNUMBER(--RIGHT(F219,1)), "0", MID(F219, LOOKUP(2,1/(ISNUMBER(--MID(F219,ROW(INDIRECT("1:"&amp;LEN(F219))),1))), ROW(INDIRECT("1:"&amp;LEN(F219))))+1, LEN(F219)))</f>
        <v>X</v>
      </c>
      <c r="W219" s="2" t="s">
        <v>1147</v>
      </c>
      <c r="X219" t="str">
        <f t="shared" ca="1" si="3"/>
        <v>["Flaxseed","43,45","44B635X","B35","1A-1B-1C","0.4","X","B6","5","3","X"],</v>
      </c>
    </row>
    <row r="220" spans="1:24" ht="17.5" x14ac:dyDescent="0.35">
      <c r="A220" t="s">
        <v>1148</v>
      </c>
      <c r="B220" s="4" t="s">
        <v>571</v>
      </c>
      <c r="C220" s="1" t="s">
        <v>1146</v>
      </c>
      <c r="D220" s="5" t="s">
        <v>572</v>
      </c>
      <c r="E220" s="1" t="s">
        <v>1146</v>
      </c>
      <c r="F220" s="5" t="s">
        <v>573</v>
      </c>
      <c r="G220" s="1" t="s">
        <v>1146</v>
      </c>
      <c r="H220" s="5" t="s">
        <v>184</v>
      </c>
      <c r="I220" s="1" t="s">
        <v>1146</v>
      </c>
      <c r="J220" s="5" t="s">
        <v>47</v>
      </c>
      <c r="K220" s="1" t="s">
        <v>1146</v>
      </c>
      <c r="L220" s="5">
        <v>0.7</v>
      </c>
      <c r="M220" s="1" t="s">
        <v>1146</v>
      </c>
      <c r="N220" s="7">
        <v>0</v>
      </c>
      <c r="O220" s="1" t="s">
        <v>1146</v>
      </c>
      <c r="P220" s="5" t="s">
        <v>381</v>
      </c>
      <c r="Q220" s="1" t="s">
        <v>1146</v>
      </c>
      <c r="R220">
        <v>5</v>
      </c>
      <c r="S220" s="1" t="s">
        <v>1146</v>
      </c>
      <c r="T220">
        <v>4</v>
      </c>
      <c r="U220" s="1" t="s">
        <v>1146</v>
      </c>
      <c r="V220" t="str" cm="1">
        <f t="array" aca="1" ref="V220" ca="1">IF(ISNUMBER(--RIGHT(F220,1)), "0", MID(F220, LOOKUP(2,1/(ISNUMBER(--MID(F220,ROW(INDIRECT("1:"&amp;LEN(F220))),1))), ROW(INDIRECT("1:"&amp;LEN(F220))))+1, LEN(F220)))</f>
        <v>0</v>
      </c>
      <c r="W220" s="2" t="s">
        <v>1147</v>
      </c>
      <c r="X220" t="str">
        <f t="shared" ca="1" si="3"/>
        <v>["Flaxseed Cake (Linseed Cake)","48,50","49D745","D45","2A-2B","0.7","0","D7","5","4","0"],</v>
      </c>
    </row>
    <row r="221" spans="1:24" ht="17.5" x14ac:dyDescent="0.35">
      <c r="A221" t="s">
        <v>1148</v>
      </c>
      <c r="B221" s="4" t="s">
        <v>574</v>
      </c>
      <c r="C221" s="1" t="s">
        <v>1146</v>
      </c>
      <c r="D221" s="5" t="s">
        <v>575</v>
      </c>
      <c r="E221" s="1" t="s">
        <v>1146</v>
      </c>
      <c r="F221" s="5" t="s">
        <v>576</v>
      </c>
      <c r="G221" s="1" t="s">
        <v>1146</v>
      </c>
      <c r="H221" s="5" t="s">
        <v>19</v>
      </c>
      <c r="I221" s="1" t="s">
        <v>1146</v>
      </c>
      <c r="J221" s="5" t="s">
        <v>192</v>
      </c>
      <c r="K221" s="1" t="s">
        <v>1146</v>
      </c>
      <c r="L221" s="5">
        <v>0.4</v>
      </c>
      <c r="M221" s="1" t="s">
        <v>1146</v>
      </c>
      <c r="N221" s="5" t="s">
        <v>14</v>
      </c>
      <c r="O221" s="1" t="s">
        <v>1146</v>
      </c>
      <c r="P221" s="5" t="s">
        <v>32</v>
      </c>
      <c r="Q221" s="1" t="s">
        <v>1146</v>
      </c>
      <c r="R221">
        <v>5</v>
      </c>
      <c r="S221" s="1" t="s">
        <v>1146</v>
      </c>
      <c r="T221">
        <v>4</v>
      </c>
      <c r="U221" s="1" t="s">
        <v>1146</v>
      </c>
      <c r="V221" t="str" cm="1">
        <f t="array" aca="1" ref="V221" ca="1">IF(ISNUMBER(--RIGHT(F221,1)), "0", MID(F221, LOOKUP(2,1/(ISNUMBER(--MID(F221,ROW(INDIRECT("1:"&amp;LEN(F221))),1))), ROW(INDIRECT("1:"&amp;LEN(F221))))+1, LEN(F221)))</f>
        <v>W</v>
      </c>
      <c r="W221" s="2" t="s">
        <v>1147</v>
      </c>
      <c r="X221" t="str">
        <f t="shared" ca="1" si="3"/>
        <v>["Flaxseed Meal (Linseed Meal)","25,45","35B645W","B45","1A-1B","0.4","X","B6","5","4","W"],</v>
      </c>
    </row>
    <row r="222" spans="1:24" ht="17.5" x14ac:dyDescent="0.35">
      <c r="A222" t="s">
        <v>1148</v>
      </c>
      <c r="B222" s="4" t="s">
        <v>577</v>
      </c>
      <c r="C222" s="1" t="s">
        <v>1146</v>
      </c>
      <c r="D222" s="5" t="s">
        <v>578</v>
      </c>
      <c r="E222" s="1" t="s">
        <v>1146</v>
      </c>
      <c r="F222" s="5" t="s">
        <v>579</v>
      </c>
      <c r="G222" s="1" t="s">
        <v>1146</v>
      </c>
      <c r="H222" s="5" t="s">
        <v>87</v>
      </c>
      <c r="I222" s="1" t="s">
        <v>1146</v>
      </c>
      <c r="J222" s="5" t="s">
        <v>138</v>
      </c>
      <c r="K222" s="1" t="s">
        <v>1146</v>
      </c>
      <c r="L222" s="5">
        <v>0.6</v>
      </c>
      <c r="M222" s="1" t="s">
        <v>1146</v>
      </c>
      <c r="N222" s="5" t="s">
        <v>14</v>
      </c>
      <c r="O222" s="1" t="s">
        <v>1146</v>
      </c>
      <c r="P222" s="5" t="s">
        <v>91</v>
      </c>
      <c r="Q222" s="1" t="s">
        <v>1146</v>
      </c>
      <c r="R222">
        <v>5</v>
      </c>
      <c r="S222" s="1" t="s">
        <v>1146</v>
      </c>
      <c r="T222">
        <v>4</v>
      </c>
      <c r="U222" s="1" t="s">
        <v>1146</v>
      </c>
      <c r="V222" t="str" cm="1">
        <f t="array" aca="1" ref="V222" ca="1">IF(ISNUMBER(--RIGHT(F222,1)), "0", MID(F222, LOOKUP(2,1/(ISNUMBER(--MID(F222,ROW(INDIRECT("1:"&amp;LEN(F222))),1))), ROW(INDIRECT("1:"&amp;LEN(F222))))+1, LEN(F222)))</f>
        <v>LP</v>
      </c>
      <c r="W222" s="2" t="s">
        <v>1147</v>
      </c>
      <c r="X222" t="str">
        <f t="shared" ca="1" si="3"/>
        <v>["Flour, Wheat","33,40","37A4045LP","A45","1B","0.6","X","A40","5","4","LP"],</v>
      </c>
    </row>
    <row r="223" spans="1:24" ht="17.5" x14ac:dyDescent="0.35">
      <c r="A223" t="s">
        <v>1148</v>
      </c>
      <c r="B223" s="4" t="s">
        <v>580</v>
      </c>
      <c r="C223" s="1" t="s">
        <v>1146</v>
      </c>
      <c r="D223" s="5" t="s">
        <v>581</v>
      </c>
      <c r="E223" s="1" t="s">
        <v>1146</v>
      </c>
      <c r="F223" s="5" t="s">
        <v>582</v>
      </c>
      <c r="G223" s="1" t="s">
        <v>1146</v>
      </c>
      <c r="H223" s="5" t="s">
        <v>501</v>
      </c>
      <c r="I223" s="1" t="s">
        <v>1146</v>
      </c>
      <c r="J223" s="5" t="s">
        <v>52</v>
      </c>
      <c r="K223" s="1" t="s">
        <v>1146</v>
      </c>
      <c r="L223" s="5">
        <v>3.5</v>
      </c>
      <c r="M223" s="1" t="s">
        <v>1146</v>
      </c>
      <c r="N223" s="7">
        <v>0</v>
      </c>
      <c r="O223" s="1" t="s">
        <v>1146</v>
      </c>
      <c r="P223" s="5" t="s">
        <v>91</v>
      </c>
      <c r="Q223" s="1" t="s">
        <v>1146</v>
      </c>
      <c r="R223">
        <v>6</v>
      </c>
      <c r="S223" s="1" t="s">
        <v>1146</v>
      </c>
      <c r="T223">
        <v>3</v>
      </c>
      <c r="U223" s="1" t="s">
        <v>1146</v>
      </c>
      <c r="V223" t="str" cm="1">
        <f t="array" aca="1" ref="V223" ca="1">IF(ISNUMBER(--RIGHT(F223,1)), "0", MID(F223, LOOKUP(2,1/(ISNUMBER(--MID(F223,ROW(INDIRECT("1:"&amp;LEN(F223))),1))), ROW(INDIRECT("1:"&amp;LEN(F223))))+1, LEN(F223)))</f>
        <v>LM</v>
      </c>
      <c r="W223" s="2" t="s">
        <v>1147</v>
      </c>
      <c r="X223" t="str">
        <f t="shared" ca="1" si="3"/>
        <v>["Flue Dust, Basic Oxygen Furnace","45,60","53A4036LM","A36","3D","3.5","0","A40","6","3","LM"],</v>
      </c>
    </row>
    <row r="224" spans="1:24" ht="17.5" x14ac:dyDescent="0.35">
      <c r="A224" t="s">
        <v>1148</v>
      </c>
      <c r="B224" s="4" t="s">
        <v>583</v>
      </c>
      <c r="C224" s="1" t="s">
        <v>1146</v>
      </c>
      <c r="D224" s="5" t="s">
        <v>584</v>
      </c>
      <c r="E224" s="1" t="s">
        <v>1146</v>
      </c>
      <c r="F224" s="5" t="s">
        <v>585</v>
      </c>
      <c r="G224" s="1" t="s">
        <v>1146</v>
      </c>
      <c r="H224" s="5" t="s">
        <v>501</v>
      </c>
      <c r="I224" s="1" t="s">
        <v>1146</v>
      </c>
      <c r="J224" s="5" t="s">
        <v>52</v>
      </c>
      <c r="K224" s="1" t="s">
        <v>1146</v>
      </c>
      <c r="L224" s="5">
        <v>3.5</v>
      </c>
      <c r="M224" s="1" t="s">
        <v>1146</v>
      </c>
      <c r="N224" s="7">
        <v>0</v>
      </c>
      <c r="O224" s="1" t="s">
        <v>1146</v>
      </c>
      <c r="P224" s="5" t="s">
        <v>91</v>
      </c>
      <c r="Q224" s="1" t="s">
        <v>1146</v>
      </c>
      <c r="R224">
        <v>6</v>
      </c>
      <c r="S224" s="1" t="s">
        <v>1146</v>
      </c>
      <c r="T224">
        <v>3</v>
      </c>
      <c r="U224" s="1" t="s">
        <v>1146</v>
      </c>
      <c r="V224" t="str" cm="1">
        <f t="array" aca="1" ref="V224" ca="1">IF(ISNUMBER(--RIGHT(F224,1)), "0", MID(F224, LOOKUP(2,1/(ISNUMBER(--MID(F224,ROW(INDIRECT("1:"&amp;LEN(F224))),1))), ROW(INDIRECT("1:"&amp;LEN(F224))))+1, LEN(F224)))</f>
        <v>0</v>
      </c>
      <c r="W224" s="2" t="s">
        <v>1147</v>
      </c>
      <c r="X224" t="str">
        <f t="shared" ca="1" si="3"/>
        <v>["Flue Dust, Blast Furnace","110,125","118A4036","A36","3D","3.5","0","A40","6","3","0"],</v>
      </c>
    </row>
    <row r="225" spans="1:24" ht="17.5" x14ac:dyDescent="0.35">
      <c r="A225" t="s">
        <v>1148</v>
      </c>
      <c r="B225" s="4" t="s">
        <v>586</v>
      </c>
      <c r="C225" s="1" t="s">
        <v>1146</v>
      </c>
      <c r="D225" s="5" t="s">
        <v>133</v>
      </c>
      <c r="E225" s="1" t="s">
        <v>1146</v>
      </c>
      <c r="F225" s="5" t="s">
        <v>587</v>
      </c>
      <c r="G225" s="1" t="s">
        <v>1146</v>
      </c>
      <c r="H225" s="5" t="s">
        <v>501</v>
      </c>
      <c r="I225" s="1" t="s">
        <v>1146</v>
      </c>
      <c r="J225" s="5" t="s">
        <v>52</v>
      </c>
      <c r="K225" s="1" t="s">
        <v>1146</v>
      </c>
      <c r="L225" s="5">
        <v>2</v>
      </c>
      <c r="M225" s="1" t="s">
        <v>1146</v>
      </c>
      <c r="N225" s="7">
        <v>0</v>
      </c>
      <c r="O225" s="1" t="s">
        <v>1146</v>
      </c>
      <c r="P225" s="5" t="s">
        <v>91</v>
      </c>
      <c r="Q225" s="1" t="s">
        <v>1146</v>
      </c>
      <c r="R225">
        <v>6</v>
      </c>
      <c r="S225" s="1" t="s">
        <v>1146</v>
      </c>
      <c r="T225">
        <v>3</v>
      </c>
      <c r="U225" s="1" t="s">
        <v>1146</v>
      </c>
      <c r="V225" t="str" cm="1">
        <f t="array" aca="1" ref="V225" ca="1">IF(ISNUMBER(--RIGHT(F225,1)), "0", MID(F225, LOOKUP(2,1/(ISNUMBER(--MID(F225,ROW(INDIRECT("1:"&amp;LEN(F225))),1))), ROW(INDIRECT("1:"&amp;LEN(F225))))+1, LEN(F225)))</f>
        <v>LM</v>
      </c>
      <c r="W225" s="2" t="s">
        <v>1147</v>
      </c>
      <c r="X225" t="str">
        <f t="shared" ca="1" si="3"/>
        <v>["Flue Dust, Boiler House Dry","30,45","38A4036LM","A36","3D","2","0","A40","6","3","LM"],</v>
      </c>
    </row>
    <row r="226" spans="1:24" ht="17.5" x14ac:dyDescent="0.35">
      <c r="A226" t="s">
        <v>1148</v>
      </c>
      <c r="B226" s="4" t="s">
        <v>588</v>
      </c>
      <c r="C226" s="1" t="s">
        <v>1146</v>
      </c>
      <c r="D226" s="5" t="s">
        <v>323</v>
      </c>
      <c r="E226" s="1" t="s">
        <v>1146</v>
      </c>
      <c r="F226" s="5" t="s">
        <v>324</v>
      </c>
      <c r="G226" s="1" t="s">
        <v>1146</v>
      </c>
      <c r="H226" s="5" t="s">
        <v>112</v>
      </c>
      <c r="I226" s="1" t="s">
        <v>1146</v>
      </c>
      <c r="J226" s="5" t="s">
        <v>20</v>
      </c>
      <c r="K226" s="1" t="s">
        <v>1146</v>
      </c>
      <c r="L226" s="5">
        <v>2</v>
      </c>
      <c r="M226" s="1" t="s">
        <v>1146</v>
      </c>
      <c r="N226" s="7">
        <v>0</v>
      </c>
      <c r="O226" s="1" t="s">
        <v>1146</v>
      </c>
      <c r="P226" s="5" t="s">
        <v>32</v>
      </c>
      <c r="Q226" s="1" t="s">
        <v>1146</v>
      </c>
      <c r="R226">
        <v>6</v>
      </c>
      <c r="S226" s="1" t="s">
        <v>1146</v>
      </c>
      <c r="T226">
        <v>3</v>
      </c>
      <c r="U226" s="1" t="s">
        <v>1146</v>
      </c>
      <c r="V226" t="str" cm="1">
        <f t="array" aca="1" ref="V226" ca="1">IF(ISNUMBER(--RIGHT(F226,1)), "0", MID(F226, LOOKUP(2,1/(ISNUMBER(--MID(F226,ROW(INDIRECT("1:"&amp;LEN(F226))),1))), ROW(INDIRECT("1:"&amp;LEN(F226))))+1, LEN(F226)))</f>
        <v>0</v>
      </c>
      <c r="W226" s="2" t="s">
        <v>1147</v>
      </c>
      <c r="X226" t="str">
        <f t="shared" ca="1" si="3"/>
        <v>["Fluorspar, Fines","80,100","90B636","B36","2D","2","0","B6","6","3","0"],</v>
      </c>
    </row>
    <row r="227" spans="1:24" ht="17.5" x14ac:dyDescent="0.35">
      <c r="A227" t="s">
        <v>1148</v>
      </c>
      <c r="B227" s="4" t="s">
        <v>1165</v>
      </c>
      <c r="C227" s="1" t="s">
        <v>1146</v>
      </c>
      <c r="D227" s="5" t="s">
        <v>503</v>
      </c>
      <c r="E227" s="1" t="s">
        <v>1146</v>
      </c>
      <c r="F227" s="5" t="s">
        <v>590</v>
      </c>
      <c r="G227" s="1" t="s">
        <v>1146</v>
      </c>
      <c r="H227" s="5" t="s">
        <v>144</v>
      </c>
      <c r="I227" s="1" t="s">
        <v>1146</v>
      </c>
      <c r="J227" s="5" t="s">
        <v>20</v>
      </c>
      <c r="K227" s="1" t="s">
        <v>1146</v>
      </c>
      <c r="L227" s="5">
        <v>2</v>
      </c>
      <c r="M227" s="1" t="s">
        <v>1146</v>
      </c>
      <c r="N227" s="7">
        <v>0</v>
      </c>
      <c r="O227" s="1" t="s">
        <v>1146</v>
      </c>
      <c r="P227" s="5" t="s">
        <v>381</v>
      </c>
      <c r="Q227" s="1" t="s">
        <v>1146</v>
      </c>
      <c r="R227">
        <v>6</v>
      </c>
      <c r="S227" s="1" t="s">
        <v>1146</v>
      </c>
      <c r="T227">
        <v>3</v>
      </c>
      <c r="U227" s="1" t="s">
        <v>1146</v>
      </c>
      <c r="V227" t="str" cm="1">
        <f t="array" aca="1" ref="V227" ca="1">IF(ISNUMBER(--RIGHT(F227,1)), "0", MID(F227, LOOKUP(2,1/(ISNUMBER(--MID(F227,ROW(INDIRECT("1:"&amp;LEN(F227))),1))), ROW(INDIRECT("1:"&amp;LEN(F227))))+1, LEN(F227)))</f>
        <v>0</v>
      </c>
      <c r="W227" s="2" t="s">
        <v>1147</v>
      </c>
      <c r="X227" t="str">
        <f t="shared" ca="1" si="3"/>
        <v>["Fluorspar, Lumps, 1 1/2in- 3in","90,110","100D736","D36","2D","2","0","D7","6","3","0"],</v>
      </c>
    </row>
    <row r="228" spans="1:24" ht="17.5" x14ac:dyDescent="0.35">
      <c r="A228" t="s">
        <v>1148</v>
      </c>
      <c r="B228" s="4" t="s">
        <v>591</v>
      </c>
      <c r="C228" s="1" t="s">
        <v>1146</v>
      </c>
      <c r="D228" s="5" t="s">
        <v>133</v>
      </c>
      <c r="E228" s="1" t="s">
        <v>1146</v>
      </c>
      <c r="F228" s="5" t="s">
        <v>592</v>
      </c>
      <c r="G228" s="1" t="s">
        <v>1146</v>
      </c>
      <c r="H228" s="5" t="s">
        <v>501</v>
      </c>
      <c r="I228" s="1" t="s">
        <v>1146</v>
      </c>
      <c r="J228" s="5" t="s">
        <v>52</v>
      </c>
      <c r="K228" s="1" t="s">
        <v>1146</v>
      </c>
      <c r="L228" s="5">
        <v>2</v>
      </c>
      <c r="M228" s="1" t="s">
        <v>1146</v>
      </c>
      <c r="N228" s="7">
        <v>0</v>
      </c>
      <c r="O228" s="1" t="s">
        <v>1146</v>
      </c>
      <c r="P228" s="5" t="s">
        <v>91</v>
      </c>
      <c r="Q228" s="1" t="s">
        <v>1146</v>
      </c>
      <c r="R228">
        <v>6</v>
      </c>
      <c r="S228" s="1" t="s">
        <v>1146</v>
      </c>
      <c r="T228">
        <v>3</v>
      </c>
      <c r="U228" s="1" t="s">
        <v>1146</v>
      </c>
      <c r="V228" t="str" cm="1">
        <f t="array" aca="1" ref="V228" ca="1">IF(ISNUMBER(--RIGHT(F228,1)), "0", MID(F228, LOOKUP(2,1/(ISNUMBER(--MID(F228,ROW(INDIRECT("1:"&amp;LEN(F228))),1))), ROW(INDIRECT("1:"&amp;LEN(F228))))+1, LEN(F228)))</f>
        <v>M</v>
      </c>
      <c r="W228" s="2" t="s">
        <v>1147</v>
      </c>
      <c r="X228" t="str">
        <f t="shared" ca="1" si="3"/>
        <v>["Fly Ash","30,45","38A4036M","A36","3D","2","0","A40","6","3","M"],</v>
      </c>
    </row>
    <row r="229" spans="1:24" ht="17.5" x14ac:dyDescent="0.35">
      <c r="A229" t="s">
        <v>1148</v>
      </c>
      <c r="B229" s="4" t="s">
        <v>593</v>
      </c>
      <c r="C229" s="1" t="s">
        <v>1146</v>
      </c>
      <c r="D229" s="5" t="s">
        <v>469</v>
      </c>
      <c r="E229" s="1" t="s">
        <v>1146</v>
      </c>
      <c r="F229" s="5" t="s">
        <v>594</v>
      </c>
      <c r="G229" s="1" t="s">
        <v>1146</v>
      </c>
      <c r="H229" s="5" t="s">
        <v>501</v>
      </c>
      <c r="I229" s="1" t="s">
        <v>1146</v>
      </c>
      <c r="J229" s="5" t="s">
        <v>52</v>
      </c>
      <c r="K229" s="1" t="s">
        <v>1146</v>
      </c>
      <c r="L229" s="5">
        <v>2</v>
      </c>
      <c r="M229" s="1" t="s">
        <v>1146</v>
      </c>
      <c r="N229" s="7">
        <v>0</v>
      </c>
      <c r="O229" s="1" t="s">
        <v>1146</v>
      </c>
      <c r="P229" s="5" t="s">
        <v>91</v>
      </c>
      <c r="Q229" s="1" t="s">
        <v>1146</v>
      </c>
      <c r="R229">
        <v>6</v>
      </c>
      <c r="S229" s="1" t="s">
        <v>1146</v>
      </c>
      <c r="T229">
        <v>3</v>
      </c>
      <c r="U229" s="1" t="s">
        <v>1146</v>
      </c>
      <c r="V229" t="str" cm="1">
        <f t="array" aca="1" ref="V229" ca="1">IF(ISNUMBER(--RIGHT(F229,1)), "0", MID(F229, LOOKUP(2,1/(ISNUMBER(--MID(F229,ROW(INDIRECT("1:"&amp;LEN(F229))),1))), ROW(INDIRECT("1:"&amp;LEN(F229))))+1, LEN(F229)))</f>
        <v>M</v>
      </c>
      <c r="W229" s="2" t="s">
        <v>1147</v>
      </c>
      <c r="X229" t="str">
        <f t="shared" ca="1" si="3"/>
        <v>["Fly Ash, Coal","30,60","45A4036M","A36","3D","2","0","A40","6","3","M"],</v>
      </c>
    </row>
    <row r="230" spans="1:24" ht="17.5" x14ac:dyDescent="0.35">
      <c r="A230" t="s">
        <v>1148</v>
      </c>
      <c r="B230" s="4" t="s">
        <v>595</v>
      </c>
      <c r="C230" s="1" t="s">
        <v>1146</v>
      </c>
      <c r="D230" s="5" t="s">
        <v>596</v>
      </c>
      <c r="E230" s="1" t="s">
        <v>1146</v>
      </c>
      <c r="F230" s="5" t="s">
        <v>597</v>
      </c>
      <c r="G230" s="1" t="s">
        <v>1146</v>
      </c>
      <c r="H230" s="5" t="s">
        <v>501</v>
      </c>
      <c r="I230" s="1" t="s">
        <v>1146</v>
      </c>
      <c r="J230" s="5" t="s">
        <v>52</v>
      </c>
      <c r="K230" s="1" t="s">
        <v>1146</v>
      </c>
      <c r="L230" s="5">
        <v>3</v>
      </c>
      <c r="M230" s="1" t="s">
        <v>1146</v>
      </c>
      <c r="N230" s="7">
        <v>0</v>
      </c>
      <c r="O230" s="1" t="s">
        <v>1146</v>
      </c>
      <c r="P230" s="5" t="s">
        <v>91</v>
      </c>
      <c r="Q230" s="1" t="s">
        <v>1146</v>
      </c>
      <c r="R230">
        <v>6</v>
      </c>
      <c r="S230" s="1" t="s">
        <v>1146</v>
      </c>
      <c r="T230">
        <v>3</v>
      </c>
      <c r="U230" s="1" t="s">
        <v>1146</v>
      </c>
      <c r="V230" t="str" cm="1">
        <f t="array" aca="1" ref="V230" ca="1">IF(ISNUMBER(--RIGHT(F230,1)), "0", MID(F230, LOOKUP(2,1/(ISNUMBER(--MID(F230,ROW(INDIRECT("1:"&amp;LEN(F230))),1))), ROW(INDIRECT("1:"&amp;LEN(F230))))+1, LEN(F230)))</f>
        <v>0</v>
      </c>
      <c r="W230" s="2" t="s">
        <v>1147</v>
      </c>
      <c r="X230" t="str">
        <f t="shared" ca="1" si="3"/>
        <v>["Fly Ash, Fluidized Bed","60,90","75A4036","A36","3D","3","0","A40","6","3","0"],</v>
      </c>
    </row>
    <row r="231" spans="1:24" ht="15.5" x14ac:dyDescent="0.35">
      <c r="A231" t="s">
        <v>1148</v>
      </c>
      <c r="B231" s="4" t="s">
        <v>598</v>
      </c>
      <c r="C231" s="1" t="s">
        <v>1146</v>
      </c>
      <c r="D231" s="7">
        <v>0</v>
      </c>
      <c r="E231" s="1" t="s">
        <v>1146</v>
      </c>
      <c r="F231" s="7">
        <v>0</v>
      </c>
      <c r="G231" s="1" t="s">
        <v>1146</v>
      </c>
      <c r="H231" s="7">
        <v>0</v>
      </c>
      <c r="I231" s="1" t="s">
        <v>1146</v>
      </c>
      <c r="J231" s="5" t="s">
        <v>1149</v>
      </c>
      <c r="K231" s="1" t="s">
        <v>1146</v>
      </c>
      <c r="L231" s="5" t="s">
        <v>1149</v>
      </c>
      <c r="M231" s="1" t="s">
        <v>1146</v>
      </c>
      <c r="N231" s="7">
        <v>0</v>
      </c>
      <c r="O231" s="1" t="s">
        <v>1146</v>
      </c>
      <c r="P231">
        <v>0</v>
      </c>
      <c r="Q231" s="1" t="s">
        <v>1146</v>
      </c>
      <c r="R231">
        <v>0</v>
      </c>
      <c r="S231" s="1" t="s">
        <v>1146</v>
      </c>
      <c r="T231">
        <v>0</v>
      </c>
      <c r="U231" s="1" t="s">
        <v>1146</v>
      </c>
      <c r="V231" t="str" cm="1">
        <f t="array" aca="1" ref="V231" ca="1">IF(ISNUMBER(--RIGHT(F231,1)), "0", MID(F231, LOOKUP(2,1/(ISNUMBER(--MID(F231,ROW(INDIRECT("1:"&amp;LEN(F231))),1))), ROW(INDIRECT("1:"&amp;LEN(F231))))+1, LEN(F231)))</f>
        <v>0</v>
      </c>
      <c r="W231" s="2" t="s">
        <v>1147</v>
      </c>
      <c r="X231" t="str">
        <f t="shared" ca="1" si="3"/>
        <v>["Foundry Sand, Dry (See Sand)","0","0","0","Nil","Nil","0","0","0","0","0"],</v>
      </c>
    </row>
    <row r="232" spans="1:24" ht="17.5" x14ac:dyDescent="0.35">
      <c r="A232" t="s">
        <v>1148</v>
      </c>
      <c r="B232" s="4" t="s">
        <v>599</v>
      </c>
      <c r="C232" s="1" t="s">
        <v>1146</v>
      </c>
      <c r="D232" s="5" t="s">
        <v>436</v>
      </c>
      <c r="E232" s="1" t="s">
        <v>1146</v>
      </c>
      <c r="F232" s="5" t="s">
        <v>600</v>
      </c>
      <c r="G232" s="1" t="s">
        <v>1146</v>
      </c>
      <c r="H232" s="5" t="s">
        <v>103</v>
      </c>
      <c r="I232" s="1" t="s">
        <v>1146</v>
      </c>
      <c r="J232" s="5" t="s">
        <v>52</v>
      </c>
      <c r="K232" s="1" t="s">
        <v>1146</v>
      </c>
      <c r="L232" s="5">
        <v>2</v>
      </c>
      <c r="M232" s="1" t="s">
        <v>1146</v>
      </c>
      <c r="N232" s="7">
        <v>0</v>
      </c>
      <c r="O232" s="1" t="s">
        <v>1146</v>
      </c>
      <c r="P232" s="5" t="s">
        <v>15</v>
      </c>
      <c r="Q232" s="1" t="s">
        <v>1146</v>
      </c>
      <c r="R232">
        <v>5</v>
      </c>
      <c r="S232" s="1" t="s">
        <v>1146</v>
      </c>
      <c r="T232">
        <v>2</v>
      </c>
      <c r="U232" s="1" t="s">
        <v>1146</v>
      </c>
      <c r="V232" t="str" cm="1">
        <f t="array" aca="1" ref="V232" ca="1">IF(ISNUMBER(--RIGHT(F232,1)), "0", MID(F232, LOOKUP(2,1/(ISNUMBER(--MID(F232,ROW(INDIRECT("1:"&amp;LEN(F232))),1))), ROW(INDIRECT("1:"&amp;LEN(F232))))+1, LEN(F232)))</f>
        <v>0</v>
      </c>
      <c r="W232" s="2" t="s">
        <v>1147</v>
      </c>
      <c r="X232" t="str">
        <f t="shared" ca="1" si="3"/>
        <v>["Fuller's Earth, Calcined","30,40","35A10025","A25","3D","2","0","A100","5","2","0"],</v>
      </c>
    </row>
    <row r="233" spans="1:24" ht="17.5" x14ac:dyDescent="0.35">
      <c r="A233" t="s">
        <v>1148</v>
      </c>
      <c r="B233" s="4" t="s">
        <v>601</v>
      </c>
      <c r="C233" s="1" t="s">
        <v>1146</v>
      </c>
      <c r="D233" s="5" t="s">
        <v>436</v>
      </c>
      <c r="E233" s="1" t="s">
        <v>1146</v>
      </c>
      <c r="F233" s="5" t="s">
        <v>602</v>
      </c>
      <c r="G233" s="1" t="s">
        <v>1146</v>
      </c>
      <c r="H233" s="5" t="s">
        <v>103</v>
      </c>
      <c r="I233" s="1" t="s">
        <v>1146</v>
      </c>
      <c r="J233" s="5" t="s">
        <v>20</v>
      </c>
      <c r="K233" s="1" t="s">
        <v>1146</v>
      </c>
      <c r="L233" s="5">
        <v>2</v>
      </c>
      <c r="M233" s="1" t="s">
        <v>1146</v>
      </c>
      <c r="N233" s="7">
        <v>0</v>
      </c>
      <c r="O233" s="1" t="s">
        <v>1146</v>
      </c>
      <c r="P233" s="5" t="s">
        <v>91</v>
      </c>
      <c r="Q233" s="1" t="s">
        <v>1146</v>
      </c>
      <c r="R233">
        <v>5</v>
      </c>
      <c r="S233" s="1" t="s">
        <v>1146</v>
      </c>
      <c r="T233">
        <v>2</v>
      </c>
      <c r="U233" s="1" t="s">
        <v>1146</v>
      </c>
      <c r="V233" t="str" cm="1">
        <f t="array" aca="1" ref="V233" ca="1">IF(ISNUMBER(--RIGHT(F233,1)), "0", MID(F233, LOOKUP(2,1/(ISNUMBER(--MID(F233,ROW(INDIRECT("1:"&amp;LEN(F233))),1))), ROW(INDIRECT("1:"&amp;LEN(F233))))+1, LEN(F233)))</f>
        <v>0</v>
      </c>
      <c r="W233" s="2" t="s">
        <v>1147</v>
      </c>
      <c r="X233" t="str">
        <f t="shared" ca="1" si="3"/>
        <v>["Fuller's Earth, Dry, Raw","30,40","35A4025","A25","2D","2","0","A40","5","2","0"],</v>
      </c>
    </row>
    <row r="234" spans="1:24" ht="17.5" x14ac:dyDescent="0.35">
      <c r="A234" t="s">
        <v>1148</v>
      </c>
      <c r="B234" s="4" t="s">
        <v>603</v>
      </c>
      <c r="C234" s="1" t="s">
        <v>1146</v>
      </c>
      <c r="D234" s="5" t="s">
        <v>604</v>
      </c>
      <c r="E234" s="1" t="s">
        <v>1146</v>
      </c>
      <c r="F234" s="5" t="s">
        <v>605</v>
      </c>
      <c r="G234" s="1" t="s">
        <v>1146</v>
      </c>
      <c r="H234" s="5" t="s">
        <v>96</v>
      </c>
      <c r="I234" s="1" t="s">
        <v>1146</v>
      </c>
      <c r="J234" s="5" t="s">
        <v>52</v>
      </c>
      <c r="K234" s="1" t="s">
        <v>1146</v>
      </c>
      <c r="L234" s="5">
        <v>2</v>
      </c>
      <c r="M234" s="1" t="s">
        <v>1146</v>
      </c>
      <c r="N234" s="7">
        <v>0</v>
      </c>
      <c r="O234" s="1" t="s">
        <v>1146</v>
      </c>
      <c r="P234" s="5" t="s">
        <v>26</v>
      </c>
      <c r="Q234" s="1" t="s">
        <v>1146</v>
      </c>
      <c r="R234">
        <v>5</v>
      </c>
      <c r="S234" s="1" t="s">
        <v>1146</v>
      </c>
      <c r="T234">
        <v>4</v>
      </c>
      <c r="U234" s="1" t="s">
        <v>1146</v>
      </c>
      <c r="V234" t="str" cm="1">
        <f t="array" aca="1" ref="V234" ca="1">IF(ISNUMBER(--RIGHT(F234,1)), "0", MID(F234, LOOKUP(2,1/(ISNUMBER(--MID(F234,ROW(INDIRECT("1:"&amp;LEN(F234))),1))), ROW(INDIRECT("1:"&amp;LEN(F234))))+1, LEN(F234)))</f>
        <v>OW</v>
      </c>
      <c r="W234" s="2" t="s">
        <v>1147</v>
      </c>
      <c r="X234" t="str">
        <f t="shared" ca="1" si="3"/>
        <v>["Fuller's Earth, Oily, Spent","60,65","63C1/245OW","C45","3D","2","0","C1/2","5","4","OW"],</v>
      </c>
    </row>
    <row r="235" spans="1:24" ht="15.5" x14ac:dyDescent="0.35">
      <c r="A235" t="s">
        <v>1148</v>
      </c>
      <c r="B235" s="4" t="s">
        <v>606</v>
      </c>
      <c r="C235" s="1" t="s">
        <v>1146</v>
      </c>
      <c r="D235" s="7">
        <v>0</v>
      </c>
      <c r="E235" s="1" t="s">
        <v>1146</v>
      </c>
      <c r="F235" s="7">
        <v>0</v>
      </c>
      <c r="G235" s="1" t="s">
        <v>1146</v>
      </c>
      <c r="H235" s="7">
        <v>0</v>
      </c>
      <c r="I235" s="1" t="s">
        <v>1146</v>
      </c>
      <c r="J235" s="5" t="s">
        <v>1149</v>
      </c>
      <c r="K235" s="1" t="s">
        <v>1146</v>
      </c>
      <c r="L235" s="5" t="s">
        <v>1149</v>
      </c>
      <c r="M235" s="1" t="s">
        <v>1146</v>
      </c>
      <c r="N235" s="7">
        <v>0</v>
      </c>
      <c r="O235" s="1" t="s">
        <v>1146</v>
      </c>
      <c r="P235">
        <v>0</v>
      </c>
      <c r="Q235" s="1" t="s">
        <v>1146</v>
      </c>
      <c r="R235">
        <v>0</v>
      </c>
      <c r="S235" s="1" t="s">
        <v>1146</v>
      </c>
      <c r="T235">
        <v>0</v>
      </c>
      <c r="U235" s="1" t="s">
        <v>1146</v>
      </c>
      <c r="V235" t="str" cm="1">
        <f t="array" aca="1" ref="V235" ca="1">IF(ISNUMBER(--RIGHT(F235,1)), "0", MID(F235, LOOKUP(2,1/(ISNUMBER(--MID(F235,ROW(INDIRECT("1:"&amp;LEN(F235))),1))), ROW(INDIRECT("1:"&amp;LEN(F235))))+1, LEN(F235)))</f>
        <v>0</v>
      </c>
      <c r="W235" s="2" t="s">
        <v>1147</v>
      </c>
      <c r="X235" t="str">
        <f t="shared" ca="1" si="3"/>
        <v>["Galena (See Lead Sulfide)","0","0","0","Nil","Nil","0","0","0","0","0"],</v>
      </c>
    </row>
    <row r="236" spans="1:24" ht="17.5" x14ac:dyDescent="0.35">
      <c r="A236" t="s">
        <v>1148</v>
      </c>
      <c r="B236" s="4" t="s">
        <v>607</v>
      </c>
      <c r="C236" s="1" t="s">
        <v>1146</v>
      </c>
      <c r="D236" s="5">
        <v>32</v>
      </c>
      <c r="E236" s="1" t="s">
        <v>1146</v>
      </c>
      <c r="F236" s="5" t="s">
        <v>608</v>
      </c>
      <c r="G236" s="1" t="s">
        <v>1146</v>
      </c>
      <c r="H236" s="5" t="s">
        <v>42</v>
      </c>
      <c r="I236" s="1" t="s">
        <v>1146</v>
      </c>
      <c r="J236" s="5" t="s">
        <v>138</v>
      </c>
      <c r="K236" s="1" t="s">
        <v>1146</v>
      </c>
      <c r="L236" s="5">
        <v>0.8</v>
      </c>
      <c r="M236" s="1" t="s">
        <v>1146</v>
      </c>
      <c r="N236" s="5" t="s">
        <v>14</v>
      </c>
      <c r="O236" s="1" t="s">
        <v>1146</v>
      </c>
      <c r="P236" s="5" t="s">
        <v>32</v>
      </c>
      <c r="Q236" s="1" t="s">
        <v>1146</v>
      </c>
      <c r="R236">
        <v>5</v>
      </c>
      <c r="S236" s="1" t="s">
        <v>1146</v>
      </c>
      <c r="T236">
        <v>3</v>
      </c>
      <c r="U236" s="1" t="s">
        <v>1146</v>
      </c>
      <c r="V236" t="str" cm="1">
        <f t="array" aca="1" ref="V236" ca="1">IF(ISNUMBER(--RIGHT(F236,1)), "0", MID(F236, LOOKUP(2,1/(ISNUMBER(--MID(F236,ROW(INDIRECT("1:"&amp;LEN(F236))),1))), ROW(INDIRECT("1:"&amp;LEN(F236))))+1, LEN(F236)))</f>
        <v>PU</v>
      </c>
      <c r="W236" s="2" t="s">
        <v>1147</v>
      </c>
      <c r="X236" t="str">
        <f t="shared" ca="1" si="3"/>
        <v>["Gelatine, Granulated","32","32B635PU","B35","1B","0.8","X","B6","5","3","PU"],</v>
      </c>
    </row>
    <row r="237" spans="1:24" ht="17.5" x14ac:dyDescent="0.35">
      <c r="A237" t="s">
        <v>1148</v>
      </c>
      <c r="B237" s="4" t="s">
        <v>609</v>
      </c>
      <c r="C237" s="1" t="s">
        <v>1146</v>
      </c>
      <c r="D237" s="5">
        <v>37</v>
      </c>
      <c r="E237" s="1" t="s">
        <v>1146</v>
      </c>
      <c r="F237" s="5" t="s">
        <v>610</v>
      </c>
      <c r="G237" s="1" t="s">
        <v>1146</v>
      </c>
      <c r="H237" s="5" t="s">
        <v>36</v>
      </c>
      <c r="I237" s="1" t="s">
        <v>1146</v>
      </c>
      <c r="J237" s="5" t="s">
        <v>52</v>
      </c>
      <c r="K237" s="1" t="s">
        <v>1146</v>
      </c>
      <c r="L237" s="5">
        <v>1.5</v>
      </c>
      <c r="M237" s="1" t="s">
        <v>1146</v>
      </c>
      <c r="N237" s="7">
        <v>0</v>
      </c>
      <c r="O237" s="1" t="s">
        <v>1146</v>
      </c>
      <c r="P237" s="5" t="s">
        <v>26</v>
      </c>
      <c r="Q237" s="1" t="s">
        <v>1146</v>
      </c>
      <c r="R237">
        <v>5</v>
      </c>
      <c r="S237" s="1" t="s">
        <v>1146</v>
      </c>
      <c r="T237">
        <v>3</v>
      </c>
      <c r="U237" s="1" t="s">
        <v>1146</v>
      </c>
      <c r="V237" t="str" cm="1">
        <f t="array" aca="1" ref="V237" ca="1">IF(ISNUMBER(--RIGHT(F237,1)), "0", MID(F237, LOOKUP(2,1/(ISNUMBER(--MID(F237,ROW(INDIRECT("1:"&amp;LEN(F237))),1))), ROW(INDIRECT("1:"&amp;LEN(F237))))+1, LEN(F237)))</f>
        <v>0</v>
      </c>
      <c r="W237" s="2" t="s">
        <v>1147</v>
      </c>
      <c r="X237" t="str">
        <f t="shared" ca="1" si="3"/>
        <v>["Gilsonite","37","37C1/235","C35","3D","1.5","0","C1/2","5","3","0"],</v>
      </c>
    </row>
    <row r="238" spans="1:24" ht="17.5" x14ac:dyDescent="0.35">
      <c r="A238" t="s">
        <v>1148</v>
      </c>
      <c r="B238" s="4" t="s">
        <v>611</v>
      </c>
      <c r="C238" s="1" t="s">
        <v>1146</v>
      </c>
      <c r="D238" s="5" t="s">
        <v>323</v>
      </c>
      <c r="E238" s="1" t="s">
        <v>1146</v>
      </c>
      <c r="F238" s="5" t="s">
        <v>612</v>
      </c>
      <c r="G238" s="1" t="s">
        <v>1146</v>
      </c>
      <c r="H238" s="5" t="s">
        <v>378</v>
      </c>
      <c r="I238" s="1" t="s">
        <v>1146</v>
      </c>
      <c r="J238" s="5" t="s">
        <v>52</v>
      </c>
      <c r="K238" s="1" t="s">
        <v>1146</v>
      </c>
      <c r="L238" s="5">
        <v>2.5</v>
      </c>
      <c r="M238" s="1" t="s">
        <v>1146</v>
      </c>
      <c r="N238" s="7">
        <v>0</v>
      </c>
      <c r="O238" s="1" t="s">
        <v>1146</v>
      </c>
      <c r="P238" s="5" t="s">
        <v>26</v>
      </c>
      <c r="Q238" s="1" t="s">
        <v>1146</v>
      </c>
      <c r="R238">
        <v>7</v>
      </c>
      <c r="S238" s="1" t="s">
        <v>1146</v>
      </c>
      <c r="T238">
        <v>3</v>
      </c>
      <c r="U238" s="1" t="s">
        <v>1146</v>
      </c>
      <c r="V238" t="str" cm="1">
        <f t="array" aca="1" ref="V238" ca="1">IF(ISNUMBER(--RIGHT(F238,1)), "0", MID(F238, LOOKUP(2,1/(ISNUMBER(--MID(F238,ROW(INDIRECT("1:"&amp;LEN(F238))),1))), ROW(INDIRECT("1:"&amp;LEN(F238))))+1, LEN(F238)))</f>
        <v>0</v>
      </c>
      <c r="W238" s="2" t="s">
        <v>1147</v>
      </c>
      <c r="X238" t="str">
        <f t="shared" ca="1" si="3"/>
        <v>["Glass, Batch (Wool &amp; Container)","80,100","90C1/237","C37","3D","2.5","0","C1/2","7","3","0"],</v>
      </c>
    </row>
    <row r="239" spans="1:24" ht="17.5" x14ac:dyDescent="0.35">
      <c r="A239" t="s">
        <v>1148</v>
      </c>
      <c r="B239" s="4" t="s">
        <v>613</v>
      </c>
      <c r="C239" s="1" t="s">
        <v>1146</v>
      </c>
      <c r="D239" s="5">
        <v>40</v>
      </c>
      <c r="E239" s="1" t="s">
        <v>1146</v>
      </c>
      <c r="F239" s="5" t="s">
        <v>614</v>
      </c>
      <c r="G239" s="1" t="s">
        <v>1146</v>
      </c>
      <c r="H239" s="5" t="s">
        <v>19</v>
      </c>
      <c r="I239" s="1" t="s">
        <v>1146</v>
      </c>
      <c r="J239" s="5" t="s">
        <v>20</v>
      </c>
      <c r="K239" s="1" t="s">
        <v>1146</v>
      </c>
      <c r="L239" s="5">
        <v>1.7</v>
      </c>
      <c r="M239" s="1" t="s">
        <v>1146</v>
      </c>
      <c r="N239" s="7">
        <v>0</v>
      </c>
      <c r="O239" s="1" t="s">
        <v>1146</v>
      </c>
      <c r="P239" s="5" t="s">
        <v>32</v>
      </c>
      <c r="Q239" s="1" t="s">
        <v>1146</v>
      </c>
      <c r="R239">
        <v>5</v>
      </c>
      <c r="S239" s="1" t="s">
        <v>1146</v>
      </c>
      <c r="T239">
        <v>4</v>
      </c>
      <c r="U239" s="1" t="s">
        <v>1146</v>
      </c>
      <c r="V239" t="str" cm="1">
        <f t="array" aca="1" ref="V239" ca="1">IF(ISNUMBER(--RIGHT(F239,1)), "0", MID(F239, LOOKUP(2,1/(ISNUMBER(--MID(F239,ROW(INDIRECT("1:"&amp;LEN(F239))),1))), ROW(INDIRECT("1:"&amp;LEN(F239))))+1, LEN(F239)))</f>
        <v>U</v>
      </c>
      <c r="W239" s="2" t="s">
        <v>1147</v>
      </c>
      <c r="X239" t="str">
        <f t="shared" ca="1" si="3"/>
        <v>["Glue, Ground","40","40B645U","B45","2D","1.7","0","B6","5","4","U"],</v>
      </c>
    </row>
    <row r="240" spans="1:24" ht="17.5" x14ac:dyDescent="0.35">
      <c r="A240" t="s">
        <v>1148</v>
      </c>
      <c r="B240" s="4" t="s">
        <v>615</v>
      </c>
      <c r="C240" s="1" t="s">
        <v>1146</v>
      </c>
      <c r="D240" s="5">
        <v>40</v>
      </c>
      <c r="E240" s="1" t="s">
        <v>1146</v>
      </c>
      <c r="F240" s="5" t="s">
        <v>616</v>
      </c>
      <c r="G240" s="1" t="s">
        <v>1146</v>
      </c>
      <c r="H240" s="5" t="s">
        <v>36</v>
      </c>
      <c r="I240" s="1" t="s">
        <v>1146</v>
      </c>
      <c r="J240" s="5" t="s">
        <v>31</v>
      </c>
      <c r="K240" s="1" t="s">
        <v>1146</v>
      </c>
      <c r="L240" s="5">
        <v>0.5</v>
      </c>
      <c r="M240" s="1" t="s">
        <v>1146</v>
      </c>
      <c r="N240" s="7">
        <v>0</v>
      </c>
      <c r="O240" s="1" t="s">
        <v>1146</v>
      </c>
      <c r="P240" s="5" t="s">
        <v>26</v>
      </c>
      <c r="Q240" s="1" t="s">
        <v>1146</v>
      </c>
      <c r="R240">
        <v>5</v>
      </c>
      <c r="S240" s="1" t="s">
        <v>1146</v>
      </c>
      <c r="T240">
        <v>3</v>
      </c>
      <c r="U240" s="1" t="s">
        <v>1146</v>
      </c>
      <c r="V240" t="str" cm="1">
        <f t="array" aca="1" ref="V240" ca="1">IF(ISNUMBER(--RIGHT(F240,1)), "0", MID(F240, LOOKUP(2,1/(ISNUMBER(--MID(F240,ROW(INDIRECT("1:"&amp;LEN(F240))),1))), ROW(INDIRECT("1:"&amp;LEN(F240))))+1, LEN(F240)))</f>
        <v>U</v>
      </c>
      <c r="W240" s="2" t="s">
        <v>1147</v>
      </c>
      <c r="X240" t="str">
        <f t="shared" ca="1" si="3"/>
        <v>["Glue, Pearl","40","40C1/235U","C35","1A-1B-1C","0.5","0","C1/2","5","3","U"],</v>
      </c>
    </row>
    <row r="241" spans="1:24" ht="17.5" x14ac:dyDescent="0.35">
      <c r="A241" t="s">
        <v>1148</v>
      </c>
      <c r="B241" s="4" t="s">
        <v>617</v>
      </c>
      <c r="C241" s="1" t="s">
        <v>1146</v>
      </c>
      <c r="D241" s="5">
        <v>40</v>
      </c>
      <c r="E241" s="1" t="s">
        <v>1146</v>
      </c>
      <c r="F241" s="5" t="s">
        <v>618</v>
      </c>
      <c r="G241" s="1" t="s">
        <v>1146</v>
      </c>
      <c r="H241" s="5" t="s">
        <v>87</v>
      </c>
      <c r="I241" s="1" t="s">
        <v>1146</v>
      </c>
      <c r="J241" s="5" t="s">
        <v>31</v>
      </c>
      <c r="K241" s="1" t="s">
        <v>1146</v>
      </c>
      <c r="L241" s="5">
        <v>0.6</v>
      </c>
      <c r="M241" s="1" t="s">
        <v>1146</v>
      </c>
      <c r="N241" s="7">
        <v>0</v>
      </c>
      <c r="O241" s="1" t="s">
        <v>1146</v>
      </c>
      <c r="P241" s="5" t="s">
        <v>91</v>
      </c>
      <c r="Q241" s="1" t="s">
        <v>1146</v>
      </c>
      <c r="R241">
        <v>5</v>
      </c>
      <c r="S241" s="1" t="s">
        <v>1146</v>
      </c>
      <c r="T241">
        <v>4</v>
      </c>
      <c r="U241" s="1" t="s">
        <v>1146</v>
      </c>
      <c r="V241" t="str" cm="1">
        <f t="array" aca="1" ref="V241" ca="1">IF(ISNUMBER(--RIGHT(F241,1)), "0", MID(F241, LOOKUP(2,1/(ISNUMBER(--MID(F241,ROW(INDIRECT("1:"&amp;LEN(F241))),1))), ROW(INDIRECT("1:"&amp;LEN(F241))))+1, LEN(F241)))</f>
        <v>U</v>
      </c>
      <c r="W241" s="2" t="s">
        <v>1147</v>
      </c>
      <c r="X241" t="str">
        <f t="shared" ca="1" si="3"/>
        <v>["Glue, Vegetable Powdered","40","40A4045U","A45","1A-1B-1C","0.6","0","A40","5","4","U"],</v>
      </c>
    </row>
    <row r="242" spans="1:24" ht="17.5" x14ac:dyDescent="0.35">
      <c r="A242" t="s">
        <v>1148</v>
      </c>
      <c r="B242" s="4" t="s">
        <v>619</v>
      </c>
      <c r="C242" s="1" t="s">
        <v>1146</v>
      </c>
      <c r="D242" s="5" t="s">
        <v>238</v>
      </c>
      <c r="E242" s="1" t="s">
        <v>1146</v>
      </c>
      <c r="F242" s="5" t="s">
        <v>620</v>
      </c>
      <c r="G242" s="1" t="s">
        <v>1146</v>
      </c>
      <c r="H242" s="5" t="s">
        <v>96</v>
      </c>
      <c r="I242" s="1" t="s">
        <v>1146</v>
      </c>
      <c r="J242" s="5" t="s">
        <v>138</v>
      </c>
      <c r="K242" s="1" t="s">
        <v>1146</v>
      </c>
      <c r="L242" s="5">
        <v>2.5</v>
      </c>
      <c r="M242" s="1" t="s">
        <v>1146</v>
      </c>
      <c r="N242" s="7">
        <v>0</v>
      </c>
      <c r="O242" s="1" t="s">
        <v>1146</v>
      </c>
      <c r="P242" s="5" t="s">
        <v>26</v>
      </c>
      <c r="Q242" s="1" t="s">
        <v>1146</v>
      </c>
      <c r="R242">
        <v>5</v>
      </c>
      <c r="S242" s="1" t="s">
        <v>1146</v>
      </c>
      <c r="T242">
        <v>4</v>
      </c>
      <c r="U242" s="1" t="s">
        <v>1146</v>
      </c>
      <c r="V242" t="str" cm="1">
        <f t="array" aca="1" ref="V242" ca="1">IF(ISNUMBER(--RIGHT(F242,1)), "0", MID(F242, LOOKUP(2,1/(ISNUMBER(--MID(F242,ROW(INDIRECT("1:"&amp;LEN(F242))),1))), ROW(INDIRECT("1:"&amp;LEN(F242))))+1, LEN(F242)))</f>
        <v>0</v>
      </c>
      <c r="W242" s="2" t="s">
        <v>1147</v>
      </c>
      <c r="X242" t="str">
        <f t="shared" ca="1" si="3"/>
        <v>["Gluten Cake, Wet","30,50","40C1/245","C45","1B","2.5","0","C1/2","5","4","0"],</v>
      </c>
    </row>
    <row r="243" spans="1:24" ht="17.5" x14ac:dyDescent="0.35">
      <c r="A243" t="s">
        <v>1148</v>
      </c>
      <c r="B243" s="4" t="s">
        <v>621</v>
      </c>
      <c r="C243" s="1" t="s">
        <v>1146</v>
      </c>
      <c r="D243" s="5" t="s">
        <v>436</v>
      </c>
      <c r="E243" s="1" t="s">
        <v>1146</v>
      </c>
      <c r="F243" s="5" t="s">
        <v>622</v>
      </c>
      <c r="G243" s="1" t="s">
        <v>1146</v>
      </c>
      <c r="H243" s="5" t="s">
        <v>42</v>
      </c>
      <c r="I243" s="1" t="s">
        <v>1146</v>
      </c>
      <c r="J243" s="5" t="s">
        <v>138</v>
      </c>
      <c r="K243" s="1" t="s">
        <v>1146</v>
      </c>
      <c r="L243" s="5">
        <v>0.6</v>
      </c>
      <c r="M243" s="1" t="s">
        <v>1146</v>
      </c>
      <c r="N243" s="7">
        <v>0</v>
      </c>
      <c r="O243" s="1" t="s">
        <v>1146</v>
      </c>
      <c r="P243" s="5" t="s">
        <v>32</v>
      </c>
      <c r="Q243" s="1" t="s">
        <v>1146</v>
      </c>
      <c r="R243">
        <v>5</v>
      </c>
      <c r="S243" s="1" t="s">
        <v>1146</v>
      </c>
      <c r="T243">
        <v>3</v>
      </c>
      <c r="U243" s="1" t="s">
        <v>1146</v>
      </c>
      <c r="V243" t="str" cm="1">
        <f t="array" aca="1" ref="V243" ca="1">IF(ISNUMBER(--RIGHT(F243,1)), "0", MID(F243, LOOKUP(2,1/(ISNUMBER(--MID(F243,ROW(INDIRECT("1:"&amp;LEN(F243))),1))), ROW(INDIRECT("1:"&amp;LEN(F243))))+1, LEN(F243)))</f>
        <v>P</v>
      </c>
      <c r="W243" s="2" t="s">
        <v>1147</v>
      </c>
      <c r="X243" t="str">
        <f t="shared" ca="1" si="3"/>
        <v>["Gluten, Meal, Dry","30,40","35B635P","B35","1B","0.6","0","B6","5","3","P"],</v>
      </c>
    </row>
    <row r="244" spans="1:24" ht="17.5" x14ac:dyDescent="0.35">
      <c r="A244" t="s">
        <v>1148</v>
      </c>
      <c r="B244" s="4" t="s">
        <v>623</v>
      </c>
      <c r="C244" s="1" t="s">
        <v>1146</v>
      </c>
      <c r="D244" s="5" t="s">
        <v>624</v>
      </c>
      <c r="E244" s="1" t="s">
        <v>1146</v>
      </c>
      <c r="F244" s="5" t="s">
        <v>625</v>
      </c>
      <c r="G244" s="1" t="s">
        <v>1146</v>
      </c>
      <c r="H244" s="5" t="s">
        <v>626</v>
      </c>
      <c r="I244" s="1" t="s">
        <v>1146</v>
      </c>
      <c r="J244" s="9" t="s">
        <v>52</v>
      </c>
      <c r="K244" s="1" t="s">
        <v>1146</v>
      </c>
      <c r="L244" s="5">
        <v>2.5</v>
      </c>
      <c r="M244" s="1" t="s">
        <v>1146</v>
      </c>
      <c r="N244" s="7">
        <v>0</v>
      </c>
      <c r="O244" s="1" t="s">
        <v>1146</v>
      </c>
      <c r="P244" s="5" t="s">
        <v>26</v>
      </c>
      <c r="Q244" s="1" t="s">
        <v>1146</v>
      </c>
      <c r="R244">
        <v>7</v>
      </c>
      <c r="S244" s="1" t="s">
        <v>1146</v>
      </c>
      <c r="T244">
        <v>2</v>
      </c>
      <c r="U244" s="1" t="s">
        <v>1146</v>
      </c>
      <c r="V244" t="str" cm="1">
        <f t="array" aca="1" ref="V244" ca="1">IF(ISNUMBER(--RIGHT(F244,1)), "0", MID(F244, LOOKUP(2,1/(ISNUMBER(--MID(F244,ROW(INDIRECT("1:"&amp;LEN(F244))),1))), ROW(INDIRECT("1:"&amp;LEN(F244))))+1, LEN(F244)))</f>
        <v>0</v>
      </c>
      <c r="W244" s="2" t="s">
        <v>1147</v>
      </c>
      <c r="X244" t="str">
        <f t="shared" ca="1" si="3"/>
        <v>["Granite, Fines","80,90","85C1/227","C27","3D","2.5","0","C1/2","7","2","0"],</v>
      </c>
    </row>
    <row r="245" spans="1:24" ht="17.5" x14ac:dyDescent="0.35">
      <c r="A245" t="s">
        <v>1148</v>
      </c>
      <c r="B245" s="4" t="s">
        <v>627</v>
      </c>
      <c r="C245" s="1" t="s">
        <v>1146</v>
      </c>
      <c r="D245" s="5" t="s">
        <v>628</v>
      </c>
      <c r="E245" s="1" t="s">
        <v>1146</v>
      </c>
      <c r="F245" s="5" t="s">
        <v>629</v>
      </c>
      <c r="G245" s="1" t="s">
        <v>1146</v>
      </c>
      <c r="H245" s="5" t="s">
        <v>184</v>
      </c>
      <c r="I245" s="1" t="s">
        <v>1146</v>
      </c>
      <c r="J245" s="5" t="s">
        <v>20</v>
      </c>
      <c r="K245" s="1" t="s">
        <v>1146</v>
      </c>
      <c r="L245" s="5">
        <v>1.4</v>
      </c>
      <c r="M245" s="1" t="s">
        <v>1146</v>
      </c>
      <c r="N245" s="5" t="s">
        <v>14</v>
      </c>
      <c r="O245" s="1" t="s">
        <v>1146</v>
      </c>
      <c r="P245" s="5" t="s">
        <v>60</v>
      </c>
      <c r="Q245" s="1" t="s">
        <v>1146</v>
      </c>
      <c r="R245">
        <v>5</v>
      </c>
      <c r="S245" s="1" t="s">
        <v>1146</v>
      </c>
      <c r="T245">
        <v>4</v>
      </c>
      <c r="U245" s="1" t="s">
        <v>1146</v>
      </c>
      <c r="V245" t="str" cm="1">
        <f t="array" aca="1" ref="V245" ca="1">IF(ISNUMBER(--RIGHT(F245,1)), "0", MID(F245, LOOKUP(2,1/(ISNUMBER(--MID(F245,ROW(INDIRECT("1:"&amp;LEN(F245))),1))), ROW(INDIRECT("1:"&amp;LEN(F245))))+1, LEN(F245)))</f>
        <v>U</v>
      </c>
      <c r="W245" s="2" t="s">
        <v>1147</v>
      </c>
      <c r="X245" t="str">
        <f t="shared" ca="1" si="3"/>
        <v>["Grape, Pomace","15,20","18D345U","D45","2D","1.4","X","D3","5","4","U"],</v>
      </c>
    </row>
    <row r="246" spans="1:24" ht="17.5" x14ac:dyDescent="0.35">
      <c r="A246" t="s">
        <v>1148</v>
      </c>
      <c r="B246" s="4" t="s">
        <v>630</v>
      </c>
      <c r="C246" s="1" t="s">
        <v>1146</v>
      </c>
      <c r="D246" s="5">
        <v>40</v>
      </c>
      <c r="E246" s="1" t="s">
        <v>1146</v>
      </c>
      <c r="F246" s="5" t="s">
        <v>631</v>
      </c>
      <c r="G246" s="1" t="s">
        <v>1146</v>
      </c>
      <c r="H246" s="5" t="s">
        <v>46</v>
      </c>
      <c r="I246" s="1" t="s">
        <v>1146</v>
      </c>
      <c r="J246" s="5" t="s">
        <v>31</v>
      </c>
      <c r="K246" s="1" t="s">
        <v>1146</v>
      </c>
      <c r="L246" s="5">
        <v>0.5</v>
      </c>
      <c r="M246" s="1" t="s">
        <v>1146</v>
      </c>
      <c r="N246" s="5" t="s">
        <v>14</v>
      </c>
      <c r="O246" s="1" t="s">
        <v>1146</v>
      </c>
      <c r="P246" s="5" t="s">
        <v>32</v>
      </c>
      <c r="Q246" s="1" t="s">
        <v>1146</v>
      </c>
      <c r="R246">
        <v>5</v>
      </c>
      <c r="S246" s="1" t="s">
        <v>1146</v>
      </c>
      <c r="T246">
        <v>2</v>
      </c>
      <c r="U246" s="1" t="s">
        <v>1146</v>
      </c>
      <c r="V246" t="str" cm="1">
        <f t="array" aca="1" ref="V246" ca="1">IF(ISNUMBER(--RIGHT(F246,1)), "0", MID(F246, LOOKUP(2,1/(ISNUMBER(--MID(F246,ROW(INDIRECT("1:"&amp;LEN(F246))),1))), ROW(INDIRECT("1:"&amp;LEN(F246))))+1, LEN(F246)))</f>
        <v>LP</v>
      </c>
      <c r="W246" s="2" t="s">
        <v>1147</v>
      </c>
      <c r="X246" t="str">
        <f t="shared" ca="1" si="3"/>
        <v>["Graphite, Flakes","40","40B625LP","B25","1A-1B-1C","0.5","X","B6","5","2","LP"],</v>
      </c>
    </row>
    <row r="247" spans="1:24" ht="17.5" x14ac:dyDescent="0.35">
      <c r="A247" t="s">
        <v>1148</v>
      </c>
      <c r="B247" s="4" t="s">
        <v>632</v>
      </c>
      <c r="C247" s="1" t="s">
        <v>1146</v>
      </c>
      <c r="D247" s="5">
        <v>28</v>
      </c>
      <c r="E247" s="1" t="s">
        <v>1146</v>
      </c>
      <c r="F247" s="5" t="s">
        <v>633</v>
      </c>
      <c r="G247" s="1" t="s">
        <v>1146</v>
      </c>
      <c r="H247" s="5" t="s">
        <v>12</v>
      </c>
      <c r="I247" s="1" t="s">
        <v>1146</v>
      </c>
      <c r="J247" s="5" t="s">
        <v>31</v>
      </c>
      <c r="K247" s="1" t="s">
        <v>1146</v>
      </c>
      <c r="L247" s="5">
        <v>0.5</v>
      </c>
      <c r="M247" s="1" t="s">
        <v>1146</v>
      </c>
      <c r="N247" s="5" t="s">
        <v>14</v>
      </c>
      <c r="O247" s="1" t="s">
        <v>1146</v>
      </c>
      <c r="P247" s="5" t="s">
        <v>15</v>
      </c>
      <c r="Q247" s="1" t="s">
        <v>1146</v>
      </c>
      <c r="R247">
        <v>5</v>
      </c>
      <c r="S247" s="1" t="s">
        <v>1146</v>
      </c>
      <c r="T247">
        <v>3</v>
      </c>
      <c r="U247" s="1" t="s">
        <v>1146</v>
      </c>
      <c r="V247" t="str" cm="1">
        <f t="array" aca="1" ref="V247" ca="1">IF(ISNUMBER(--RIGHT(F247,1)), "0", MID(F247, LOOKUP(2,1/(ISNUMBER(--MID(F247,ROW(INDIRECT("1:"&amp;LEN(F247))),1))), ROW(INDIRECT("1:"&amp;LEN(F247))))+1, LEN(F247)))</f>
        <v>LMP</v>
      </c>
      <c r="W247" s="2" t="s">
        <v>1147</v>
      </c>
      <c r="X247" t="str">
        <f t="shared" ca="1" si="3"/>
        <v>["Graphite, Flour","28","28A10035LMP","A35","1A-1B-1C","0.5","X","A100","5","3","LMP"],</v>
      </c>
    </row>
    <row r="248" spans="1:24" ht="17.5" x14ac:dyDescent="0.35">
      <c r="A248" t="s">
        <v>1148</v>
      </c>
      <c r="B248" s="4" t="s">
        <v>634</v>
      </c>
      <c r="C248" s="1" t="s">
        <v>1146</v>
      </c>
      <c r="D248" s="5" t="s">
        <v>635</v>
      </c>
      <c r="E248" s="1" t="s">
        <v>1146</v>
      </c>
      <c r="F248" s="5" t="s">
        <v>636</v>
      </c>
      <c r="G248" s="1" t="s">
        <v>1146</v>
      </c>
      <c r="H248" s="5" t="s">
        <v>214</v>
      </c>
      <c r="I248" s="1" t="s">
        <v>1146</v>
      </c>
      <c r="J248" s="5" t="s">
        <v>20</v>
      </c>
      <c r="K248" s="1" t="s">
        <v>1146</v>
      </c>
      <c r="L248" s="5">
        <v>1</v>
      </c>
      <c r="M248" s="1" t="s">
        <v>1146</v>
      </c>
      <c r="N248" s="7">
        <v>0</v>
      </c>
      <c r="O248" s="1" t="s">
        <v>1146</v>
      </c>
      <c r="P248" s="5" t="s">
        <v>394</v>
      </c>
      <c r="Q248" s="1" t="s">
        <v>1146</v>
      </c>
      <c r="R248">
        <v>5</v>
      </c>
      <c r="S248" s="1" t="s">
        <v>1146</v>
      </c>
      <c r="T248">
        <v>3</v>
      </c>
      <c r="U248" s="1" t="s">
        <v>1146</v>
      </c>
      <c r="V248" t="str" cm="1">
        <f t="array" aca="1" ref="V248" ca="1">IF(ISNUMBER(--RIGHT(F248,1)), "0", MID(F248, LOOKUP(2,1/(ISNUMBER(--MID(F248,ROW(INDIRECT("1:"&amp;LEN(F248))),1))), ROW(INDIRECT("1:"&amp;LEN(F248))))+1, LEN(F248)))</f>
        <v>L</v>
      </c>
      <c r="W248" s="2" t="s">
        <v>1147</v>
      </c>
      <c r="X248" t="str">
        <f t="shared" ca="1" si="3"/>
        <v>["Graphite, Ore","65,75","70DX35L","D35","2D","1","0","DX","5","3","L"],</v>
      </c>
    </row>
    <row r="249" spans="1:24" ht="17.5" x14ac:dyDescent="0.35">
      <c r="A249" t="s">
        <v>1148</v>
      </c>
      <c r="B249" s="4" t="s">
        <v>637</v>
      </c>
      <c r="C249" s="1" t="s">
        <v>1146</v>
      </c>
      <c r="D249" s="5">
        <v>70</v>
      </c>
      <c r="E249" s="1" t="s">
        <v>1146</v>
      </c>
      <c r="F249" s="5" t="s">
        <v>638</v>
      </c>
      <c r="G249" s="1" t="s">
        <v>1146</v>
      </c>
      <c r="H249" s="5" t="s">
        <v>36</v>
      </c>
      <c r="I249" s="1" t="s">
        <v>1146</v>
      </c>
      <c r="J249" s="5" t="s">
        <v>80</v>
      </c>
      <c r="K249" s="1" t="s">
        <v>1146</v>
      </c>
      <c r="L249" s="5">
        <v>2</v>
      </c>
      <c r="M249" s="1" t="s">
        <v>1146</v>
      </c>
      <c r="N249" s="7">
        <v>0</v>
      </c>
      <c r="O249" s="1" t="s">
        <v>1146</v>
      </c>
      <c r="P249" s="5" t="s">
        <v>26</v>
      </c>
      <c r="Q249" s="1" t="s">
        <v>1146</v>
      </c>
      <c r="R249">
        <v>5</v>
      </c>
      <c r="S249" s="1" t="s">
        <v>1146</v>
      </c>
      <c r="T249">
        <v>3</v>
      </c>
      <c r="U249" s="1" t="s">
        <v>1146</v>
      </c>
      <c r="V249" t="str" cm="1">
        <f t="array" aca="1" ref="V249" ca="1">IF(ISNUMBER(--RIGHT(F249,1)), "0", MID(F249, LOOKUP(2,1/(ISNUMBER(--MID(F249,ROW(INDIRECT("1:"&amp;LEN(F249))),1))), ROW(INDIRECT("1:"&amp;LEN(F249))))+1, LEN(F249)))</f>
        <v>0</v>
      </c>
      <c r="W249" s="2" t="s">
        <v>1147</v>
      </c>
      <c r="X249" t="str">
        <f t="shared" ca="1" si="3"/>
        <v>["Guano, Dry*","70","70C1/235","C35","3A-3B","2","0","C1/2","5","3","0"],</v>
      </c>
    </row>
    <row r="250" spans="1:24" ht="17.5" x14ac:dyDescent="0.35">
      <c r="A250" t="s">
        <v>1148</v>
      </c>
      <c r="B250" s="4" t="s">
        <v>639</v>
      </c>
      <c r="C250" s="1" t="s">
        <v>1146</v>
      </c>
      <c r="D250" s="5" t="s">
        <v>212</v>
      </c>
      <c r="E250" s="1" t="s">
        <v>1146</v>
      </c>
      <c r="F250" s="5" t="s">
        <v>640</v>
      </c>
      <c r="G250" s="1" t="s">
        <v>1146</v>
      </c>
      <c r="H250" s="5" t="s">
        <v>42</v>
      </c>
      <c r="I250" s="1" t="s">
        <v>1146</v>
      </c>
      <c r="J250" s="5" t="s">
        <v>20</v>
      </c>
      <c r="K250" s="1" t="s">
        <v>1146</v>
      </c>
      <c r="L250" s="5">
        <v>1.6</v>
      </c>
      <c r="M250" s="1" t="s">
        <v>1146</v>
      </c>
      <c r="N250" s="7">
        <v>0</v>
      </c>
      <c r="O250" s="1" t="s">
        <v>1146</v>
      </c>
      <c r="P250" s="5" t="s">
        <v>32</v>
      </c>
      <c r="Q250" s="1" t="s">
        <v>1146</v>
      </c>
      <c r="R250">
        <v>5</v>
      </c>
      <c r="S250" s="1" t="s">
        <v>1146</v>
      </c>
      <c r="T250">
        <v>3</v>
      </c>
      <c r="U250" s="1" t="s">
        <v>1146</v>
      </c>
      <c r="V250" t="str" cm="1">
        <f t="array" aca="1" ref="V250" ca="1">IF(ISNUMBER(--RIGHT(F250,1)), "0", MID(F250, LOOKUP(2,1/(ISNUMBER(--MID(F250,ROW(INDIRECT("1:"&amp;LEN(F250))),1))), ROW(INDIRECT("1:"&amp;LEN(F250))))+1, LEN(F250)))</f>
        <v>U</v>
      </c>
      <c r="W250" s="2" t="s">
        <v>1147</v>
      </c>
      <c r="X250" t="str">
        <f t="shared" ca="1" si="3"/>
        <v>["Gypsum, Calcined","55,60","58B635U","B35","2D","1.6","0","B6","5","3","U"],</v>
      </c>
    </row>
    <row r="251" spans="1:24" ht="17.5" x14ac:dyDescent="0.35">
      <c r="A251" t="s">
        <v>1148</v>
      </c>
      <c r="B251" s="4" t="s">
        <v>641</v>
      </c>
      <c r="C251" s="1" t="s">
        <v>1146</v>
      </c>
      <c r="D251" s="5" t="s">
        <v>326</v>
      </c>
      <c r="E251" s="1" t="s">
        <v>1146</v>
      </c>
      <c r="F251" s="5" t="s">
        <v>642</v>
      </c>
      <c r="G251" s="1" t="s">
        <v>1146</v>
      </c>
      <c r="H251" s="5" t="s">
        <v>12</v>
      </c>
      <c r="I251" s="1" t="s">
        <v>1146</v>
      </c>
      <c r="J251" s="5" t="s">
        <v>20</v>
      </c>
      <c r="K251" s="1" t="s">
        <v>1146</v>
      </c>
      <c r="L251" s="5">
        <v>2</v>
      </c>
      <c r="M251" s="1" t="s">
        <v>1146</v>
      </c>
      <c r="N251" s="7">
        <v>0</v>
      </c>
      <c r="O251" s="1" t="s">
        <v>1146</v>
      </c>
      <c r="P251" s="5" t="s">
        <v>15</v>
      </c>
      <c r="Q251" s="1" t="s">
        <v>1146</v>
      </c>
      <c r="R251">
        <v>5</v>
      </c>
      <c r="S251" s="1" t="s">
        <v>1146</v>
      </c>
      <c r="T251">
        <v>3</v>
      </c>
      <c r="U251" s="1" t="s">
        <v>1146</v>
      </c>
      <c r="V251" t="str" cm="1">
        <f t="array" aca="1" ref="V251" ca="1">IF(ISNUMBER(--RIGHT(F251,1)), "0", MID(F251, LOOKUP(2,1/(ISNUMBER(--MID(F251,ROW(INDIRECT("1:"&amp;LEN(F251))),1))), ROW(INDIRECT("1:"&amp;LEN(F251))))+1, LEN(F251)))</f>
        <v>U</v>
      </c>
      <c r="W251" s="2" t="s">
        <v>1147</v>
      </c>
      <c r="X251" t="str">
        <f t="shared" ca="1" si="3"/>
        <v>["Gypsum, Calcined, Powdered","60,80","70A10035U","A35","2D","2","0","A100","5","3","U"],</v>
      </c>
    </row>
    <row r="252" spans="1:24" ht="17.5" x14ac:dyDescent="0.35">
      <c r="A252" t="s">
        <v>1148</v>
      </c>
      <c r="B252" s="4" t="s">
        <v>1164</v>
      </c>
      <c r="C252" s="1" t="s">
        <v>1146</v>
      </c>
      <c r="D252" s="5" t="s">
        <v>644</v>
      </c>
      <c r="E252" s="1" t="s">
        <v>1146</v>
      </c>
      <c r="F252" s="5" t="s">
        <v>645</v>
      </c>
      <c r="G252" s="1" t="s">
        <v>1146</v>
      </c>
      <c r="H252" s="5" t="s">
        <v>248</v>
      </c>
      <c r="I252" s="1" t="s">
        <v>1146</v>
      </c>
      <c r="J252" s="5" t="s">
        <v>20</v>
      </c>
      <c r="K252" s="1" t="s">
        <v>1146</v>
      </c>
      <c r="L252" s="5">
        <v>2</v>
      </c>
      <c r="M252" s="1" t="s">
        <v>1146</v>
      </c>
      <c r="N252" s="7">
        <v>0</v>
      </c>
      <c r="O252" s="1" t="s">
        <v>1146</v>
      </c>
      <c r="P252" s="5" t="s">
        <v>60</v>
      </c>
      <c r="Q252" s="1" t="s">
        <v>1146</v>
      </c>
      <c r="R252">
        <v>5</v>
      </c>
      <c r="S252" s="1" t="s">
        <v>1146</v>
      </c>
      <c r="T252">
        <v>2</v>
      </c>
      <c r="U252" s="1" t="s">
        <v>1146</v>
      </c>
      <c r="V252" t="str" cm="1">
        <f t="array" aca="1" ref="V252" ca="1">IF(ISNUMBER(--RIGHT(F252,1)), "0", MID(F252, LOOKUP(2,1/(ISNUMBER(--MID(F252,ROW(INDIRECT("1:"&amp;LEN(F252))),1))), ROW(INDIRECT("1:"&amp;LEN(F252))))+1, LEN(F252)))</f>
        <v>0</v>
      </c>
      <c r="W252" s="2" t="s">
        <v>1147</v>
      </c>
      <c r="X252" t="str">
        <f t="shared" ca="1" si="3"/>
        <v>["Gypsum, Raw - 1in","70,80","75D325","D25","2D","2","0","D3","5","2","0"],</v>
      </c>
    </row>
    <row r="253" spans="1:24" ht="17.5" x14ac:dyDescent="0.35">
      <c r="A253" t="s">
        <v>1148</v>
      </c>
      <c r="B253" s="4" t="s">
        <v>646</v>
      </c>
      <c r="C253" s="1" t="s">
        <v>1146</v>
      </c>
      <c r="D253" s="5" t="s">
        <v>647</v>
      </c>
      <c r="E253" s="1" t="s">
        <v>1146</v>
      </c>
      <c r="F253" s="5" t="s">
        <v>648</v>
      </c>
      <c r="G253" s="1" t="s">
        <v>1146</v>
      </c>
      <c r="H253" s="5" t="s">
        <v>36</v>
      </c>
      <c r="I253" s="1" t="s">
        <v>1146</v>
      </c>
      <c r="J253" s="5" t="s">
        <v>47</v>
      </c>
      <c r="K253" s="1" t="s">
        <v>1146</v>
      </c>
      <c r="L253" s="5">
        <v>1.6</v>
      </c>
      <c r="M253" s="1" t="s">
        <v>1146</v>
      </c>
      <c r="N253" s="7">
        <v>0</v>
      </c>
      <c r="O253" s="1" t="s">
        <v>1146</v>
      </c>
      <c r="P253" s="5" t="s">
        <v>26</v>
      </c>
      <c r="Q253" s="1" t="s">
        <v>1146</v>
      </c>
      <c r="R253">
        <v>5</v>
      </c>
      <c r="S253" s="1" t="s">
        <v>1146</v>
      </c>
      <c r="T253">
        <v>3</v>
      </c>
      <c r="U253" s="1" t="s">
        <v>1146</v>
      </c>
      <c r="V253" t="str" cm="1">
        <f t="array" aca="1" ref="V253" ca="1">IF(ISNUMBER(--RIGHT(F253,1)), "0", MID(F253, LOOKUP(2,1/(ISNUMBER(--MID(F253,ROW(INDIRECT("1:"&amp;LEN(F253))),1))), ROW(INDIRECT("1:"&amp;LEN(F253))))+1, LEN(F253)))</f>
        <v>JY</v>
      </c>
      <c r="W253" s="2" t="s">
        <v>1147</v>
      </c>
      <c r="X253" t="str">
        <f t="shared" ca="1" si="3"/>
        <v>["Hay, Chopped*","8,12","10C1/235JY","C35","2A-2B","1.6","0","C1/2","5","3","JY"],</v>
      </c>
    </row>
    <row r="254" spans="1:24" ht="15.5" x14ac:dyDescent="0.35">
      <c r="A254" t="s">
        <v>1148</v>
      </c>
      <c r="B254" s="4" t="s">
        <v>649</v>
      </c>
      <c r="C254" s="1" t="s">
        <v>1146</v>
      </c>
      <c r="D254" s="7">
        <v>0</v>
      </c>
      <c r="E254" s="1" t="s">
        <v>1146</v>
      </c>
      <c r="F254" s="7">
        <v>0</v>
      </c>
      <c r="G254" s="1" t="s">
        <v>1146</v>
      </c>
      <c r="H254" s="7">
        <v>0</v>
      </c>
      <c r="I254" s="1" t="s">
        <v>1146</v>
      </c>
      <c r="J254" s="5" t="s">
        <v>1149</v>
      </c>
      <c r="K254" s="1" t="s">
        <v>1146</v>
      </c>
      <c r="L254" s="5" t="s">
        <v>1149</v>
      </c>
      <c r="M254" s="1" t="s">
        <v>1146</v>
      </c>
      <c r="N254" s="7">
        <v>0</v>
      </c>
      <c r="O254" s="1" t="s">
        <v>1146</v>
      </c>
      <c r="P254">
        <v>0</v>
      </c>
      <c r="Q254" s="1" t="s">
        <v>1146</v>
      </c>
      <c r="R254">
        <v>0</v>
      </c>
      <c r="S254" s="1" t="s">
        <v>1146</v>
      </c>
      <c r="T254">
        <v>0</v>
      </c>
      <c r="U254" s="1" t="s">
        <v>1146</v>
      </c>
      <c r="V254" t="str" cm="1">
        <f t="array" aca="1" ref="V254" ca="1">IF(ISNUMBER(--RIGHT(F254,1)), "0", MID(F254, LOOKUP(2,1/(ISNUMBER(--MID(F254,ROW(INDIRECT("1:"&amp;LEN(F254))),1))), ROW(INDIRECT("1:"&amp;LEN(F254))))+1, LEN(F254)))</f>
        <v>0</v>
      </c>
      <c r="W254" s="2" t="s">
        <v>1147</v>
      </c>
      <c r="X254" t="str">
        <f t="shared" ca="1" si="3"/>
        <v>["Hexanedioic Acid (See Adipic Acid)","0","0","0","Nil","Nil","0","0","0","0","0"],</v>
      </c>
    </row>
    <row r="255" spans="1:24" ht="17.5" x14ac:dyDescent="0.35">
      <c r="A255" t="s">
        <v>1148</v>
      </c>
      <c r="B255" s="4" t="s">
        <v>650</v>
      </c>
      <c r="C255" s="1" t="s">
        <v>1146</v>
      </c>
      <c r="D255" s="5" t="s">
        <v>203</v>
      </c>
      <c r="E255" s="1" t="s">
        <v>1146</v>
      </c>
      <c r="F255" s="5" t="s">
        <v>651</v>
      </c>
      <c r="G255" s="1" t="s">
        <v>1146</v>
      </c>
      <c r="H255" s="5" t="s">
        <v>25</v>
      </c>
      <c r="I255" s="1" t="s">
        <v>1146</v>
      </c>
      <c r="J255" s="5" t="s">
        <v>31</v>
      </c>
      <c r="K255" s="1" t="s">
        <v>1146</v>
      </c>
      <c r="L255" s="5">
        <v>0.4</v>
      </c>
      <c r="M255" s="1" t="s">
        <v>1146</v>
      </c>
      <c r="N255" s="5" t="s">
        <v>14</v>
      </c>
      <c r="O255" s="1" t="s">
        <v>1146</v>
      </c>
      <c r="P255" s="5" t="s">
        <v>26</v>
      </c>
      <c r="Q255" s="1" t="s">
        <v>1146</v>
      </c>
      <c r="R255">
        <v>5</v>
      </c>
      <c r="S255" s="1" t="s">
        <v>1146</v>
      </c>
      <c r="T255">
        <v>2</v>
      </c>
      <c r="U255" s="1" t="s">
        <v>1146</v>
      </c>
      <c r="V255" t="str" cm="1">
        <f t="array" aca="1" ref="V255" ca="1">IF(ISNUMBER(--RIGHT(F255,1)), "0", MID(F255, LOOKUP(2,1/(ISNUMBER(--MID(F255,ROW(INDIRECT("1:"&amp;LEN(F255))),1))), ROW(INDIRECT("1:"&amp;LEN(F255))))+1, LEN(F255)))</f>
        <v>P</v>
      </c>
      <c r="W255" s="2" t="s">
        <v>1147</v>
      </c>
      <c r="X255" t="str">
        <f t="shared" ca="1" si="3"/>
        <v>["Hominy, Dry","35,50","43C1/225P","C25","1A-1B-1C","0.4","X","C1/2","5","2","P"],</v>
      </c>
    </row>
    <row r="256" spans="1:24" ht="17.5" x14ac:dyDescent="0.35">
      <c r="A256" t="s">
        <v>1148</v>
      </c>
      <c r="B256" s="4" t="s">
        <v>652</v>
      </c>
      <c r="C256" s="1" t="s">
        <v>1146</v>
      </c>
      <c r="D256" s="5">
        <v>35</v>
      </c>
      <c r="E256" s="1" t="s">
        <v>1146</v>
      </c>
      <c r="F256" s="5" t="s">
        <v>653</v>
      </c>
      <c r="G256" s="1" t="s">
        <v>1146</v>
      </c>
      <c r="H256" s="5" t="s">
        <v>214</v>
      </c>
      <c r="I256" s="1" t="s">
        <v>1146</v>
      </c>
      <c r="J256" s="5" t="s">
        <v>131</v>
      </c>
      <c r="K256" s="1" t="s">
        <v>1146</v>
      </c>
      <c r="L256" s="5">
        <v>1</v>
      </c>
      <c r="M256" s="1" t="s">
        <v>1146</v>
      </c>
      <c r="N256" s="5" t="s">
        <v>14</v>
      </c>
      <c r="O256" s="1" t="s">
        <v>1146</v>
      </c>
      <c r="P256" s="5" t="s">
        <v>60</v>
      </c>
      <c r="Q256" s="1" t="s">
        <v>1146</v>
      </c>
      <c r="R256">
        <v>5</v>
      </c>
      <c r="S256" s="1" t="s">
        <v>1146</v>
      </c>
      <c r="T256">
        <v>3</v>
      </c>
      <c r="U256" s="1" t="s">
        <v>1146</v>
      </c>
      <c r="V256" t="str" cm="1">
        <f t="array" aca="1" ref="V256" ca="1">IF(ISNUMBER(--RIGHT(F256,1)), "0", MID(F256, LOOKUP(2,1/(ISNUMBER(--MID(F256,ROW(INDIRECT("1:"&amp;LEN(F256))),1))), ROW(INDIRECT("1:"&amp;LEN(F256))))+1, LEN(F256)))</f>
        <v>0</v>
      </c>
      <c r="W256" s="2" t="s">
        <v>1147</v>
      </c>
      <c r="X256" t="str">
        <f t="shared" ca="1" si="3"/>
        <v>["Hops, Spent,Dry","35","35D335","D35","2A-2B-2C","1","X","D3","5","3","0"],</v>
      </c>
    </row>
    <row r="257" spans="1:24" ht="17.5" x14ac:dyDescent="0.35">
      <c r="A257" t="s">
        <v>1148</v>
      </c>
      <c r="B257" s="4" t="s">
        <v>654</v>
      </c>
      <c r="C257" s="1" t="s">
        <v>1146</v>
      </c>
      <c r="D257" s="5" t="s">
        <v>655</v>
      </c>
      <c r="E257" s="1" t="s">
        <v>1146</v>
      </c>
      <c r="F257" s="5" t="s">
        <v>656</v>
      </c>
      <c r="G257" s="1" t="s">
        <v>1146</v>
      </c>
      <c r="H257" s="5" t="s">
        <v>184</v>
      </c>
      <c r="I257" s="1" t="s">
        <v>1146</v>
      </c>
      <c r="J257" s="5" t="s">
        <v>47</v>
      </c>
      <c r="K257" s="1" t="s">
        <v>1146</v>
      </c>
      <c r="L257" s="5">
        <v>1.5</v>
      </c>
      <c r="M257" s="1" t="s">
        <v>1146</v>
      </c>
      <c r="N257" s="7">
        <v>0</v>
      </c>
      <c r="O257" s="1" t="s">
        <v>1146</v>
      </c>
      <c r="P257" s="5" t="s">
        <v>60</v>
      </c>
      <c r="Q257" s="1" t="s">
        <v>1146</v>
      </c>
      <c r="R257">
        <v>5</v>
      </c>
      <c r="S257" s="1" t="s">
        <v>1146</v>
      </c>
      <c r="T257">
        <v>4</v>
      </c>
      <c r="U257" s="1" t="s">
        <v>1146</v>
      </c>
      <c r="V257" t="str" cm="1">
        <f t="array" aca="1" ref="V257" ca="1">IF(ISNUMBER(--RIGHT(F257,1)), "0", MID(F257, LOOKUP(2,1/(ISNUMBER(--MID(F257,ROW(INDIRECT("1:"&amp;LEN(F257))),1))), ROW(INDIRECT("1:"&amp;LEN(F257))))+1, LEN(F257)))</f>
        <v>V</v>
      </c>
      <c r="W257" s="2" t="s">
        <v>1147</v>
      </c>
      <c r="X257" t="str">
        <f t="shared" ca="1" si="3"/>
        <v>["Hops, Spent, Wet","50,55","53D345V","D45","2A-2B","1.5","0","D3","5","4","V"],</v>
      </c>
    </row>
    <row r="258" spans="1:24" ht="17.5" x14ac:dyDescent="0.35">
      <c r="A258" t="s">
        <v>1148</v>
      </c>
      <c r="B258" s="4" t="s">
        <v>657</v>
      </c>
      <c r="C258" s="1" t="s">
        <v>1146</v>
      </c>
      <c r="D258" s="5" t="s">
        <v>114</v>
      </c>
      <c r="E258" s="1" t="s">
        <v>1146</v>
      </c>
      <c r="F258" s="5" t="s">
        <v>658</v>
      </c>
      <c r="G258" s="1" t="s">
        <v>1146</v>
      </c>
      <c r="H258" s="5" t="s">
        <v>214</v>
      </c>
      <c r="I258" s="1" t="s">
        <v>1146</v>
      </c>
      <c r="J258" s="5" t="s">
        <v>47</v>
      </c>
      <c r="K258" s="1" t="s">
        <v>1146</v>
      </c>
      <c r="L258" s="5">
        <v>0.4</v>
      </c>
      <c r="M258" s="1" t="s">
        <v>1146</v>
      </c>
      <c r="N258" s="5" t="s">
        <v>14</v>
      </c>
      <c r="O258" s="1" t="s">
        <v>1146</v>
      </c>
      <c r="P258" s="5" t="s">
        <v>60</v>
      </c>
      <c r="Q258" s="1" t="s">
        <v>1146</v>
      </c>
      <c r="R258">
        <v>5</v>
      </c>
      <c r="S258" s="1" t="s">
        <v>1146</v>
      </c>
      <c r="T258">
        <v>3</v>
      </c>
      <c r="U258" s="1" t="s">
        <v>1146</v>
      </c>
      <c r="V258" t="str" cm="1">
        <f t="array" aca="1" ref="V258" ca="1">IF(ISNUMBER(--RIGHT(F258,1)), "0", MID(F258, LOOKUP(2,1/(ISNUMBER(--MID(F258,ROW(INDIRECT("1:"&amp;LEN(F258))),1))), ROW(INDIRECT("1:"&amp;LEN(F258))))+1, LEN(F258)))</f>
        <v>Q</v>
      </c>
      <c r="W258" s="2" t="s">
        <v>1147</v>
      </c>
      <c r="X258" t="str">
        <f t="shared" ca="1" si="3"/>
        <v>["Ice, Crushed","35,45","40D335Q","D35","2A-2B","0.4","X","D3","5","3","Q"],</v>
      </c>
    </row>
    <row r="259" spans="1:24" ht="17.5" x14ac:dyDescent="0.35">
      <c r="A259" t="s">
        <v>1148</v>
      </c>
      <c r="B259" s="10" t="s">
        <v>659</v>
      </c>
      <c r="C259" s="1" t="s">
        <v>1146</v>
      </c>
      <c r="D259" s="6" t="s">
        <v>309</v>
      </c>
      <c r="E259" s="1" t="s">
        <v>1146</v>
      </c>
      <c r="F259" s="6" t="s">
        <v>1271</v>
      </c>
      <c r="G259" s="1" t="s">
        <v>1146</v>
      </c>
      <c r="H259" s="6" t="s">
        <v>36</v>
      </c>
      <c r="I259" s="1" t="s">
        <v>1146</v>
      </c>
      <c r="J259" s="5" t="s">
        <v>138</v>
      </c>
      <c r="K259" s="1" t="s">
        <v>1146</v>
      </c>
      <c r="L259" s="5">
        <v>0.6</v>
      </c>
      <c r="M259" s="1" t="s">
        <v>1146</v>
      </c>
      <c r="N259" s="5" t="s">
        <v>14</v>
      </c>
      <c r="O259" s="1" t="s">
        <v>1146</v>
      </c>
      <c r="P259" s="5" t="s">
        <v>26</v>
      </c>
      <c r="Q259" s="1" t="s">
        <v>1146</v>
      </c>
      <c r="R259">
        <v>5</v>
      </c>
      <c r="S259" s="1" t="s">
        <v>1146</v>
      </c>
      <c r="T259">
        <v>3</v>
      </c>
      <c r="U259" s="1" t="s">
        <v>1146</v>
      </c>
      <c r="V259" t="str" cm="1">
        <f t="array" aca="1" ref="V259" ca="1">IF(ISNUMBER(--RIGHT(F259,1)), "0", MID(F259, LOOKUP(2,1/(ISNUMBER(--MID(F259,ROW(INDIRECT("1:"&amp;LEN(F259))),1))), ROW(INDIRECT("1:"&amp;LEN(F259))))+1, LEN(F259)))</f>
        <v>O</v>
      </c>
      <c r="W259" s="2" t="s">
        <v>1147</v>
      </c>
      <c r="X259" t="str">
        <f t="shared" ref="X259:X322" ca="1" si="4">A259&amp;B259&amp;C259&amp;D259&amp;E259&amp;F259&amp;G259&amp;H259&amp;I259&amp;J259&amp;K259&amp;L259&amp;M259&amp;N259&amp;O259&amp;P259&amp;Q259&amp;R259&amp;S259&amp;T259&amp;U259&amp;V259&amp;W259</f>
        <v>["Ice, Cubes","40,45","42C1/235O","C35","1B","0.6","X","C1/2","5","3","O"],</v>
      </c>
    </row>
    <row r="260" spans="1:24" ht="17.5" x14ac:dyDescent="0.35">
      <c r="A260" t="s">
        <v>1148</v>
      </c>
      <c r="B260" s="10" t="s">
        <v>661</v>
      </c>
      <c r="C260" s="1" t="s">
        <v>1146</v>
      </c>
      <c r="D260" s="6" t="s">
        <v>662</v>
      </c>
      <c r="E260" s="1" t="s">
        <v>1146</v>
      </c>
      <c r="F260" s="6" t="s">
        <v>1272</v>
      </c>
      <c r="G260" s="1" t="s">
        <v>1146</v>
      </c>
      <c r="H260" s="6" t="s">
        <v>664</v>
      </c>
      <c r="I260" s="1" t="s">
        <v>1146</v>
      </c>
      <c r="J260" s="5" t="s">
        <v>138</v>
      </c>
      <c r="K260" s="1" t="s">
        <v>1146</v>
      </c>
      <c r="L260" s="5">
        <v>0.4</v>
      </c>
      <c r="M260" s="1" t="s">
        <v>1146</v>
      </c>
      <c r="N260" s="5" t="s">
        <v>14</v>
      </c>
      <c r="O260" s="1" t="s">
        <v>1146</v>
      </c>
      <c r="P260" s="5" t="s">
        <v>60</v>
      </c>
      <c r="Q260" s="1" t="s">
        <v>1146</v>
      </c>
      <c r="R260">
        <v>5</v>
      </c>
      <c r="S260" s="1" t="s">
        <v>1146</v>
      </c>
      <c r="T260">
        <v>3</v>
      </c>
      <c r="U260" s="1" t="s">
        <v>1146</v>
      </c>
      <c r="V260" t="str" cm="1">
        <f t="array" aca="1" ref="V260" ca="1">IF(ISNUMBER(--RIGHT(F260,1)), "0", MID(F260, LOOKUP(2,1/(ISNUMBER(--MID(F260,ROW(INDIRECT("1:"&amp;LEN(F260))),1))), ROW(INDIRECT("1:"&amp;LEN(F260))))+1, LEN(F260)))</f>
        <v>O</v>
      </c>
      <c r="W260" s="2" t="s">
        <v>1147</v>
      </c>
      <c r="X260" t="str">
        <f t="shared" ca="1" si="4"/>
        <v>["Ice, Flaked*","33,35","34D335O","D50","1B","0.4","X","D3","5","3","O"],</v>
      </c>
    </row>
    <row r="261" spans="1:24" ht="17.5" x14ac:dyDescent="0.35">
      <c r="A261" t="s">
        <v>1148</v>
      </c>
      <c r="B261" s="4" t="s">
        <v>665</v>
      </c>
      <c r="C261" s="1" t="s">
        <v>1146</v>
      </c>
      <c r="D261" s="5" t="s">
        <v>662</v>
      </c>
      <c r="E261" s="1" t="s">
        <v>1146</v>
      </c>
      <c r="F261" s="5" t="s">
        <v>666</v>
      </c>
      <c r="G261" s="1" t="s">
        <v>1146</v>
      </c>
      <c r="H261" s="5" t="s">
        <v>184</v>
      </c>
      <c r="I261" s="1" t="s">
        <v>1146</v>
      </c>
      <c r="J261" s="5" t="s">
        <v>138</v>
      </c>
      <c r="K261" s="1" t="s">
        <v>1146</v>
      </c>
      <c r="L261" s="5">
        <v>0.4</v>
      </c>
      <c r="M261" s="1" t="s">
        <v>1146</v>
      </c>
      <c r="N261" s="5" t="s">
        <v>14</v>
      </c>
      <c r="O261" s="1" t="s">
        <v>1146</v>
      </c>
      <c r="P261" s="5" t="s">
        <v>60</v>
      </c>
      <c r="Q261" s="1" t="s">
        <v>1146</v>
      </c>
      <c r="R261">
        <v>5</v>
      </c>
      <c r="S261" s="1" t="s">
        <v>1146</v>
      </c>
      <c r="T261">
        <v>4</v>
      </c>
      <c r="U261" s="1" t="s">
        <v>1146</v>
      </c>
      <c r="V261" t="str" cm="1">
        <f t="array" aca="1" ref="V261" ca="1">IF(ISNUMBER(--RIGHT(F261,1)), "0", MID(F261, LOOKUP(2,1/(ISNUMBER(--MID(F261,ROW(INDIRECT("1:"&amp;LEN(F261))),1))), ROW(INDIRECT("1:"&amp;LEN(F261))))+1, LEN(F261)))</f>
        <v>OQ</v>
      </c>
      <c r="W261" s="2" t="s">
        <v>1147</v>
      </c>
      <c r="X261" t="str">
        <f t="shared" ca="1" si="4"/>
        <v>["Ice, Shells","33,35","34D345OQ","D45","1B","0.4","X","D3","5","4","OQ"],</v>
      </c>
    </row>
    <row r="262" spans="1:24" ht="17.5" x14ac:dyDescent="0.35">
      <c r="A262" t="s">
        <v>1148</v>
      </c>
      <c r="B262" s="4" t="s">
        <v>667</v>
      </c>
      <c r="C262" s="1" t="s">
        <v>1146</v>
      </c>
      <c r="D262" s="5" t="s">
        <v>668</v>
      </c>
      <c r="E262" s="1" t="s">
        <v>1146</v>
      </c>
      <c r="F262" s="5" t="s">
        <v>669</v>
      </c>
      <c r="G262" s="1" t="s">
        <v>1146</v>
      </c>
      <c r="H262" s="5" t="s">
        <v>59</v>
      </c>
      <c r="I262" s="1" t="s">
        <v>1146</v>
      </c>
      <c r="J262" s="5" t="s">
        <v>52</v>
      </c>
      <c r="K262" s="1" t="s">
        <v>1146</v>
      </c>
      <c r="L262" s="5">
        <v>2</v>
      </c>
      <c r="M262" s="1" t="s">
        <v>1146</v>
      </c>
      <c r="N262" s="7">
        <v>0</v>
      </c>
      <c r="O262" s="1" t="s">
        <v>1146</v>
      </c>
      <c r="P262" s="5" t="s">
        <v>60</v>
      </c>
      <c r="Q262" s="1" t="s">
        <v>1146</v>
      </c>
      <c r="R262">
        <v>7</v>
      </c>
      <c r="S262" s="1" t="s">
        <v>1146</v>
      </c>
      <c r="T262">
        <v>4</v>
      </c>
      <c r="U262" s="1" t="s">
        <v>1146</v>
      </c>
      <c r="V262" t="str" cm="1">
        <f t="array" aca="1" ref="V262" ca="1">IF(ISNUMBER(--RIGHT(F262,1)), "0", MID(F262, LOOKUP(2,1/(ISNUMBER(--MID(F262,ROW(INDIRECT("1:"&amp;LEN(F262))),1))), ROW(INDIRECT("1:"&amp;LEN(F262))))+1, LEN(F262)))</f>
        <v>0</v>
      </c>
      <c r="W262" s="2" t="s">
        <v>1147</v>
      </c>
      <c r="X262" t="str">
        <f t="shared" ca="1" si="4"/>
        <v>["Ilmenite, Ore","140,160","150D337","D37","3D","2","0","D3","7","4","0"],</v>
      </c>
    </row>
    <row r="263" spans="1:24" ht="17.5" x14ac:dyDescent="0.35">
      <c r="A263" t="s">
        <v>1148</v>
      </c>
      <c r="B263" s="4" t="s">
        <v>670</v>
      </c>
      <c r="C263" s="1" t="s">
        <v>1146</v>
      </c>
      <c r="D263" s="5" t="s">
        <v>142</v>
      </c>
      <c r="E263" s="1" t="s">
        <v>1146</v>
      </c>
      <c r="F263" s="5" t="s">
        <v>671</v>
      </c>
      <c r="G263" s="1" t="s">
        <v>1146</v>
      </c>
      <c r="H263" s="5" t="s">
        <v>545</v>
      </c>
      <c r="I263" s="1" t="s">
        <v>1146</v>
      </c>
      <c r="J263" s="5" t="s">
        <v>52</v>
      </c>
      <c r="K263" s="1" t="s">
        <v>1146</v>
      </c>
      <c r="L263" s="5">
        <v>2.2000000000000002</v>
      </c>
      <c r="M263" s="1" t="s">
        <v>1146</v>
      </c>
      <c r="N263" s="7">
        <v>0</v>
      </c>
      <c r="O263" s="1" t="s">
        <v>1146</v>
      </c>
      <c r="P263" s="5" t="s">
        <v>91</v>
      </c>
      <c r="Q263" s="1" t="s">
        <v>1146</v>
      </c>
      <c r="R263">
        <v>7</v>
      </c>
      <c r="S263" s="1" t="s">
        <v>1146</v>
      </c>
      <c r="T263">
        <v>3</v>
      </c>
      <c r="U263" s="1" t="s">
        <v>1146</v>
      </c>
      <c r="V263" t="str" cm="1">
        <f t="array" aca="1" ref="V263" ca="1">IF(ISNUMBER(--RIGHT(F263,1)), "0", MID(F263, LOOKUP(2,1/(ISNUMBER(--MID(F263,ROW(INDIRECT("1:"&amp;LEN(F263))),1))), ROW(INDIRECT("1:"&amp;LEN(F263))))+1, LEN(F263)))</f>
        <v>0</v>
      </c>
      <c r="W263" s="2" t="s">
        <v>1147</v>
      </c>
      <c r="X263" t="str">
        <f t="shared" ca="1" si="4"/>
        <v>["Iron Ore, Concentrate","120,180","150A4037","A37","3D","2.2","0","A40","7","3","0"],</v>
      </c>
    </row>
    <row r="264" spans="1:24" ht="17.5" x14ac:dyDescent="0.35">
      <c r="A264" t="s">
        <v>1148</v>
      </c>
      <c r="B264" s="4" t="s">
        <v>672</v>
      </c>
      <c r="C264" s="1" t="s">
        <v>1146</v>
      </c>
      <c r="D264" s="5">
        <v>75</v>
      </c>
      <c r="E264" s="1" t="s">
        <v>1146</v>
      </c>
      <c r="F264" s="5" t="s">
        <v>673</v>
      </c>
      <c r="G264" s="1" t="s">
        <v>1146</v>
      </c>
      <c r="H264" s="5" t="s">
        <v>321</v>
      </c>
      <c r="I264" s="1" t="s">
        <v>1146</v>
      </c>
      <c r="J264" s="5" t="s">
        <v>20</v>
      </c>
      <c r="K264" s="1" t="s">
        <v>1146</v>
      </c>
      <c r="L264" s="5">
        <v>1.6</v>
      </c>
      <c r="M264" s="1" t="s">
        <v>1146</v>
      </c>
      <c r="N264" s="7">
        <v>0</v>
      </c>
      <c r="O264" s="1" t="s">
        <v>1146</v>
      </c>
      <c r="P264" s="5" t="s">
        <v>26</v>
      </c>
      <c r="Q264" s="1" t="s">
        <v>1146</v>
      </c>
      <c r="R264">
        <v>6</v>
      </c>
      <c r="S264" s="1" t="s">
        <v>1146</v>
      </c>
      <c r="T264">
        <v>3</v>
      </c>
      <c r="U264" s="1" t="s">
        <v>1146</v>
      </c>
      <c r="V264" t="str" cm="1">
        <f t="array" aca="1" ref="V264" ca="1">IF(ISNUMBER(--RIGHT(F264,1)), "0", MID(F264, LOOKUP(2,1/(ISNUMBER(--MID(F264,ROW(INDIRECT("1:"&amp;LEN(F264))),1))), ROW(INDIRECT("1:"&amp;LEN(F264))))+1, LEN(F264)))</f>
        <v>0</v>
      </c>
      <c r="W264" s="2" t="s">
        <v>1147</v>
      </c>
      <c r="X264" t="str">
        <f t="shared" ca="1" si="4"/>
        <v>["Iron Oxide, Millscale","75","75C1/236","C36","2D","1.6","0","C1/2","6","3","0"],</v>
      </c>
    </row>
    <row r="265" spans="1:24" ht="17.5" x14ac:dyDescent="0.35">
      <c r="A265" t="s">
        <v>1148</v>
      </c>
      <c r="B265" s="4" t="s">
        <v>674</v>
      </c>
      <c r="C265" s="1" t="s">
        <v>1146</v>
      </c>
      <c r="D265" s="5">
        <v>75</v>
      </c>
      <c r="E265" s="1" t="s">
        <v>1146</v>
      </c>
      <c r="F265" s="5" t="s">
        <v>675</v>
      </c>
      <c r="G265" s="1" t="s">
        <v>1146</v>
      </c>
      <c r="H265" s="5" t="s">
        <v>12</v>
      </c>
      <c r="I265" s="1" t="s">
        <v>1146</v>
      </c>
      <c r="J265" s="5" t="s">
        <v>20</v>
      </c>
      <c r="K265" s="1" t="s">
        <v>1146</v>
      </c>
      <c r="L265" s="5">
        <v>1.6</v>
      </c>
      <c r="M265" s="1" t="s">
        <v>1146</v>
      </c>
      <c r="N265" s="7">
        <v>0</v>
      </c>
      <c r="O265" s="1" t="s">
        <v>1146</v>
      </c>
      <c r="P265" s="5" t="s">
        <v>15</v>
      </c>
      <c r="Q265" s="1" t="s">
        <v>1146</v>
      </c>
      <c r="R265">
        <v>5</v>
      </c>
      <c r="S265" s="1" t="s">
        <v>1146</v>
      </c>
      <c r="T265">
        <v>3</v>
      </c>
      <c r="U265" s="1" t="s">
        <v>1146</v>
      </c>
      <c r="V265" t="str" cm="1">
        <f t="array" aca="1" ref="V265" ca="1">IF(ISNUMBER(--RIGHT(F265,1)), "0", MID(F265, LOOKUP(2,1/(ISNUMBER(--MID(F265,ROW(INDIRECT("1:"&amp;LEN(F265))),1))), ROW(INDIRECT("1:"&amp;LEN(F265))))+1, LEN(F265)))</f>
        <v>LM</v>
      </c>
      <c r="W265" s="2" t="s">
        <v>1147</v>
      </c>
      <c r="X265" t="str">
        <f t="shared" ca="1" si="4"/>
        <v>["Iron Oxide, Millscale, Fine","75","75A10035LM","A35","2D","1.6","0","A100","5","3","LM"],</v>
      </c>
    </row>
    <row r="266" spans="1:24" ht="17.5" x14ac:dyDescent="0.35">
      <c r="A266" t="s">
        <v>1148</v>
      </c>
      <c r="B266" s="4" t="s">
        <v>676</v>
      </c>
      <c r="C266" s="1" t="s">
        <v>1146</v>
      </c>
      <c r="D266" s="5">
        <v>25</v>
      </c>
      <c r="E266" s="1" t="s">
        <v>1146</v>
      </c>
      <c r="F266" s="5" t="s">
        <v>677</v>
      </c>
      <c r="G266" s="1" t="s">
        <v>1146</v>
      </c>
      <c r="H266" s="5" t="s">
        <v>501</v>
      </c>
      <c r="I266" s="1" t="s">
        <v>1146</v>
      </c>
      <c r="J266" s="5" t="s">
        <v>31</v>
      </c>
      <c r="K266" s="1" t="s">
        <v>1146</v>
      </c>
      <c r="L266" s="5">
        <v>1</v>
      </c>
      <c r="M266" s="1" t="s">
        <v>1146</v>
      </c>
      <c r="N266" s="7">
        <v>0</v>
      </c>
      <c r="O266" s="1" t="s">
        <v>1146</v>
      </c>
      <c r="P266" s="5" t="s">
        <v>15</v>
      </c>
      <c r="Q266" s="1" t="s">
        <v>1146</v>
      </c>
      <c r="R266">
        <v>6</v>
      </c>
      <c r="S266" s="1" t="s">
        <v>1146</v>
      </c>
      <c r="T266">
        <v>3</v>
      </c>
      <c r="U266" s="1" t="s">
        <v>1146</v>
      </c>
      <c r="V266" t="str" cm="1">
        <f t="array" aca="1" ref="V266" ca="1">IF(ISNUMBER(--RIGHT(F266,1)), "0", MID(F266, LOOKUP(2,1/(ISNUMBER(--MID(F266,ROW(INDIRECT("1:"&amp;LEN(F266))),1))), ROW(INDIRECT("1:"&amp;LEN(F266))))+1, LEN(F266)))</f>
        <v>LMP</v>
      </c>
      <c r="W266" s="2" t="s">
        <v>1147</v>
      </c>
      <c r="X266" t="str">
        <f t="shared" ca="1" si="4"/>
        <v>["Iron Oxide, Pigment","25","25A10036LMP","A36","1A-1B-1C","1","0","A100","6","3","LMP"],</v>
      </c>
    </row>
    <row r="267" spans="1:24" ht="15.5" x14ac:dyDescent="0.35">
      <c r="A267" t="s">
        <v>1148</v>
      </c>
      <c r="B267" s="4" t="s">
        <v>678</v>
      </c>
      <c r="C267" s="1" t="s">
        <v>1146</v>
      </c>
      <c r="D267" s="7">
        <v>0</v>
      </c>
      <c r="E267" s="1" t="s">
        <v>1146</v>
      </c>
      <c r="F267" s="7">
        <v>0</v>
      </c>
      <c r="G267" s="1" t="s">
        <v>1146</v>
      </c>
      <c r="H267" s="7">
        <v>0</v>
      </c>
      <c r="I267" s="1" t="s">
        <v>1146</v>
      </c>
      <c r="J267" s="5" t="s">
        <v>1149</v>
      </c>
      <c r="K267" s="1" t="s">
        <v>1146</v>
      </c>
      <c r="L267" s="5" t="s">
        <v>1149</v>
      </c>
      <c r="M267" s="1" t="s">
        <v>1146</v>
      </c>
      <c r="N267" s="7">
        <v>0</v>
      </c>
      <c r="O267" s="1" t="s">
        <v>1146</v>
      </c>
      <c r="P267">
        <v>0</v>
      </c>
      <c r="Q267" s="1" t="s">
        <v>1146</v>
      </c>
      <c r="R267">
        <v>0</v>
      </c>
      <c r="S267" s="1" t="s">
        <v>1146</v>
      </c>
      <c r="T267">
        <v>0</v>
      </c>
      <c r="U267" s="1" t="s">
        <v>1146</v>
      </c>
      <c r="V267" t="str" cm="1">
        <f t="array" aca="1" ref="V267" ca="1">IF(ISNUMBER(--RIGHT(F267,1)), "0", MID(F267, LOOKUP(2,1/(ISNUMBER(--MID(F267,ROW(INDIRECT("1:"&amp;LEN(F267))),1))), ROW(INDIRECT("1:"&amp;LEN(F267))))+1, LEN(F267)))</f>
        <v>0</v>
      </c>
      <c r="W267" s="2" t="s">
        <v>1147</v>
      </c>
      <c r="X267" t="str">
        <f t="shared" ca="1" si="4"/>
        <v>["Iron Pyrites (See Ferrous Sulfide)","0","0","0","Nil","Nil","0","0","0","0","0"],</v>
      </c>
    </row>
    <row r="268" spans="1:24" ht="15.5" x14ac:dyDescent="0.35">
      <c r="A268" t="s">
        <v>1148</v>
      </c>
      <c r="B268" s="4" t="s">
        <v>679</v>
      </c>
      <c r="C268" s="1" t="s">
        <v>1146</v>
      </c>
      <c r="D268" s="7">
        <v>0</v>
      </c>
      <c r="E268" s="1" t="s">
        <v>1146</v>
      </c>
      <c r="F268" s="7">
        <v>0</v>
      </c>
      <c r="G268" s="1" t="s">
        <v>1146</v>
      </c>
      <c r="H268" s="7">
        <v>0</v>
      </c>
      <c r="I268" s="1" t="s">
        <v>1146</v>
      </c>
      <c r="J268" s="5" t="s">
        <v>1149</v>
      </c>
      <c r="K268" s="1" t="s">
        <v>1146</v>
      </c>
      <c r="L268" s="5" t="s">
        <v>1149</v>
      </c>
      <c r="M268" s="1" t="s">
        <v>1146</v>
      </c>
      <c r="N268" s="7">
        <v>0</v>
      </c>
      <c r="O268" s="1" t="s">
        <v>1146</v>
      </c>
      <c r="P268">
        <v>0</v>
      </c>
      <c r="Q268" s="1" t="s">
        <v>1146</v>
      </c>
      <c r="R268">
        <v>0</v>
      </c>
      <c r="S268" s="1" t="s">
        <v>1146</v>
      </c>
      <c r="T268">
        <v>0</v>
      </c>
      <c r="U268" s="1" t="s">
        <v>1146</v>
      </c>
      <c r="V268" t="str" cm="1">
        <f t="array" aca="1" ref="V268" ca="1">IF(ISNUMBER(--RIGHT(F268,1)), "0", MID(F268, LOOKUP(2,1/(ISNUMBER(--MID(F268,ROW(INDIRECT("1:"&amp;LEN(F268))),1))), ROW(INDIRECT("1:"&amp;LEN(F268))))+1, LEN(F268)))</f>
        <v>0</v>
      </c>
      <c r="W268" s="2" t="s">
        <v>1147</v>
      </c>
      <c r="X268" t="str">
        <f t="shared" ca="1" si="4"/>
        <v>["Iron Sulfate (See Ferrous Sulfate)","0","0","0","Nil","Nil","0","0","0","0","0"],</v>
      </c>
    </row>
    <row r="269" spans="1:24" ht="15.5" x14ac:dyDescent="0.35">
      <c r="A269" t="s">
        <v>1148</v>
      </c>
      <c r="B269" s="4" t="s">
        <v>680</v>
      </c>
      <c r="C269" s="1" t="s">
        <v>1146</v>
      </c>
      <c r="D269" s="7">
        <v>0</v>
      </c>
      <c r="E269" s="1" t="s">
        <v>1146</v>
      </c>
      <c r="F269" s="7">
        <v>0</v>
      </c>
      <c r="G269" s="1" t="s">
        <v>1146</v>
      </c>
      <c r="H269" s="7">
        <v>0</v>
      </c>
      <c r="I269" s="1" t="s">
        <v>1146</v>
      </c>
      <c r="J269" s="5" t="s">
        <v>1149</v>
      </c>
      <c r="K269" s="1" t="s">
        <v>1146</v>
      </c>
      <c r="L269" s="5" t="s">
        <v>1149</v>
      </c>
      <c r="M269" s="1" t="s">
        <v>1146</v>
      </c>
      <c r="N269" s="7">
        <v>0</v>
      </c>
      <c r="O269" s="1" t="s">
        <v>1146</v>
      </c>
      <c r="P269">
        <v>0</v>
      </c>
      <c r="Q269" s="1" t="s">
        <v>1146</v>
      </c>
      <c r="R269">
        <v>0</v>
      </c>
      <c r="S269" s="1" t="s">
        <v>1146</v>
      </c>
      <c r="T269">
        <v>0</v>
      </c>
      <c r="U269" s="1" t="s">
        <v>1146</v>
      </c>
      <c r="V269" t="str" cm="1">
        <f t="array" aca="1" ref="V269" ca="1">IF(ISNUMBER(--RIGHT(F269,1)), "0", MID(F269, LOOKUP(2,1/(ISNUMBER(--MID(F269,ROW(INDIRECT("1:"&amp;LEN(F269))),1))), ROW(INDIRECT("1:"&amp;LEN(F269))))+1, LEN(F269)))</f>
        <v>0</v>
      </c>
      <c r="W269" s="2" t="s">
        <v>1147</v>
      </c>
      <c r="X269" t="str">
        <f t="shared" ca="1" si="4"/>
        <v>["Iron Sulfide (See Ferrous Sulfide)","0","0","0","Nil","Nil","0","0","0","0","0"],</v>
      </c>
    </row>
    <row r="270" spans="1:24" ht="15.5" x14ac:dyDescent="0.35">
      <c r="A270" t="s">
        <v>1148</v>
      </c>
      <c r="B270" s="4" t="s">
        <v>681</v>
      </c>
      <c r="C270" s="1" t="s">
        <v>1146</v>
      </c>
      <c r="D270" s="7">
        <v>0</v>
      </c>
      <c r="E270" s="1" t="s">
        <v>1146</v>
      </c>
      <c r="F270" s="7">
        <v>0</v>
      </c>
      <c r="G270" s="1" t="s">
        <v>1146</v>
      </c>
      <c r="H270" s="7">
        <v>0</v>
      </c>
      <c r="I270" s="1" t="s">
        <v>1146</v>
      </c>
      <c r="J270" s="5" t="s">
        <v>1149</v>
      </c>
      <c r="K270" s="1" t="s">
        <v>1146</v>
      </c>
      <c r="L270" s="5" t="s">
        <v>1149</v>
      </c>
      <c r="M270" s="1" t="s">
        <v>1146</v>
      </c>
      <c r="N270" s="7">
        <v>0</v>
      </c>
      <c r="O270" s="1" t="s">
        <v>1146</v>
      </c>
      <c r="P270">
        <v>0</v>
      </c>
      <c r="Q270" s="1" t="s">
        <v>1146</v>
      </c>
      <c r="R270">
        <v>0</v>
      </c>
      <c r="S270" s="1" t="s">
        <v>1146</v>
      </c>
      <c r="T270">
        <v>0</v>
      </c>
      <c r="U270" s="1" t="s">
        <v>1146</v>
      </c>
      <c r="V270" t="str" cm="1">
        <f t="array" aca="1" ref="V270" ca="1">IF(ISNUMBER(--RIGHT(F270,1)), "0", MID(F270, LOOKUP(2,1/(ISNUMBER(--MID(F270,ROW(INDIRECT("1:"&amp;LEN(F270))),1))), ROW(INDIRECT("1:"&amp;LEN(F270))))+1, LEN(F270)))</f>
        <v>0</v>
      </c>
      <c r="W270" s="2" t="s">
        <v>1147</v>
      </c>
      <c r="X270" t="str">
        <f t="shared" ca="1" si="4"/>
        <v>["Iron Vitriol (See Ferrous Sulfate)","0","0","0","Nil","Nil","0","0","0","0","0"],</v>
      </c>
    </row>
    <row r="271" spans="1:24" ht="17.5" x14ac:dyDescent="0.35">
      <c r="A271" t="s">
        <v>1148</v>
      </c>
      <c r="B271" s="4" t="s">
        <v>682</v>
      </c>
      <c r="C271" s="1" t="s">
        <v>1146</v>
      </c>
      <c r="D271" s="5" t="s">
        <v>309</v>
      </c>
      <c r="E271" s="1" t="s">
        <v>1146</v>
      </c>
      <c r="F271" s="5" t="s">
        <v>683</v>
      </c>
      <c r="G271" s="1" t="s">
        <v>1146</v>
      </c>
      <c r="H271" s="5" t="s">
        <v>25</v>
      </c>
      <c r="I271" s="1" t="s">
        <v>1146</v>
      </c>
      <c r="J271" s="5" t="s">
        <v>52</v>
      </c>
      <c r="K271" s="1" t="s">
        <v>1146</v>
      </c>
      <c r="L271" s="5">
        <v>0.5</v>
      </c>
      <c r="M271" s="1" t="s">
        <v>1146</v>
      </c>
      <c r="N271" s="5" t="s">
        <v>14</v>
      </c>
      <c r="O271" s="1" t="s">
        <v>1146</v>
      </c>
      <c r="P271" s="5" t="s">
        <v>26</v>
      </c>
      <c r="Q271" s="1" t="s">
        <v>1146</v>
      </c>
      <c r="R271">
        <v>5</v>
      </c>
      <c r="S271" s="1" t="s">
        <v>1146</v>
      </c>
      <c r="T271">
        <v>2</v>
      </c>
      <c r="U271" s="1" t="s">
        <v>1146</v>
      </c>
      <c r="V271" t="str" cm="1">
        <f t="array" aca="1" ref="V271" ca="1">IF(ISNUMBER(--RIGHT(F271,1)), "0", MID(F271, LOOKUP(2,1/(ISNUMBER(--MID(F271,ROW(INDIRECT("1:"&amp;LEN(F271))),1))), ROW(INDIRECT("1:"&amp;LEN(F271))))+1, LEN(F271)))</f>
        <v>0</v>
      </c>
      <c r="W271" s="2" t="s">
        <v>1147</v>
      </c>
      <c r="X271" t="str">
        <f t="shared" ca="1" si="4"/>
        <v>["Kafir (Corn)","40,45","43C1/225","C25","3D","0.5","X","C1/2","5","2","0"],</v>
      </c>
    </row>
    <row r="272" spans="1:24" ht="17.5" x14ac:dyDescent="0.35">
      <c r="A272" t="s">
        <v>1148</v>
      </c>
      <c r="B272" s="4" t="s">
        <v>684</v>
      </c>
      <c r="C272" s="1" t="s">
        <v>1146</v>
      </c>
      <c r="D272" s="5">
        <v>63</v>
      </c>
      <c r="E272" s="1" t="s">
        <v>1146</v>
      </c>
      <c r="F272" s="5" t="s">
        <v>685</v>
      </c>
      <c r="G272" s="1" t="s">
        <v>1146</v>
      </c>
      <c r="H272" s="5" t="s">
        <v>248</v>
      </c>
      <c r="I272" s="1" t="s">
        <v>1146</v>
      </c>
      <c r="J272" s="5" t="s">
        <v>20</v>
      </c>
      <c r="K272" s="1" t="s">
        <v>1146</v>
      </c>
      <c r="L272" s="5">
        <v>2</v>
      </c>
      <c r="M272" s="1" t="s">
        <v>1146</v>
      </c>
      <c r="N272" s="7">
        <v>0</v>
      </c>
      <c r="O272" s="1" t="s">
        <v>1146</v>
      </c>
      <c r="P272" s="5" t="s">
        <v>60</v>
      </c>
      <c r="Q272" s="1" t="s">
        <v>1146</v>
      </c>
      <c r="R272">
        <v>5</v>
      </c>
      <c r="S272" s="1" t="s">
        <v>1146</v>
      </c>
      <c r="T272">
        <v>2</v>
      </c>
      <c r="U272" s="1" t="s">
        <v>1146</v>
      </c>
      <c r="V272" t="str" cm="1">
        <f t="array" aca="1" ref="V272" ca="1">IF(ISNUMBER(--RIGHT(F272,1)), "0", MID(F272, LOOKUP(2,1/(ISNUMBER(--MID(F272,ROW(INDIRECT("1:"&amp;LEN(F272))),1))), ROW(INDIRECT("1:"&amp;LEN(F272))))+1, LEN(F272)))</f>
        <v>0</v>
      </c>
      <c r="W272" s="2" t="s">
        <v>1147</v>
      </c>
      <c r="X272" t="str">
        <f t="shared" ca="1" si="4"/>
        <v>["Kaolin Clay","63","63D325","D25","2D","2","0","D3","5","2","0"],</v>
      </c>
    </row>
    <row r="273" spans="1:24" ht="17.5" x14ac:dyDescent="0.35">
      <c r="A273" t="s">
        <v>1148</v>
      </c>
      <c r="B273" s="4" t="s">
        <v>686</v>
      </c>
      <c r="C273" s="1" t="s">
        <v>1146</v>
      </c>
      <c r="D273" s="5" t="s">
        <v>687</v>
      </c>
      <c r="E273" s="1" t="s">
        <v>1146</v>
      </c>
      <c r="F273" s="5" t="s">
        <v>688</v>
      </c>
      <c r="G273" s="1" t="s">
        <v>1146</v>
      </c>
      <c r="H273" s="5" t="s">
        <v>12</v>
      </c>
      <c r="I273" s="1" t="s">
        <v>1146</v>
      </c>
      <c r="J273" s="5" t="s">
        <v>20</v>
      </c>
      <c r="K273" s="1" t="s">
        <v>1146</v>
      </c>
      <c r="L273" s="5">
        <v>2</v>
      </c>
      <c r="M273" s="1" t="s">
        <v>1146</v>
      </c>
      <c r="N273" s="7">
        <v>0</v>
      </c>
      <c r="O273" s="1" t="s">
        <v>1146</v>
      </c>
      <c r="P273" s="5" t="s">
        <v>91</v>
      </c>
      <c r="Q273" s="1" t="s">
        <v>1146</v>
      </c>
      <c r="R273">
        <v>5</v>
      </c>
      <c r="S273" s="1" t="s">
        <v>1146</v>
      </c>
      <c r="T273">
        <v>3</v>
      </c>
      <c r="U273" s="1" t="s">
        <v>1146</v>
      </c>
      <c r="V273" t="str" cm="1">
        <f t="array" aca="1" ref="V273" ca="1">IF(ISNUMBER(--RIGHT(F273,1)), "0", MID(F273, LOOKUP(2,1/(ISNUMBER(--MID(F273,ROW(INDIRECT("1:"&amp;LEN(F273))),1))), ROW(INDIRECT("1:"&amp;LEN(F273))))+1, LEN(F273)))</f>
        <v>LMP</v>
      </c>
      <c r="W273" s="2" t="s">
        <v>1147</v>
      </c>
      <c r="X273" t="str">
        <f t="shared" ca="1" si="4"/>
        <v>["Kaolin Clay, Tale","42,56","49A4035LMP","A35","2D","2","0","A40","5","3","LMP"],</v>
      </c>
    </row>
    <row r="274" spans="1:24" ht="15.5" x14ac:dyDescent="0.35">
      <c r="A274" t="s">
        <v>1148</v>
      </c>
      <c r="B274" s="4" t="s">
        <v>689</v>
      </c>
      <c r="C274" s="1" t="s">
        <v>1146</v>
      </c>
      <c r="D274" s="7">
        <v>0</v>
      </c>
      <c r="E274" s="1" t="s">
        <v>1146</v>
      </c>
      <c r="F274" s="7">
        <v>0</v>
      </c>
      <c r="G274" s="1" t="s">
        <v>1146</v>
      </c>
      <c r="H274" s="7">
        <v>0</v>
      </c>
      <c r="I274" s="1" t="s">
        <v>1146</v>
      </c>
      <c r="J274" s="5" t="s">
        <v>1149</v>
      </c>
      <c r="K274" s="1" t="s">
        <v>1146</v>
      </c>
      <c r="L274" s="5" t="s">
        <v>1149</v>
      </c>
      <c r="M274" s="1" t="s">
        <v>1146</v>
      </c>
      <c r="N274" s="7">
        <v>0</v>
      </c>
      <c r="O274" s="1" t="s">
        <v>1146</v>
      </c>
      <c r="P274">
        <v>0</v>
      </c>
      <c r="Q274" s="1" t="s">
        <v>1146</v>
      </c>
      <c r="R274">
        <v>0</v>
      </c>
      <c r="S274" s="1" t="s">
        <v>1146</v>
      </c>
      <c r="T274">
        <v>0</v>
      </c>
      <c r="U274" s="1" t="s">
        <v>1146</v>
      </c>
      <c r="V274" t="str" cm="1">
        <f t="array" aca="1" ref="V274" ca="1">IF(ISNUMBER(--RIGHT(F274,1)), "0", MID(F274, LOOKUP(2,1/(ISNUMBER(--MID(F274,ROW(INDIRECT("1:"&amp;LEN(F274))),1))), ROW(INDIRECT("1:"&amp;LEN(F274))))+1, LEN(F274)))</f>
        <v>0</v>
      </c>
      <c r="W274" s="2" t="s">
        <v>1147</v>
      </c>
      <c r="X274" t="str">
        <f t="shared" ca="1" si="4"/>
        <v>["Kryalith (See Cryolite)","0","0","0","Nil","Nil","0","0","0","0","0"],</v>
      </c>
    </row>
    <row r="275" spans="1:24" ht="17.5" x14ac:dyDescent="0.35">
      <c r="A275" t="s">
        <v>1148</v>
      </c>
      <c r="B275" s="4" t="s">
        <v>690</v>
      </c>
      <c r="C275" s="1" t="s">
        <v>1146</v>
      </c>
      <c r="D275" s="5">
        <v>32</v>
      </c>
      <c r="E275" s="1" t="s">
        <v>1146</v>
      </c>
      <c r="F275" s="5" t="s">
        <v>691</v>
      </c>
      <c r="G275" s="1" t="s">
        <v>1146</v>
      </c>
      <c r="H275" s="5" t="s">
        <v>12</v>
      </c>
      <c r="I275" s="1" t="s">
        <v>1146</v>
      </c>
      <c r="J275" s="5" t="s">
        <v>138</v>
      </c>
      <c r="K275" s="1" t="s">
        <v>1146</v>
      </c>
      <c r="L275" s="5">
        <v>0.6</v>
      </c>
      <c r="M275" s="1" t="s">
        <v>1146</v>
      </c>
      <c r="N275" s="7">
        <v>0</v>
      </c>
      <c r="O275" s="1" t="s">
        <v>1146</v>
      </c>
      <c r="P275" s="5" t="s">
        <v>91</v>
      </c>
      <c r="Q275" s="1" t="s">
        <v>1146</v>
      </c>
      <c r="R275">
        <v>5</v>
      </c>
      <c r="S275" s="1" t="s">
        <v>1146</v>
      </c>
      <c r="T275">
        <v>3</v>
      </c>
      <c r="U275" s="1" t="s">
        <v>1146</v>
      </c>
      <c r="V275" t="str" cm="1">
        <f t="array" aca="1" ref="V275" ca="1">IF(ISNUMBER(--RIGHT(F275,1)), "0", MID(F275, LOOKUP(2,1/(ISNUMBER(--MID(F275,ROW(INDIRECT("1:"&amp;LEN(F275))),1))), ROW(INDIRECT("1:"&amp;LEN(F275))))+1, LEN(F275)))</f>
        <v>PUN</v>
      </c>
      <c r="W275" s="2" t="s">
        <v>1147</v>
      </c>
      <c r="X275" t="str">
        <f t="shared" ca="1" si="4"/>
        <v>["Lactose","32","32A4035PUN","A35","1B","0.6","0","A40","5","3","PUN"],</v>
      </c>
    </row>
    <row r="276" spans="1:24" ht="15.5" x14ac:dyDescent="0.35">
      <c r="A276" t="s">
        <v>1148</v>
      </c>
      <c r="B276" s="4" t="s">
        <v>692</v>
      </c>
      <c r="C276" s="1" t="s">
        <v>1146</v>
      </c>
      <c r="D276" s="7">
        <v>0</v>
      </c>
      <c r="E276" s="1" t="s">
        <v>1146</v>
      </c>
      <c r="F276" s="7">
        <v>0</v>
      </c>
      <c r="G276" s="1" t="s">
        <v>1146</v>
      </c>
      <c r="H276" s="7">
        <v>0</v>
      </c>
      <c r="I276" s="1" t="s">
        <v>1146</v>
      </c>
      <c r="J276" s="5" t="s">
        <v>1149</v>
      </c>
      <c r="K276" s="1" t="s">
        <v>1146</v>
      </c>
      <c r="L276" s="5" t="s">
        <v>1149</v>
      </c>
      <c r="M276" s="1" t="s">
        <v>1146</v>
      </c>
      <c r="N276" s="7">
        <v>0</v>
      </c>
      <c r="O276" s="1" t="s">
        <v>1146</v>
      </c>
      <c r="P276">
        <v>0</v>
      </c>
      <c r="Q276" s="1" t="s">
        <v>1146</v>
      </c>
      <c r="R276">
        <v>0</v>
      </c>
      <c r="S276" s="1" t="s">
        <v>1146</v>
      </c>
      <c r="T276">
        <v>0</v>
      </c>
      <c r="U276" s="1" t="s">
        <v>1146</v>
      </c>
      <c r="V276" t="str" cm="1">
        <f t="array" aca="1" ref="V276" ca="1">IF(ISNUMBER(--RIGHT(F276,1)), "0", MID(F276, LOOKUP(2,1/(ISNUMBER(--MID(F276,ROW(INDIRECT("1:"&amp;LEN(F276))),1))), ROW(INDIRECT("1:"&amp;LEN(F276))))+1, LEN(F276)))</f>
        <v>0</v>
      </c>
      <c r="W276" s="2" t="s">
        <v>1147</v>
      </c>
      <c r="X276" t="str">
        <f t="shared" ca="1" si="4"/>
        <v>["Lamp Black (See Carbon Black)","0","0","0","Nil","Nil","0","0","0","0","0"],</v>
      </c>
    </row>
    <row r="277" spans="1:24" ht="17.5" x14ac:dyDescent="0.35">
      <c r="A277" t="s">
        <v>1148</v>
      </c>
      <c r="B277" s="4" t="s">
        <v>693</v>
      </c>
      <c r="C277" s="1" t="s">
        <v>1146</v>
      </c>
      <c r="D277" s="5">
        <v>72</v>
      </c>
      <c r="E277" s="1" t="s">
        <v>1146</v>
      </c>
      <c r="F277" s="5" t="s">
        <v>694</v>
      </c>
      <c r="G277" s="1" t="s">
        <v>1146</v>
      </c>
      <c r="H277" s="5" t="s">
        <v>12</v>
      </c>
      <c r="I277" s="1" t="s">
        <v>1146</v>
      </c>
      <c r="J277" s="5" t="s">
        <v>31</v>
      </c>
      <c r="K277" s="1" t="s">
        <v>1146</v>
      </c>
      <c r="L277" s="5">
        <v>1.4</v>
      </c>
      <c r="M277" s="1" t="s">
        <v>1146</v>
      </c>
      <c r="N277" s="7">
        <v>0</v>
      </c>
      <c r="O277" s="1" t="s">
        <v>1146</v>
      </c>
      <c r="P277" s="5" t="s">
        <v>91</v>
      </c>
      <c r="Q277" s="1" t="s">
        <v>1146</v>
      </c>
      <c r="R277">
        <v>5</v>
      </c>
      <c r="S277" s="1" t="s">
        <v>1146</v>
      </c>
      <c r="T277">
        <v>3</v>
      </c>
      <c r="U277" s="1" t="s">
        <v>1146</v>
      </c>
      <c r="V277" t="str" cm="1">
        <f t="array" aca="1" ref="V277" ca="1">IF(ISNUMBER(--RIGHT(F277,1)), "0", MID(F277, LOOKUP(2,1/(ISNUMBER(--MID(F277,ROW(INDIRECT("1:"&amp;LEN(F277))),1))), ROW(INDIRECT("1:"&amp;LEN(F277))))+1, LEN(F277)))</f>
        <v>R</v>
      </c>
      <c r="W277" s="2" t="s">
        <v>1147</v>
      </c>
      <c r="X277" t="str">
        <f t="shared" ca="1" si="4"/>
        <v>["Lead Arsenate","72","72A4035R","A35","1A-1B-1C","1.4","0","A40","5","3","R"],</v>
      </c>
    </row>
    <row r="278" spans="1:24" ht="15.5" x14ac:dyDescent="0.35">
      <c r="A278" t="s">
        <v>1148</v>
      </c>
      <c r="B278" s="4" t="s">
        <v>695</v>
      </c>
      <c r="C278" s="1" t="s">
        <v>1146</v>
      </c>
      <c r="D278" s="5">
        <v>72</v>
      </c>
      <c r="E278" s="1" t="s">
        <v>1146</v>
      </c>
      <c r="F278" s="5" t="s">
        <v>696</v>
      </c>
      <c r="G278" s="1" t="s">
        <v>1146</v>
      </c>
      <c r="H278" s="5" t="s">
        <v>12</v>
      </c>
      <c r="I278" s="1" t="s">
        <v>1146</v>
      </c>
      <c r="J278" s="5" t="s">
        <v>31</v>
      </c>
      <c r="K278" s="1" t="s">
        <v>1146</v>
      </c>
      <c r="L278" s="5">
        <v>1.4</v>
      </c>
      <c r="M278" s="1" t="s">
        <v>1146</v>
      </c>
      <c r="N278" s="7">
        <v>0</v>
      </c>
      <c r="O278" s="1" t="s">
        <v>1146</v>
      </c>
      <c r="P278" s="5" t="s">
        <v>91</v>
      </c>
      <c r="Q278" s="1" t="s">
        <v>1146</v>
      </c>
      <c r="R278">
        <v>5</v>
      </c>
      <c r="S278" s="1" t="s">
        <v>1146</v>
      </c>
      <c r="T278">
        <v>3</v>
      </c>
      <c r="U278" s="1" t="s">
        <v>1146</v>
      </c>
      <c r="V278" t="str" cm="1">
        <f t="array" aca="1" ref="V278" ca="1">IF(ISNUMBER(--RIGHT(F278,1)), "0", MID(F278, LOOKUP(2,1/(ISNUMBER(--MID(F278,ROW(INDIRECT("1:"&amp;LEN(F278))),1))), ROW(INDIRECT("1:"&amp;LEN(F278))))+1, LEN(F278)))</f>
        <v>R</v>
      </c>
      <c r="W278" s="2" t="s">
        <v>1147</v>
      </c>
      <c r="X278" t="str">
        <f t="shared" ca="1" si="4"/>
        <v>["Lead Arsenite","72","72A4035R","A35","1A-1B-1C","1.4","0","A40","5","3","R"],</v>
      </c>
    </row>
    <row r="279" spans="1:24" ht="17.5" x14ac:dyDescent="0.35">
      <c r="A279" t="s">
        <v>1148</v>
      </c>
      <c r="B279" s="4" t="s">
        <v>697</v>
      </c>
      <c r="C279" s="1" t="s">
        <v>1146</v>
      </c>
      <c r="D279" s="5" t="s">
        <v>698</v>
      </c>
      <c r="E279" s="1" t="s">
        <v>1146</v>
      </c>
      <c r="F279" s="5" t="s">
        <v>699</v>
      </c>
      <c r="G279" s="1" t="s">
        <v>1146</v>
      </c>
      <c r="H279" s="5" t="s">
        <v>12</v>
      </c>
      <c r="I279" s="1" t="s">
        <v>1146</v>
      </c>
      <c r="J279" s="5" t="s">
        <v>20</v>
      </c>
      <c r="K279" s="1" t="s">
        <v>1146</v>
      </c>
      <c r="L279" s="5">
        <v>1</v>
      </c>
      <c r="M279" s="1" t="s">
        <v>1146</v>
      </c>
      <c r="N279" s="7">
        <v>0</v>
      </c>
      <c r="O279" s="1" t="s">
        <v>1146</v>
      </c>
      <c r="P279" s="5" t="s">
        <v>91</v>
      </c>
      <c r="Q279" s="1" t="s">
        <v>1146</v>
      </c>
      <c r="R279">
        <v>5</v>
      </c>
      <c r="S279" s="1" t="s">
        <v>1146</v>
      </c>
      <c r="T279">
        <v>3</v>
      </c>
      <c r="U279" s="1" t="s">
        <v>1146</v>
      </c>
      <c r="V279" t="str" cm="1">
        <f t="array" aca="1" ref="V279" ca="1">IF(ISNUMBER(--RIGHT(F279,1)), "0", MID(F279, LOOKUP(2,1/(ISNUMBER(--MID(F279,ROW(INDIRECT("1:"&amp;LEN(F279))),1))), ROW(INDIRECT("1:"&amp;LEN(F279))))+1, LEN(F279)))</f>
        <v>R</v>
      </c>
      <c r="W279" s="2" t="s">
        <v>1147</v>
      </c>
      <c r="X279" t="str">
        <f t="shared" ca="1" si="4"/>
        <v>["Lead Carbonate","240,260","250A4035R","A35","2D","1","0","A40","5","3","R"],</v>
      </c>
    </row>
    <row r="280" spans="1:24" ht="17.5" x14ac:dyDescent="0.35">
      <c r="A280" t="s">
        <v>1148</v>
      </c>
      <c r="B280" s="4" t="s">
        <v>1163</v>
      </c>
      <c r="C280" s="1" t="s">
        <v>1146</v>
      </c>
      <c r="D280" s="5" t="s">
        <v>701</v>
      </c>
      <c r="E280" s="1" t="s">
        <v>1146</v>
      </c>
      <c r="F280" s="5" t="s">
        <v>702</v>
      </c>
      <c r="G280" s="1" t="s">
        <v>1146</v>
      </c>
      <c r="H280" s="5" t="s">
        <v>42</v>
      </c>
      <c r="I280" s="1" t="s">
        <v>1146</v>
      </c>
      <c r="J280" s="5" t="s">
        <v>52</v>
      </c>
      <c r="K280" s="1" t="s">
        <v>1146</v>
      </c>
      <c r="L280" s="5">
        <v>1.4</v>
      </c>
      <c r="M280" s="1" t="s">
        <v>1146</v>
      </c>
      <c r="N280" s="7">
        <v>0</v>
      </c>
      <c r="O280" s="1" t="s">
        <v>1146</v>
      </c>
      <c r="P280" s="5" t="s">
        <v>703</v>
      </c>
      <c r="Q280" s="1" t="s">
        <v>1146</v>
      </c>
      <c r="R280">
        <v>5</v>
      </c>
      <c r="S280" s="1" t="s">
        <v>1146</v>
      </c>
      <c r="T280">
        <v>3</v>
      </c>
      <c r="U280" s="1" t="s">
        <v>1146</v>
      </c>
      <c r="V280" t="str" cm="1">
        <f t="array" aca="1" ref="V280" ca="1">IF(ISNUMBER(--RIGHT(F280,1)), "0", MID(F280, LOOKUP(2,1/(ISNUMBER(--MID(F280,ROW(INDIRECT("1:"&amp;LEN(F280))),1))), ROW(INDIRECT("1:"&amp;LEN(F280))))+1, LEN(F280)))</f>
        <v>R</v>
      </c>
      <c r="W280" s="2" t="s">
        <v>1147</v>
      </c>
      <c r="X280" t="str">
        <f t="shared" ca="1" si="4"/>
        <v>["Lead Ore - 1/8in","200,270","235B635R","B35","3D","1.4","0","B63","5","3","R"],</v>
      </c>
    </row>
    <row r="281" spans="1:24" ht="17.5" x14ac:dyDescent="0.35">
      <c r="A281" t="s">
        <v>1148</v>
      </c>
      <c r="B281" s="4" t="s">
        <v>1162</v>
      </c>
      <c r="C281" s="1" t="s">
        <v>1146</v>
      </c>
      <c r="D281" s="5" t="s">
        <v>705</v>
      </c>
      <c r="E281" s="1" t="s">
        <v>1146</v>
      </c>
      <c r="F281" s="5" t="s">
        <v>706</v>
      </c>
      <c r="G281" s="1" t="s">
        <v>1146</v>
      </c>
      <c r="H281" s="5" t="s">
        <v>321</v>
      </c>
      <c r="I281" s="1" t="s">
        <v>1146</v>
      </c>
      <c r="J281" s="5" t="s">
        <v>52</v>
      </c>
      <c r="K281" s="1" t="s">
        <v>1146</v>
      </c>
      <c r="L281" s="5">
        <v>1.4</v>
      </c>
      <c r="M281" s="1" t="s">
        <v>1146</v>
      </c>
      <c r="N281" s="7">
        <v>0</v>
      </c>
      <c r="O281" s="1" t="s">
        <v>1146</v>
      </c>
      <c r="P281" s="5" t="s">
        <v>26</v>
      </c>
      <c r="Q281" s="1" t="s">
        <v>1146</v>
      </c>
      <c r="R281">
        <v>6</v>
      </c>
      <c r="S281" s="1" t="s">
        <v>1146</v>
      </c>
      <c r="T281">
        <v>3</v>
      </c>
      <c r="U281" s="1" t="s">
        <v>1146</v>
      </c>
      <c r="V281" t="str" cm="1">
        <f t="array" aca="1" ref="V281" ca="1">IF(ISNUMBER(--RIGHT(F281,1)), "0", MID(F281, LOOKUP(2,1/(ISNUMBER(--MID(F281,ROW(INDIRECT("1:"&amp;LEN(F281))),1))), ROW(INDIRECT("1:"&amp;LEN(F281))))+1, LEN(F281)))</f>
        <v>R</v>
      </c>
      <c r="W281" s="2" t="s">
        <v>1147</v>
      </c>
      <c r="X281" t="str">
        <f t="shared" ca="1" si="4"/>
        <v>["Lead Ore - 1/2in","180,230","205C1/236R","C36","3D","1.4","0","C1/2","6","3","R"],</v>
      </c>
    </row>
    <row r="282" spans="1:24" ht="17.5" x14ac:dyDescent="0.35">
      <c r="A282" t="s">
        <v>1148</v>
      </c>
      <c r="B282" s="4" t="s">
        <v>707</v>
      </c>
      <c r="C282" s="1" t="s">
        <v>1146</v>
      </c>
      <c r="D282" s="5" t="s">
        <v>708</v>
      </c>
      <c r="E282" s="1" t="s">
        <v>1146</v>
      </c>
      <c r="F282" s="5" t="s">
        <v>709</v>
      </c>
      <c r="G282" s="1" t="s">
        <v>1146</v>
      </c>
      <c r="H282" s="5" t="s">
        <v>12</v>
      </c>
      <c r="I282" s="1" t="s">
        <v>1146</v>
      </c>
      <c r="J282" s="5" t="s">
        <v>20</v>
      </c>
      <c r="K282" s="1" t="s">
        <v>1146</v>
      </c>
      <c r="L282" s="5">
        <v>1.2</v>
      </c>
      <c r="M282" s="1" t="s">
        <v>1146</v>
      </c>
      <c r="N282" s="7">
        <v>0</v>
      </c>
      <c r="O282" s="1" t="s">
        <v>1146</v>
      </c>
      <c r="P282" s="5" t="s">
        <v>15</v>
      </c>
      <c r="Q282" s="1" t="s">
        <v>1146</v>
      </c>
      <c r="R282">
        <v>5</v>
      </c>
      <c r="S282" s="1" t="s">
        <v>1146</v>
      </c>
      <c r="T282">
        <v>3</v>
      </c>
      <c r="U282" s="1" t="s">
        <v>1146</v>
      </c>
      <c r="V282" t="str" cm="1">
        <f t="array" aca="1" ref="V282" ca="1">IF(ISNUMBER(--RIGHT(F282,1)), "0", MID(F282, LOOKUP(2,1/(ISNUMBER(--MID(F282,ROW(INDIRECT("1:"&amp;LEN(F282))),1))), ROW(INDIRECT("1:"&amp;LEN(F282))))+1, LEN(F282)))</f>
        <v>P</v>
      </c>
      <c r="W282" s="2" t="s">
        <v>1147</v>
      </c>
      <c r="X282" t="str">
        <f t="shared" ca="1" si="4"/>
        <v>["Lead Oxide - 100 Mesh (Red Lead)","30,150","90A10035P","A35","2D","1.2","0","A100","5","3","P"],</v>
      </c>
    </row>
    <row r="283" spans="1:24" ht="17.5" x14ac:dyDescent="0.35">
      <c r="A283" t="s">
        <v>1148</v>
      </c>
      <c r="B283" s="4" t="s">
        <v>710</v>
      </c>
      <c r="C283" s="1" t="s">
        <v>1146</v>
      </c>
      <c r="D283" s="5" t="s">
        <v>711</v>
      </c>
      <c r="E283" s="1" t="s">
        <v>1146</v>
      </c>
      <c r="F283" s="5" t="s">
        <v>712</v>
      </c>
      <c r="G283" s="1" t="s">
        <v>1146</v>
      </c>
      <c r="H283" s="5" t="s">
        <v>12</v>
      </c>
      <c r="I283" s="1" t="s">
        <v>1146</v>
      </c>
      <c r="J283" s="5" t="s">
        <v>20</v>
      </c>
      <c r="K283" s="1" t="s">
        <v>1146</v>
      </c>
      <c r="L283" s="5">
        <v>1.2</v>
      </c>
      <c r="M283" s="1" t="s">
        <v>1146</v>
      </c>
      <c r="N283" s="7">
        <v>0</v>
      </c>
      <c r="O283" s="1" t="s">
        <v>1146</v>
      </c>
      <c r="P283" s="5" t="s">
        <v>713</v>
      </c>
      <c r="Q283" s="1" t="s">
        <v>1146</v>
      </c>
      <c r="R283">
        <v>5</v>
      </c>
      <c r="S283" s="1" t="s">
        <v>1146</v>
      </c>
      <c r="T283">
        <v>3</v>
      </c>
      <c r="U283" s="1" t="s">
        <v>1146</v>
      </c>
      <c r="V283" t="str" cm="1">
        <f t="array" aca="1" ref="V283" ca="1">IF(ISNUMBER(--RIGHT(F283,1)), "0", MID(F283, LOOKUP(2,1/(ISNUMBER(--MID(F283,ROW(INDIRECT("1:"&amp;LEN(F283))),1))), ROW(INDIRECT("1:"&amp;LEN(F283))))+1, LEN(F283)))</f>
        <v>LP</v>
      </c>
      <c r="W283" s="2" t="s">
        <v>1147</v>
      </c>
      <c r="X283" t="str">
        <f t="shared" ca="1" si="4"/>
        <v>["Lead Oxide - 200 Mesh (Red Lead)","30,180","1052A20035LP","A35","2D","1.2","0","A2","5","3","LP"],</v>
      </c>
    </row>
    <row r="284" spans="1:24" ht="17.5" x14ac:dyDescent="0.35">
      <c r="A284" t="s">
        <v>1148</v>
      </c>
      <c r="B284" s="4" t="s">
        <v>714</v>
      </c>
      <c r="C284" s="1" t="s">
        <v>1146</v>
      </c>
      <c r="D284" s="5" t="s">
        <v>698</v>
      </c>
      <c r="E284" s="1" t="s">
        <v>1146</v>
      </c>
      <c r="F284" s="5" t="s">
        <v>715</v>
      </c>
      <c r="G284" s="1" t="s">
        <v>1146</v>
      </c>
      <c r="H284" s="5" t="s">
        <v>12</v>
      </c>
      <c r="I284" s="1" t="s">
        <v>1146</v>
      </c>
      <c r="J284" s="5" t="s">
        <v>20</v>
      </c>
      <c r="K284" s="1" t="s">
        <v>1146</v>
      </c>
      <c r="L284" s="5" t="s">
        <v>1149</v>
      </c>
      <c r="M284" s="1" t="s">
        <v>1146</v>
      </c>
      <c r="N284" s="7">
        <v>0</v>
      </c>
      <c r="O284" s="1" t="s">
        <v>1146</v>
      </c>
      <c r="P284" s="5" t="s">
        <v>716</v>
      </c>
      <c r="Q284" s="1" t="s">
        <v>1146</v>
      </c>
      <c r="R284">
        <v>5</v>
      </c>
      <c r="S284" s="1" t="s">
        <v>1146</v>
      </c>
      <c r="T284">
        <v>3</v>
      </c>
      <c r="U284" s="1" t="s">
        <v>1146</v>
      </c>
      <c r="V284" t="str" cm="1">
        <f t="array" aca="1" ref="V284" ca="1">IF(ISNUMBER(--RIGHT(F284,1)), "0", MID(F284, LOOKUP(2,1/(ISNUMBER(--MID(F284,ROW(INDIRECT("1:"&amp;LEN(F284))),1))), ROW(INDIRECT("1:"&amp;LEN(F284))))+1, LEN(F284)))</f>
        <v>RX</v>
      </c>
      <c r="W284" s="2" t="s">
        <v>1147</v>
      </c>
      <c r="X284" t="str">
        <f t="shared" ca="1" si="4"/>
        <v>["Lead Sulfide - 100 Mesh","240,260","250A10035RX","A35","2D","Nil","0","A10","5","3","RX"],</v>
      </c>
    </row>
    <row r="285" spans="1:24" ht="15.5" x14ac:dyDescent="0.35">
      <c r="A285" t="s">
        <v>1148</v>
      </c>
      <c r="B285" s="4" t="s">
        <v>717</v>
      </c>
      <c r="C285" s="1" t="s">
        <v>1146</v>
      </c>
      <c r="D285" s="7">
        <v>0</v>
      </c>
      <c r="E285" s="1" t="s">
        <v>1146</v>
      </c>
      <c r="F285" s="7">
        <v>0</v>
      </c>
      <c r="G285" s="1" t="s">
        <v>1146</v>
      </c>
      <c r="H285" s="7">
        <v>0</v>
      </c>
      <c r="I285" s="1" t="s">
        <v>1146</v>
      </c>
      <c r="J285" s="5" t="s">
        <v>1149</v>
      </c>
      <c r="K285" s="1" t="s">
        <v>1146</v>
      </c>
      <c r="L285" s="5" t="s">
        <v>1149</v>
      </c>
      <c r="M285" s="1" t="s">
        <v>1146</v>
      </c>
      <c r="N285" s="7">
        <v>0</v>
      </c>
      <c r="O285" s="1" t="s">
        <v>1146</v>
      </c>
      <c r="P285">
        <v>0</v>
      </c>
      <c r="Q285" s="1" t="s">
        <v>1146</v>
      </c>
      <c r="R285">
        <v>0</v>
      </c>
      <c r="S285" s="1" t="s">
        <v>1146</v>
      </c>
      <c r="T285">
        <v>0</v>
      </c>
      <c r="U285" s="1" t="s">
        <v>1146</v>
      </c>
      <c r="V285" t="str" cm="1">
        <f t="array" aca="1" ref="V285" ca="1">IF(ISNUMBER(--RIGHT(F285,1)), "0", MID(F285, LOOKUP(2,1/(ISNUMBER(--MID(F285,ROW(INDIRECT("1:"&amp;LEN(F285))),1))), ROW(INDIRECT("1:"&amp;LEN(F285))))+1, LEN(F285)))</f>
        <v>0</v>
      </c>
      <c r="W285" s="2" t="s">
        <v>1147</v>
      </c>
      <c r="X285" t="str">
        <f t="shared" ca="1" si="4"/>
        <v>["Lignite (See Coal, Lignite)","0","0","0","Nil","Nil","0","0","0","0","0"],</v>
      </c>
    </row>
    <row r="286" spans="1:24" ht="17.5" x14ac:dyDescent="0.35">
      <c r="A286" t="s">
        <v>1148</v>
      </c>
      <c r="B286" s="4" t="s">
        <v>718</v>
      </c>
      <c r="C286" s="1" t="s">
        <v>1146</v>
      </c>
      <c r="D286" s="5" t="s">
        <v>604</v>
      </c>
      <c r="E286" s="1" t="s">
        <v>1146</v>
      </c>
      <c r="F286" s="5" t="s">
        <v>719</v>
      </c>
      <c r="G286" s="1" t="s">
        <v>1146</v>
      </c>
      <c r="H286" s="5" t="s">
        <v>42</v>
      </c>
      <c r="I286" s="1" t="s">
        <v>1146</v>
      </c>
      <c r="J286" s="5" t="s">
        <v>31</v>
      </c>
      <c r="K286" s="1" t="s">
        <v>1146</v>
      </c>
      <c r="L286" s="5">
        <v>0.6</v>
      </c>
      <c r="M286" s="1" t="s">
        <v>1146</v>
      </c>
      <c r="N286" s="5" t="s">
        <v>14</v>
      </c>
      <c r="O286" s="1" t="s">
        <v>1146</v>
      </c>
      <c r="P286" s="5" t="s">
        <v>32</v>
      </c>
      <c r="Q286" s="1" t="s">
        <v>1146</v>
      </c>
      <c r="R286">
        <v>5</v>
      </c>
      <c r="S286" s="1" t="s">
        <v>1146</v>
      </c>
      <c r="T286">
        <v>3</v>
      </c>
      <c r="U286" s="1" t="s">
        <v>1146</v>
      </c>
      <c r="V286" t="str" cm="1">
        <f t="array" aca="1" ref="V286" ca="1">IF(ISNUMBER(--RIGHT(F286,1)), "0", MID(F286, LOOKUP(2,1/(ISNUMBER(--MID(F286,ROW(INDIRECT("1:"&amp;LEN(F286))),1))), ROW(INDIRECT("1:"&amp;LEN(F286))))+1, LEN(F286)))</f>
        <v>U</v>
      </c>
      <c r="W286" s="2" t="s">
        <v>1147</v>
      </c>
      <c r="X286" t="str">
        <f t="shared" ca="1" si="4"/>
        <v>["Lime, Ground, Unslaked","60,65","63B635U","B35","1A-1B-1C","0.6","X","B6","5","3","U"],</v>
      </c>
    </row>
    <row r="287" spans="1:24" ht="17.5" x14ac:dyDescent="0.35">
      <c r="A287" t="s">
        <v>1148</v>
      </c>
      <c r="B287" s="4" t="s">
        <v>720</v>
      </c>
      <c r="C287" s="1" t="s">
        <v>1146</v>
      </c>
      <c r="D287" s="5">
        <v>40</v>
      </c>
      <c r="E287" s="1" t="s">
        <v>1146</v>
      </c>
      <c r="F287" s="5" t="s">
        <v>721</v>
      </c>
      <c r="G287" s="1" t="s">
        <v>1146</v>
      </c>
      <c r="H287" s="5" t="s">
        <v>42</v>
      </c>
      <c r="I287" s="1" t="s">
        <v>1146</v>
      </c>
      <c r="J287" s="5" t="s">
        <v>20</v>
      </c>
      <c r="K287" s="1" t="s">
        <v>1146</v>
      </c>
      <c r="L287" s="5">
        <v>0.8</v>
      </c>
      <c r="M287" s="1" t="s">
        <v>1146</v>
      </c>
      <c r="N287" s="5" t="s">
        <v>14</v>
      </c>
      <c r="O287" s="1" t="s">
        <v>1146</v>
      </c>
      <c r="P287" s="5" t="s">
        <v>32</v>
      </c>
      <c r="Q287" s="1" t="s">
        <v>1146</v>
      </c>
      <c r="R287">
        <v>5</v>
      </c>
      <c r="S287" s="1" t="s">
        <v>1146</v>
      </c>
      <c r="T287">
        <v>3</v>
      </c>
      <c r="U287" s="1" t="s">
        <v>1146</v>
      </c>
      <c r="V287" t="str" cm="1">
        <f t="array" aca="1" ref="V287" ca="1">IF(ISNUMBER(--RIGHT(F287,1)), "0", MID(F287, LOOKUP(2,1/(ISNUMBER(--MID(F287,ROW(INDIRECT("1:"&amp;LEN(F287))),1))), ROW(INDIRECT("1:"&amp;LEN(F287))))+1, LEN(F287)))</f>
        <v>LM</v>
      </c>
      <c r="W287" s="2" t="s">
        <v>1147</v>
      </c>
      <c r="X287" t="str">
        <f t="shared" ca="1" si="4"/>
        <v>["Lime, Hydrated","40","40B635LM","B35","2D","0.8","X","B6","5","3","LM"],</v>
      </c>
    </row>
    <row r="288" spans="1:24" ht="17.5" x14ac:dyDescent="0.35">
      <c r="A288" t="s">
        <v>1148</v>
      </c>
      <c r="B288" s="4" t="s">
        <v>722</v>
      </c>
      <c r="C288" s="1" t="s">
        <v>1146</v>
      </c>
      <c r="D288" s="5" t="s">
        <v>472</v>
      </c>
      <c r="E288" s="1" t="s">
        <v>1146</v>
      </c>
      <c r="F288" s="5" t="s">
        <v>723</v>
      </c>
      <c r="G288" s="1" t="s">
        <v>1146</v>
      </c>
      <c r="H288" s="5" t="s">
        <v>12</v>
      </c>
      <c r="I288" s="1" t="s">
        <v>1146</v>
      </c>
      <c r="J288" s="5" t="s">
        <v>192</v>
      </c>
      <c r="K288" s="1" t="s">
        <v>1146</v>
      </c>
      <c r="L288" s="5">
        <v>0.6</v>
      </c>
      <c r="M288" s="1" t="s">
        <v>1146</v>
      </c>
      <c r="N288" s="5" t="s">
        <v>14</v>
      </c>
      <c r="O288" s="1" t="s">
        <v>1146</v>
      </c>
      <c r="P288" s="5" t="s">
        <v>91</v>
      </c>
      <c r="Q288" s="1" t="s">
        <v>1146</v>
      </c>
      <c r="R288">
        <v>5</v>
      </c>
      <c r="S288" s="1" t="s">
        <v>1146</v>
      </c>
      <c r="T288">
        <v>3</v>
      </c>
      <c r="U288" s="1" t="s">
        <v>1146</v>
      </c>
      <c r="V288" t="str" cm="1">
        <f t="array" aca="1" ref="V288" ca="1">IF(ISNUMBER(--RIGHT(F288,1)), "0", MID(F288, LOOKUP(2,1/(ISNUMBER(--MID(F288,ROW(INDIRECT("1:"&amp;LEN(F288))),1))), ROW(INDIRECT("1:"&amp;LEN(F288))))+1, LEN(F288)))</f>
        <v>LMX</v>
      </c>
      <c r="W288" s="2" t="s">
        <v>1147</v>
      </c>
      <c r="X288" t="str">
        <f t="shared" ca="1" si="4"/>
        <v>["Lime, Hydrated, Pulverized","32,40","36A4035LMX","A35","1A-1B","0.6","X","A40","5","3","LMX"],</v>
      </c>
    </row>
    <row r="289" spans="1:24" ht="17.5" x14ac:dyDescent="0.35">
      <c r="A289" t="s">
        <v>1148</v>
      </c>
      <c r="B289" s="4" t="s">
        <v>724</v>
      </c>
      <c r="C289" s="1" t="s">
        <v>1146</v>
      </c>
      <c r="D289" s="5" t="s">
        <v>725</v>
      </c>
      <c r="E289" s="1" t="s">
        <v>1146</v>
      </c>
      <c r="F289" s="5" t="s">
        <v>726</v>
      </c>
      <c r="G289" s="1" t="s">
        <v>1146</v>
      </c>
      <c r="H289" s="5" t="s">
        <v>25</v>
      </c>
      <c r="I289" s="1" t="s">
        <v>1146</v>
      </c>
      <c r="J289" s="5" t="s">
        <v>47</v>
      </c>
      <c r="K289" s="1" t="s">
        <v>1146</v>
      </c>
      <c r="L289" s="5">
        <v>2</v>
      </c>
      <c r="M289" s="1" t="s">
        <v>1146</v>
      </c>
      <c r="N289" s="7">
        <v>0</v>
      </c>
      <c r="O289" s="1" t="s">
        <v>1146</v>
      </c>
      <c r="P289" s="5" t="s">
        <v>26</v>
      </c>
      <c r="Q289" s="1" t="s">
        <v>1146</v>
      </c>
      <c r="R289">
        <v>5</v>
      </c>
      <c r="S289" s="1" t="s">
        <v>1146</v>
      </c>
      <c r="T289">
        <v>2</v>
      </c>
      <c r="U289" s="1" t="s">
        <v>1146</v>
      </c>
      <c r="V289" t="str" cm="1">
        <f t="array" aca="1" ref="V289" ca="1">IF(ISNUMBER(--RIGHT(F289,1)), "0", MID(F289, LOOKUP(2,1/(ISNUMBER(--MID(F289,ROW(INDIRECT("1:"&amp;LEN(F289))),1))), ROW(INDIRECT("1:"&amp;LEN(F289))))+1, LEN(F289)))</f>
        <v>HU</v>
      </c>
      <c r="W289" s="2" t="s">
        <v>1147</v>
      </c>
      <c r="X289" t="str">
        <f t="shared" ca="1" si="4"/>
        <v>["Lime, Pebble","53,56","55C1/225HU","C25","2A-2B","2","0","C1/2","5","2","HU"],</v>
      </c>
    </row>
    <row r="290" spans="1:24" ht="17.5" x14ac:dyDescent="0.35">
      <c r="A290" t="s">
        <v>1148</v>
      </c>
      <c r="B290" s="4" t="s">
        <v>727</v>
      </c>
      <c r="C290" s="1" t="s">
        <v>1146</v>
      </c>
      <c r="D290" s="5">
        <v>68</v>
      </c>
      <c r="E290" s="1" t="s">
        <v>1146</v>
      </c>
      <c r="F290" s="5" t="s">
        <v>728</v>
      </c>
      <c r="G290" s="1" t="s">
        <v>1146</v>
      </c>
      <c r="H290" s="5" t="s">
        <v>42</v>
      </c>
      <c r="I290" s="1" t="s">
        <v>1146</v>
      </c>
      <c r="J290" s="5" t="s">
        <v>20</v>
      </c>
      <c r="K290" s="1" t="s">
        <v>1146</v>
      </c>
      <c r="L290" s="5">
        <v>2</v>
      </c>
      <c r="M290" s="1" t="s">
        <v>1146</v>
      </c>
      <c r="N290" s="7">
        <v>0</v>
      </c>
      <c r="O290" s="1" t="s">
        <v>1146</v>
      </c>
      <c r="P290" s="5" t="s">
        <v>32</v>
      </c>
      <c r="Q290" s="1" t="s">
        <v>1146</v>
      </c>
      <c r="R290">
        <v>5</v>
      </c>
      <c r="S290" s="1" t="s">
        <v>1146</v>
      </c>
      <c r="T290">
        <v>3</v>
      </c>
      <c r="U290" s="1" t="s">
        <v>1146</v>
      </c>
      <c r="V290" t="str" cm="1">
        <f t="array" aca="1" ref="V290" ca="1">IF(ISNUMBER(--RIGHT(F290,1)), "0", MID(F290, LOOKUP(2,1/(ISNUMBER(--MID(F290,ROW(INDIRECT("1:"&amp;LEN(F290))),1))), ROW(INDIRECT("1:"&amp;LEN(F290))))+1, LEN(F290)))</f>
        <v>0</v>
      </c>
      <c r="W290" s="2" t="s">
        <v>1147</v>
      </c>
      <c r="X290" t="str">
        <f t="shared" ca="1" si="4"/>
        <v>["Limestone, Agricultural","68","68B635","B35","2D","2","0","B6","5","3","0"],</v>
      </c>
    </row>
    <row r="291" spans="1:24" ht="17.5" x14ac:dyDescent="0.35">
      <c r="A291" t="s">
        <v>1148</v>
      </c>
      <c r="B291" s="4" t="s">
        <v>729</v>
      </c>
      <c r="C291" s="1" t="s">
        <v>1146</v>
      </c>
      <c r="D291" s="5" t="s">
        <v>730</v>
      </c>
      <c r="E291" s="1" t="s">
        <v>1146</v>
      </c>
      <c r="F291" s="5" t="s">
        <v>731</v>
      </c>
      <c r="G291" s="1" t="s">
        <v>1146</v>
      </c>
      <c r="H291" s="5" t="s">
        <v>144</v>
      </c>
      <c r="I291" s="1" t="s">
        <v>1146</v>
      </c>
      <c r="J291" s="5" t="s">
        <v>20</v>
      </c>
      <c r="K291" s="1" t="s">
        <v>1146</v>
      </c>
      <c r="L291" s="5">
        <v>2</v>
      </c>
      <c r="M291" s="1" t="s">
        <v>1146</v>
      </c>
      <c r="N291" s="7">
        <v>0</v>
      </c>
      <c r="O291" s="1" t="s">
        <v>1146</v>
      </c>
      <c r="P291" s="5" t="s">
        <v>394</v>
      </c>
      <c r="Q291" s="1" t="s">
        <v>1146</v>
      </c>
      <c r="R291">
        <v>6</v>
      </c>
      <c r="S291" s="1" t="s">
        <v>1146</v>
      </c>
      <c r="T291">
        <v>3</v>
      </c>
      <c r="U291" s="1" t="s">
        <v>1146</v>
      </c>
      <c r="V291" t="str" cm="1">
        <f t="array" aca="1" ref="V291" ca="1">IF(ISNUMBER(--RIGHT(F291,1)), "0", MID(F291, LOOKUP(2,1/(ISNUMBER(--MID(F291,ROW(INDIRECT("1:"&amp;LEN(F291))),1))), ROW(INDIRECT("1:"&amp;LEN(F291))))+1, LEN(F291)))</f>
        <v>0</v>
      </c>
      <c r="W291" s="2" t="s">
        <v>1147</v>
      </c>
      <c r="X291" t="str">
        <f t="shared" ca="1" si="4"/>
        <v>["Limestone, Crushed","85,90","88DX36","D36","2D","2","0","DX","6","3","0"],</v>
      </c>
    </row>
    <row r="292" spans="1:24" ht="17.5" x14ac:dyDescent="0.35">
      <c r="A292" t="s">
        <v>1148</v>
      </c>
      <c r="B292" s="4" t="s">
        <v>732</v>
      </c>
      <c r="C292" s="1" t="s">
        <v>1146</v>
      </c>
      <c r="D292" s="5" t="s">
        <v>733</v>
      </c>
      <c r="E292" s="1" t="s">
        <v>1146</v>
      </c>
      <c r="F292" s="5" t="s">
        <v>734</v>
      </c>
      <c r="G292" s="1" t="s">
        <v>1146</v>
      </c>
      <c r="H292" s="5" t="s">
        <v>735</v>
      </c>
      <c r="I292" s="1" t="s">
        <v>1146</v>
      </c>
      <c r="J292" s="5" t="s">
        <v>20</v>
      </c>
      <c r="K292" s="1" t="s">
        <v>1146</v>
      </c>
      <c r="L292" s="5" t="s">
        <v>736</v>
      </c>
      <c r="M292" s="1" t="s">
        <v>1146</v>
      </c>
      <c r="N292" s="7">
        <v>0</v>
      </c>
      <c r="O292" s="1" t="s">
        <v>1146</v>
      </c>
      <c r="P292" s="5" t="s">
        <v>91</v>
      </c>
      <c r="Q292" s="1" t="s">
        <v>1146</v>
      </c>
      <c r="R292">
        <v>6</v>
      </c>
      <c r="S292" s="1" t="s">
        <v>1146</v>
      </c>
      <c r="T292">
        <v>4</v>
      </c>
      <c r="U292" s="1" t="s">
        <v>1146</v>
      </c>
      <c r="V292" t="str" cm="1">
        <f t="array" aca="1" ref="V292" ca="1">IF(ISNUMBER(--RIGHT(F292,1)), "0", MID(F292, LOOKUP(2,1/(ISNUMBER(--MID(F292,ROW(INDIRECT("1:"&amp;LEN(F292))),1))), ROW(INDIRECT("1:"&amp;LEN(F292))))+1, LEN(F292)))</f>
        <v>MY</v>
      </c>
      <c r="W292" s="2" t="s">
        <v>1147</v>
      </c>
      <c r="X292" t="str">
        <f t="shared" ca="1" si="4"/>
        <v>["Limestone, Dust","55,95","75A4046MY","A46","2D","1.6-2.0","0","A40","6","4","MY"],</v>
      </c>
    </row>
    <row r="293" spans="1:24" ht="17.5" x14ac:dyDescent="0.35">
      <c r="A293" t="s">
        <v>1148</v>
      </c>
      <c r="B293" s="4" t="s">
        <v>737</v>
      </c>
      <c r="C293" s="1" t="s">
        <v>1146</v>
      </c>
      <c r="D293" s="5">
        <v>120</v>
      </c>
      <c r="E293" s="1" t="s">
        <v>1146</v>
      </c>
      <c r="F293" s="5" t="s">
        <v>738</v>
      </c>
      <c r="G293" s="1" t="s">
        <v>1146</v>
      </c>
      <c r="H293" s="5" t="s">
        <v>739</v>
      </c>
      <c r="I293" s="1" t="s">
        <v>1146</v>
      </c>
      <c r="J293" s="5" t="s">
        <v>52</v>
      </c>
      <c r="K293" s="1" t="s">
        <v>1146</v>
      </c>
      <c r="L293" s="5">
        <v>1.7</v>
      </c>
      <c r="M293" s="1" t="s">
        <v>1146</v>
      </c>
      <c r="N293" s="7">
        <v>0</v>
      </c>
      <c r="O293" s="1" t="s">
        <v>1146</v>
      </c>
      <c r="P293" s="5" t="s">
        <v>26</v>
      </c>
      <c r="Q293" s="1" t="s">
        <v>1146</v>
      </c>
      <c r="R293">
        <v>7</v>
      </c>
      <c r="S293" s="1" t="s">
        <v>1146</v>
      </c>
      <c r="T293">
        <v>4</v>
      </c>
      <c r="U293" s="1" t="s">
        <v>1146</v>
      </c>
      <c r="V293" t="str" cm="1">
        <f t="array" aca="1" ref="V293" ca="1">IF(ISNUMBER(--RIGHT(F293,1)), "0", MID(F293, LOOKUP(2,1/(ISNUMBER(--MID(F293,ROW(INDIRECT("1:"&amp;LEN(F293))),1))), ROW(INDIRECT("1:"&amp;LEN(F293))))+1, LEN(F293)))</f>
        <v>0</v>
      </c>
      <c r="W293" s="2" t="s">
        <v>1147</v>
      </c>
      <c r="X293" t="str">
        <f t="shared" ca="1" si="4"/>
        <v>["Limonite, Ore, Brown (Limonite)","120","120C1/247","C47","3D","1.7","0","C1/2","7","4","0"],</v>
      </c>
    </row>
    <row r="294" spans="1:24" ht="15.5" x14ac:dyDescent="0.35">
      <c r="A294" t="s">
        <v>1148</v>
      </c>
      <c r="B294" s="4" t="s">
        <v>740</v>
      </c>
      <c r="C294" s="1" t="s">
        <v>1146</v>
      </c>
      <c r="D294" s="7">
        <v>0</v>
      </c>
      <c r="E294" s="1" t="s">
        <v>1146</v>
      </c>
      <c r="F294" s="7">
        <v>0</v>
      </c>
      <c r="G294" s="1" t="s">
        <v>1146</v>
      </c>
      <c r="H294" s="7">
        <v>0</v>
      </c>
      <c r="I294" s="1" t="s">
        <v>1146</v>
      </c>
      <c r="J294" s="5" t="s">
        <v>1149</v>
      </c>
      <c r="K294" s="1" t="s">
        <v>1146</v>
      </c>
      <c r="L294" s="5" t="s">
        <v>1149</v>
      </c>
      <c r="M294" s="1" t="s">
        <v>1146</v>
      </c>
      <c r="N294" s="7">
        <v>0</v>
      </c>
      <c r="O294" s="1" t="s">
        <v>1146</v>
      </c>
      <c r="P294">
        <v>0</v>
      </c>
      <c r="Q294" s="1" t="s">
        <v>1146</v>
      </c>
      <c r="R294">
        <v>0</v>
      </c>
      <c r="S294" s="1" t="s">
        <v>1146</v>
      </c>
      <c r="T294">
        <v>0</v>
      </c>
      <c r="U294" s="1" t="s">
        <v>1146</v>
      </c>
      <c r="V294" t="str" cm="1">
        <f t="array" aca="1" ref="V294" ca="1">IF(ISNUMBER(--RIGHT(F294,1)), "0", MID(F294, LOOKUP(2,1/(ISNUMBER(--MID(F294,ROW(INDIRECT("1:"&amp;LEN(F294))),1))), ROW(INDIRECT("1:"&amp;LEN(F294))))+1, LEN(F294)))</f>
        <v>0</v>
      </c>
      <c r="W294" s="2" t="s">
        <v>1147</v>
      </c>
      <c r="X294" t="str">
        <f t="shared" ca="1" si="4"/>
        <v>["Lindane (See Benzene Hexachlo- ride)","0","0","0","Nil","Nil","0","0","0","0","0"],</v>
      </c>
    </row>
    <row r="295" spans="1:24" ht="15.5" x14ac:dyDescent="0.35">
      <c r="A295" t="s">
        <v>1148</v>
      </c>
      <c r="B295" s="4" t="s">
        <v>741</v>
      </c>
      <c r="C295" s="1" t="s">
        <v>1146</v>
      </c>
      <c r="D295" s="7">
        <v>0</v>
      </c>
      <c r="E295" s="1" t="s">
        <v>1146</v>
      </c>
      <c r="F295" s="7">
        <v>0</v>
      </c>
      <c r="G295" s="1" t="s">
        <v>1146</v>
      </c>
      <c r="H295" s="7">
        <v>0</v>
      </c>
      <c r="I295" s="1" t="s">
        <v>1146</v>
      </c>
      <c r="J295" s="5" t="s">
        <v>1149</v>
      </c>
      <c r="K295" s="1" t="s">
        <v>1146</v>
      </c>
      <c r="L295" s="5" t="s">
        <v>1149</v>
      </c>
      <c r="M295" s="1" t="s">
        <v>1146</v>
      </c>
      <c r="N295" s="7">
        <v>0</v>
      </c>
      <c r="O295" s="1" t="s">
        <v>1146</v>
      </c>
      <c r="P295">
        <v>0</v>
      </c>
      <c r="Q295" s="1" t="s">
        <v>1146</v>
      </c>
      <c r="R295">
        <v>0</v>
      </c>
      <c r="S295" s="1" t="s">
        <v>1146</v>
      </c>
      <c r="T295">
        <v>0</v>
      </c>
      <c r="U295" s="1" t="s">
        <v>1146</v>
      </c>
      <c r="V295" t="str" cm="1">
        <f t="array" aca="1" ref="V295" ca="1">IF(ISNUMBER(--RIGHT(F295,1)), "0", MID(F295, LOOKUP(2,1/(ISNUMBER(--MID(F295,ROW(INDIRECT("1:"&amp;LEN(F295))),1))), ROW(INDIRECT("1:"&amp;LEN(F295))))+1, LEN(F295)))</f>
        <v>0</v>
      </c>
      <c r="W295" s="2" t="s">
        <v>1147</v>
      </c>
      <c r="X295" t="str">
        <f t="shared" ca="1" si="4"/>
        <v>["Linseed (See Flaxseed)","0","0","0","Nil","Nil","0","0","0","0","0"],</v>
      </c>
    </row>
    <row r="296" spans="1:24" ht="15.5" x14ac:dyDescent="0.35">
      <c r="A296" t="s">
        <v>1148</v>
      </c>
      <c r="B296" s="4" t="s">
        <v>742</v>
      </c>
      <c r="C296" s="1" t="s">
        <v>1146</v>
      </c>
      <c r="D296" s="7">
        <v>0</v>
      </c>
      <c r="E296" s="1" t="s">
        <v>1146</v>
      </c>
      <c r="F296" s="7">
        <v>0</v>
      </c>
      <c r="G296" s="1" t="s">
        <v>1146</v>
      </c>
      <c r="H296" s="7">
        <v>0</v>
      </c>
      <c r="I296" s="1" t="s">
        <v>1146</v>
      </c>
      <c r="J296" s="5" t="s">
        <v>1149</v>
      </c>
      <c r="K296" s="1" t="s">
        <v>1146</v>
      </c>
      <c r="L296" s="5" t="s">
        <v>1149</v>
      </c>
      <c r="M296" s="1" t="s">
        <v>1146</v>
      </c>
      <c r="N296" s="7">
        <v>0</v>
      </c>
      <c r="O296" s="1" t="s">
        <v>1146</v>
      </c>
      <c r="P296">
        <v>0</v>
      </c>
      <c r="Q296" s="1" t="s">
        <v>1146</v>
      </c>
      <c r="R296">
        <v>0</v>
      </c>
      <c r="S296" s="1" t="s">
        <v>1146</v>
      </c>
      <c r="T296">
        <v>0</v>
      </c>
      <c r="U296" s="1" t="s">
        <v>1146</v>
      </c>
      <c r="V296" t="str" cm="1">
        <f t="array" aca="1" ref="V296" ca="1">IF(ISNUMBER(--RIGHT(F296,1)), "0", MID(F296, LOOKUP(2,1/(ISNUMBER(--MID(F296,ROW(INDIRECT("1:"&amp;LEN(F296))),1))), ROW(INDIRECT("1:"&amp;LEN(F296))))+1, LEN(F296)))</f>
        <v>0</v>
      </c>
      <c r="W296" s="2" t="s">
        <v>1147</v>
      </c>
      <c r="X296" t="str">
        <f t="shared" ca="1" si="4"/>
        <v>["Litharge (See Lead Oxide)","0","0","0","Nil","Nil","0","0","0","0","0"],</v>
      </c>
    </row>
    <row r="297" spans="1:24" ht="17.5" x14ac:dyDescent="0.35">
      <c r="A297" t="s">
        <v>1148</v>
      </c>
      <c r="B297" s="4" t="s">
        <v>743</v>
      </c>
      <c r="C297" s="1" t="s">
        <v>1146</v>
      </c>
      <c r="D297" s="5" t="s">
        <v>40</v>
      </c>
      <c r="E297" s="1" t="s">
        <v>1146</v>
      </c>
      <c r="F297" s="5" t="s">
        <v>744</v>
      </c>
      <c r="G297" s="1" t="s">
        <v>1146</v>
      </c>
      <c r="H297" s="5" t="s">
        <v>103</v>
      </c>
      <c r="I297" s="1" t="s">
        <v>1146</v>
      </c>
      <c r="J297" s="5" t="s">
        <v>192</v>
      </c>
      <c r="K297" s="1" t="s">
        <v>1146</v>
      </c>
      <c r="L297" s="5">
        <v>1</v>
      </c>
      <c r="M297" s="1" t="s">
        <v>1146</v>
      </c>
      <c r="N297" s="7">
        <v>0</v>
      </c>
      <c r="O297" s="1" t="s">
        <v>1146</v>
      </c>
      <c r="P297" s="5" t="s">
        <v>745</v>
      </c>
      <c r="Q297" s="1" t="s">
        <v>1146</v>
      </c>
      <c r="R297">
        <v>5</v>
      </c>
      <c r="S297" s="1" t="s">
        <v>1146</v>
      </c>
      <c r="T297">
        <v>2</v>
      </c>
      <c r="U297" s="1" t="s">
        <v>1146</v>
      </c>
      <c r="V297" t="str" cm="1">
        <f t="array" aca="1" ref="V297" ca="1">IF(ISNUMBER(--RIGHT(F297,1)), "0", MID(F297, LOOKUP(2,1/(ISNUMBER(--MID(F297,ROW(INDIRECT("1:"&amp;LEN(F297))),1))), ROW(INDIRECT("1:"&amp;LEN(F297))))+1, LEN(F297)))</f>
        <v>MR</v>
      </c>
      <c r="W297" s="2" t="s">
        <v>1147</v>
      </c>
      <c r="X297" t="str">
        <f t="shared" ca="1" si="4"/>
        <v>["Lithopone","45,50","48A32525MR","A25","1A-1B","1","0","A325","5","2","MR"],</v>
      </c>
    </row>
    <row r="298" spans="1:24" ht="17.5" x14ac:dyDescent="0.35">
      <c r="A298" t="s">
        <v>1148</v>
      </c>
      <c r="B298" s="4" t="s">
        <v>746</v>
      </c>
      <c r="C298" s="1" t="s">
        <v>1146</v>
      </c>
      <c r="D298" s="5">
        <v>33</v>
      </c>
      <c r="E298" s="1" t="s">
        <v>1146</v>
      </c>
      <c r="F298" s="5" t="s">
        <v>747</v>
      </c>
      <c r="G298" s="1" t="s">
        <v>1146</v>
      </c>
      <c r="H298" s="5" t="s">
        <v>96</v>
      </c>
      <c r="I298" s="1" t="s">
        <v>1146</v>
      </c>
      <c r="J298" s="5" t="s">
        <v>192</v>
      </c>
      <c r="K298" s="1" t="s">
        <v>1146</v>
      </c>
      <c r="L298" s="5">
        <v>1</v>
      </c>
      <c r="M298" s="1" t="s">
        <v>1146</v>
      </c>
      <c r="N298" s="7">
        <v>0</v>
      </c>
      <c r="O298" s="1" t="s">
        <v>1146</v>
      </c>
      <c r="P298" s="5" t="s">
        <v>26</v>
      </c>
      <c r="Q298" s="1" t="s">
        <v>1146</v>
      </c>
      <c r="R298">
        <v>5</v>
      </c>
      <c r="S298" s="1" t="s">
        <v>1146</v>
      </c>
      <c r="T298">
        <v>4</v>
      </c>
      <c r="U298" s="1" t="s">
        <v>1146</v>
      </c>
      <c r="V298" t="str" cm="1">
        <f t="array" aca="1" ref="V298" ca="1">IF(ISNUMBER(--RIGHT(F298,1)), "0", MID(F298, LOOKUP(2,1/(ISNUMBER(--MID(F298,ROW(INDIRECT("1:"&amp;LEN(F298))),1))), ROW(INDIRECT("1:"&amp;LEN(F298))))+1, LEN(F298)))</f>
        <v>0</v>
      </c>
      <c r="W298" s="2" t="s">
        <v>1147</v>
      </c>
      <c r="X298" t="str">
        <f t="shared" ca="1" si="4"/>
        <v>["Magnesium Chloride (Magnesite)","33","33C1/245","C45","1A-1B","1","0","C1/2","5","4","0"],</v>
      </c>
    </row>
    <row r="299" spans="1:24" ht="15.5" x14ac:dyDescent="0.35">
      <c r="A299" t="s">
        <v>1148</v>
      </c>
      <c r="B299" s="4" t="s">
        <v>748</v>
      </c>
      <c r="C299" s="1" t="s">
        <v>1146</v>
      </c>
      <c r="D299" s="7">
        <v>0</v>
      </c>
      <c r="E299" s="1" t="s">
        <v>1146</v>
      </c>
      <c r="F299" s="7">
        <v>0</v>
      </c>
      <c r="G299" s="1" t="s">
        <v>1146</v>
      </c>
      <c r="H299" s="7">
        <v>0</v>
      </c>
      <c r="I299" s="1" t="s">
        <v>1146</v>
      </c>
      <c r="J299" s="5" t="s">
        <v>1149</v>
      </c>
      <c r="K299" s="1" t="s">
        <v>1146</v>
      </c>
      <c r="L299" s="5" t="s">
        <v>1149</v>
      </c>
      <c r="M299" s="1" t="s">
        <v>1146</v>
      </c>
      <c r="N299" s="7">
        <v>0</v>
      </c>
      <c r="O299" s="1" t="s">
        <v>1146</v>
      </c>
      <c r="P299">
        <v>0</v>
      </c>
      <c r="Q299" s="1" t="s">
        <v>1146</v>
      </c>
      <c r="R299">
        <v>0</v>
      </c>
      <c r="S299" s="1" t="s">
        <v>1146</v>
      </c>
      <c r="T299">
        <v>0</v>
      </c>
      <c r="U299" s="1" t="s">
        <v>1146</v>
      </c>
      <c r="V299" t="str" cm="1">
        <f t="array" aca="1" ref="V299" ca="1">IF(ISNUMBER(--RIGHT(F299,1)), "0", MID(F299, LOOKUP(2,1/(ISNUMBER(--MID(F299,ROW(INDIRECT("1:"&amp;LEN(F299))),1))), ROW(INDIRECT("1:"&amp;LEN(F299))))+1, LEN(F299)))</f>
        <v>0</v>
      </c>
      <c r="W299" s="2" t="s">
        <v>1147</v>
      </c>
      <c r="X299" t="str">
        <f t="shared" ca="1" si="4"/>
        <v>["Maize (See Milo)","0","0","0","Nil","Nil","0","0","0","0","0"],</v>
      </c>
    </row>
    <row r="300" spans="1:24" ht="17.5" x14ac:dyDescent="0.35">
      <c r="A300" t="s">
        <v>1148</v>
      </c>
      <c r="B300" s="4" t="s">
        <v>749</v>
      </c>
      <c r="C300" s="1" t="s">
        <v>1146</v>
      </c>
      <c r="D300" s="5" t="s">
        <v>365</v>
      </c>
      <c r="E300" s="1" t="s">
        <v>1146</v>
      </c>
      <c r="F300" s="5" t="s">
        <v>750</v>
      </c>
      <c r="G300" s="1" t="s">
        <v>1146</v>
      </c>
      <c r="H300" s="5" t="s">
        <v>42</v>
      </c>
      <c r="I300" s="1" t="s">
        <v>1146</v>
      </c>
      <c r="J300" s="5" t="s">
        <v>31</v>
      </c>
      <c r="K300" s="1" t="s">
        <v>1146</v>
      </c>
      <c r="L300" s="5">
        <v>0.5</v>
      </c>
      <c r="M300" s="1" t="s">
        <v>1146</v>
      </c>
      <c r="N300" s="5" t="s">
        <v>14</v>
      </c>
      <c r="O300" s="1" t="s">
        <v>1146</v>
      </c>
      <c r="P300" s="5" t="s">
        <v>32</v>
      </c>
      <c r="Q300" s="1" t="s">
        <v>1146</v>
      </c>
      <c r="R300">
        <v>5</v>
      </c>
      <c r="S300" s="1" t="s">
        <v>1146</v>
      </c>
      <c r="T300">
        <v>3</v>
      </c>
      <c r="U300" s="1" t="s">
        <v>1146</v>
      </c>
      <c r="V300" t="str" cm="1">
        <f t="array" aca="1" ref="V300" ca="1">IF(ISNUMBER(--RIGHT(F300,1)), "0", MID(F300, LOOKUP(2,1/(ISNUMBER(--MID(F300,ROW(INDIRECT("1:"&amp;LEN(F300))),1))), ROW(INDIRECT("1:"&amp;LEN(F300))))+1, LEN(F300)))</f>
        <v>NP</v>
      </c>
      <c r="W300" s="2" t="s">
        <v>1147</v>
      </c>
      <c r="X300" t="str">
        <f t="shared" ca="1" si="4"/>
        <v>["Malt, Dry, Ground","20,30","25B635NP","B35","1A-1B-1C","0.5","X","B6","5","3","NP"],</v>
      </c>
    </row>
    <row r="301" spans="1:24" ht="17.5" x14ac:dyDescent="0.35">
      <c r="A301" t="s">
        <v>1148</v>
      </c>
      <c r="B301" s="4" t="s">
        <v>751</v>
      </c>
      <c r="C301" s="1" t="s">
        <v>1146</v>
      </c>
      <c r="D301" s="5" t="s">
        <v>365</v>
      </c>
      <c r="E301" s="1" t="s">
        <v>1146</v>
      </c>
      <c r="F301" s="5" t="s">
        <v>752</v>
      </c>
      <c r="G301" s="1" t="s">
        <v>1146</v>
      </c>
      <c r="H301" s="5" t="s">
        <v>36</v>
      </c>
      <c r="I301" s="1" t="s">
        <v>1146</v>
      </c>
      <c r="J301" s="5" t="s">
        <v>31</v>
      </c>
      <c r="K301" s="1" t="s">
        <v>1146</v>
      </c>
      <c r="L301" s="5">
        <v>0.5</v>
      </c>
      <c r="M301" s="1" t="s">
        <v>1146</v>
      </c>
      <c r="N301" s="5" t="s">
        <v>14</v>
      </c>
      <c r="O301" s="1" t="s">
        <v>1146</v>
      </c>
      <c r="P301" s="5" t="s">
        <v>26</v>
      </c>
      <c r="Q301" s="1" t="s">
        <v>1146</v>
      </c>
      <c r="R301">
        <v>5</v>
      </c>
      <c r="S301" s="1" t="s">
        <v>1146</v>
      </c>
      <c r="T301">
        <v>3</v>
      </c>
      <c r="U301" s="1" t="s">
        <v>1146</v>
      </c>
      <c r="V301" t="str" cm="1">
        <f t="array" aca="1" ref="V301" ca="1">IF(ISNUMBER(--RIGHT(F301,1)), "0", MID(F301, LOOKUP(2,1/(ISNUMBER(--MID(F301,ROW(INDIRECT("1:"&amp;LEN(F301))),1))), ROW(INDIRECT("1:"&amp;LEN(F301))))+1, LEN(F301)))</f>
        <v>N</v>
      </c>
      <c r="W301" s="2" t="s">
        <v>1147</v>
      </c>
      <c r="X301" t="str">
        <f t="shared" ca="1" si="4"/>
        <v>["Malt, Dry, Whole","20,30","25C1/235N","C35","1A-1B-1C","0.5","X","C1/2","5","3","N"],</v>
      </c>
    </row>
    <row r="302" spans="1:24" ht="17.5" x14ac:dyDescent="0.35">
      <c r="A302" t="s">
        <v>1148</v>
      </c>
      <c r="B302" s="4" t="s">
        <v>753</v>
      </c>
      <c r="C302" s="1" t="s">
        <v>1146</v>
      </c>
      <c r="D302" s="5" t="s">
        <v>754</v>
      </c>
      <c r="E302" s="1" t="s">
        <v>1146</v>
      </c>
      <c r="F302" s="5" t="s">
        <v>755</v>
      </c>
      <c r="G302" s="1" t="s">
        <v>1146</v>
      </c>
      <c r="H302" s="5" t="s">
        <v>46</v>
      </c>
      <c r="I302" s="1" t="s">
        <v>1146</v>
      </c>
      <c r="J302" s="5" t="s">
        <v>31</v>
      </c>
      <c r="K302" s="1" t="s">
        <v>1146</v>
      </c>
      <c r="L302" s="5">
        <v>0.4</v>
      </c>
      <c r="M302" s="1" t="s">
        <v>1146</v>
      </c>
      <c r="N302" s="5" t="s">
        <v>14</v>
      </c>
      <c r="O302" s="1" t="s">
        <v>1146</v>
      </c>
      <c r="P302" s="5" t="s">
        <v>32</v>
      </c>
      <c r="Q302" s="1" t="s">
        <v>1146</v>
      </c>
      <c r="R302">
        <v>5</v>
      </c>
      <c r="S302" s="1" t="s">
        <v>1146</v>
      </c>
      <c r="T302">
        <v>2</v>
      </c>
      <c r="U302" s="1" t="s">
        <v>1146</v>
      </c>
      <c r="V302" t="str" cm="1">
        <f t="array" aca="1" ref="V302" ca="1">IF(ISNUMBER(--RIGHT(F302,1)), "0", MID(F302, LOOKUP(2,1/(ISNUMBER(--MID(F302,ROW(INDIRECT("1:"&amp;LEN(F302))),1))), ROW(INDIRECT("1:"&amp;LEN(F302))))+1, LEN(F302)))</f>
        <v>P</v>
      </c>
      <c r="W302" s="2" t="s">
        <v>1147</v>
      </c>
      <c r="X302" t="str">
        <f t="shared" ca="1" si="4"/>
        <v>["Malt, Meal","36,40","38B625P","B25","1A-1B-1C","0.4","X","B6","5","2","P"],</v>
      </c>
    </row>
    <row r="303" spans="1:24" ht="17.5" x14ac:dyDescent="0.35">
      <c r="A303" t="s">
        <v>1148</v>
      </c>
      <c r="B303" s="4" t="s">
        <v>756</v>
      </c>
      <c r="C303" s="1" t="s">
        <v>1146</v>
      </c>
      <c r="D303" s="5" t="s">
        <v>757</v>
      </c>
      <c r="E303" s="1" t="s">
        <v>1146</v>
      </c>
      <c r="F303" s="5" t="s">
        <v>758</v>
      </c>
      <c r="G303" s="1" t="s">
        <v>1146</v>
      </c>
      <c r="H303" s="5" t="s">
        <v>36</v>
      </c>
      <c r="I303" s="1" t="s">
        <v>1146</v>
      </c>
      <c r="J303" s="5" t="s">
        <v>31</v>
      </c>
      <c r="K303" s="1" t="s">
        <v>1146</v>
      </c>
      <c r="L303" s="5">
        <v>0.4</v>
      </c>
      <c r="M303" s="1" t="s">
        <v>1146</v>
      </c>
      <c r="N303" s="5" t="s">
        <v>14</v>
      </c>
      <c r="O303" s="1" t="s">
        <v>1146</v>
      </c>
      <c r="P303" s="5" t="s">
        <v>26</v>
      </c>
      <c r="Q303" s="1" t="s">
        <v>1146</v>
      </c>
      <c r="R303">
        <v>5</v>
      </c>
      <c r="S303" s="1" t="s">
        <v>1146</v>
      </c>
      <c r="T303">
        <v>3</v>
      </c>
      <c r="U303" s="1" t="s">
        <v>1146</v>
      </c>
      <c r="V303" t="str" cm="1">
        <f t="array" aca="1" ref="V303" ca="1">IF(ISNUMBER(--RIGHT(F303,1)), "0", MID(F303, LOOKUP(2,1/(ISNUMBER(--MID(F303,ROW(INDIRECT("1:"&amp;LEN(F303))),1))), ROW(INDIRECT("1:"&amp;LEN(F303))))+1, LEN(F303)))</f>
        <v>P</v>
      </c>
      <c r="W303" s="2" t="s">
        <v>1147</v>
      </c>
      <c r="X303" t="str">
        <f t="shared" ca="1" si="4"/>
        <v>["Malt, Sprouts","13,15","14C1/235P","C35","1A-1B-1C","0.4","X","C1/2","5","3","P"],</v>
      </c>
    </row>
    <row r="304" spans="1:24" ht="17.5" x14ac:dyDescent="0.35">
      <c r="A304" t="s">
        <v>1148</v>
      </c>
      <c r="B304" s="4" t="s">
        <v>759</v>
      </c>
      <c r="C304" s="1" t="s">
        <v>1146</v>
      </c>
      <c r="D304" s="5" t="s">
        <v>760</v>
      </c>
      <c r="E304" s="1" t="s">
        <v>1146</v>
      </c>
      <c r="F304" s="5" t="s">
        <v>761</v>
      </c>
      <c r="G304" s="1" t="s">
        <v>1146</v>
      </c>
      <c r="H304" s="5" t="s">
        <v>12</v>
      </c>
      <c r="I304" s="1" t="s">
        <v>1146</v>
      </c>
      <c r="J304" s="5" t="s">
        <v>47</v>
      </c>
      <c r="K304" s="1" t="s">
        <v>1146</v>
      </c>
      <c r="L304" s="5">
        <v>1.5</v>
      </c>
      <c r="M304" s="1" t="s">
        <v>1146</v>
      </c>
      <c r="N304" s="7">
        <v>0</v>
      </c>
      <c r="O304" s="1" t="s">
        <v>1146</v>
      </c>
      <c r="P304" s="5" t="s">
        <v>15</v>
      </c>
      <c r="Q304" s="1" t="s">
        <v>1146</v>
      </c>
      <c r="R304">
        <v>5</v>
      </c>
      <c r="S304" s="1" t="s">
        <v>1146</v>
      </c>
      <c r="T304">
        <v>3</v>
      </c>
      <c r="U304" s="1" t="s">
        <v>1146</v>
      </c>
      <c r="V304" t="str" cm="1">
        <f t="array" aca="1" ref="V304" ca="1">IF(ISNUMBER(--RIGHT(F304,1)), "0", MID(F304, LOOKUP(2,1/(ISNUMBER(--MID(F304,ROW(INDIRECT("1:"&amp;LEN(F304))),1))), ROW(INDIRECT("1:"&amp;LEN(F304))))+1, LEN(F304)))</f>
        <v>NRT</v>
      </c>
      <c r="W304" s="2" t="s">
        <v>1147</v>
      </c>
      <c r="X304" t="str">
        <f t="shared" ca="1" si="4"/>
        <v>["Manganese Dioxide*","70,85","78A10035NRT","A35","2A-2B","1.5","0","A100","5","3","NRT"],</v>
      </c>
    </row>
    <row r="305" spans="1:24" ht="17.5" x14ac:dyDescent="0.35">
      <c r="A305" t="s">
        <v>1148</v>
      </c>
      <c r="B305" s="4" t="s">
        <v>762</v>
      </c>
      <c r="C305" s="1" t="s">
        <v>1146</v>
      </c>
      <c r="D305" s="5" t="s">
        <v>312</v>
      </c>
      <c r="E305" s="1" t="s">
        <v>1146</v>
      </c>
      <c r="F305" s="5" t="s">
        <v>763</v>
      </c>
      <c r="G305" s="1" t="s">
        <v>1146</v>
      </c>
      <c r="H305" s="5" t="s">
        <v>59</v>
      </c>
      <c r="I305" s="1" t="s">
        <v>1146</v>
      </c>
      <c r="J305" s="5" t="s">
        <v>52</v>
      </c>
      <c r="K305" s="1" t="s">
        <v>1146</v>
      </c>
      <c r="L305" s="5">
        <v>2</v>
      </c>
      <c r="M305" s="1" t="s">
        <v>1146</v>
      </c>
      <c r="N305" s="7">
        <v>0</v>
      </c>
      <c r="O305" s="1" t="s">
        <v>1146</v>
      </c>
      <c r="P305" s="5" t="s">
        <v>394</v>
      </c>
      <c r="Q305" s="1" t="s">
        <v>1146</v>
      </c>
      <c r="R305">
        <v>7</v>
      </c>
      <c r="S305" s="1" t="s">
        <v>1146</v>
      </c>
      <c r="T305">
        <v>3</v>
      </c>
      <c r="U305" s="1" t="s">
        <v>1146</v>
      </c>
      <c r="V305" t="str" cm="1">
        <f t="array" aca="1" ref="V305" ca="1">IF(ISNUMBER(--RIGHT(F305,1)), "0", MID(F305, LOOKUP(2,1/(ISNUMBER(--MID(F305,ROW(INDIRECT("1:"&amp;LEN(F305))),1))), ROW(INDIRECT("1:"&amp;LEN(F305))))+1, LEN(F305)))</f>
        <v>0</v>
      </c>
      <c r="W305" s="2" t="s">
        <v>1147</v>
      </c>
      <c r="X305" t="str">
        <f t="shared" ca="1" si="4"/>
        <v>["Manganese Ore","125,140","133DX37","D37","3D","2","0","DX","7","3","0"],</v>
      </c>
    </row>
    <row r="306" spans="1:24" ht="17.5" x14ac:dyDescent="0.35">
      <c r="A306" t="s">
        <v>1148</v>
      </c>
      <c r="B306" s="4" t="s">
        <v>764</v>
      </c>
      <c r="C306" s="1" t="s">
        <v>1146</v>
      </c>
      <c r="D306" s="5">
        <v>120</v>
      </c>
      <c r="E306" s="1" t="s">
        <v>1146</v>
      </c>
      <c r="F306" s="5" t="s">
        <v>765</v>
      </c>
      <c r="G306" s="1" t="s">
        <v>1146</v>
      </c>
      <c r="H306" s="5" t="s">
        <v>501</v>
      </c>
      <c r="I306" s="1" t="s">
        <v>1146</v>
      </c>
      <c r="J306" s="5" t="s">
        <v>20</v>
      </c>
      <c r="K306" s="1" t="s">
        <v>1146</v>
      </c>
      <c r="L306" s="5">
        <v>2</v>
      </c>
      <c r="M306" s="1" t="s">
        <v>1146</v>
      </c>
      <c r="N306" s="7">
        <v>0</v>
      </c>
      <c r="O306" s="1" t="s">
        <v>1146</v>
      </c>
      <c r="P306" s="5" t="s">
        <v>716</v>
      </c>
      <c r="Q306" s="1" t="s">
        <v>1146</v>
      </c>
      <c r="R306">
        <v>6</v>
      </c>
      <c r="S306" s="1" t="s">
        <v>1146</v>
      </c>
      <c r="T306">
        <v>3</v>
      </c>
      <c r="U306" s="1" t="s">
        <v>1146</v>
      </c>
      <c r="V306" t="str" cm="1">
        <f t="array" aca="1" ref="V306" ca="1">IF(ISNUMBER(--RIGHT(F306,1)), "0", MID(F306, LOOKUP(2,1/(ISNUMBER(--MID(F306,ROW(INDIRECT("1:"&amp;LEN(F306))),1))), ROW(INDIRECT("1:"&amp;LEN(F306))))+1, LEN(F306)))</f>
        <v>0</v>
      </c>
      <c r="W306" s="2" t="s">
        <v>1147</v>
      </c>
      <c r="X306" t="str">
        <f t="shared" ca="1" si="4"/>
        <v>["Manganese Oxide","120","120A10036","A36","2D","2","0","A10","6","3","0"],</v>
      </c>
    </row>
    <row r="307" spans="1:24" ht="17.5" x14ac:dyDescent="0.35">
      <c r="A307" t="s">
        <v>1148</v>
      </c>
      <c r="B307" s="4" t="s">
        <v>766</v>
      </c>
      <c r="C307" s="1" t="s">
        <v>1146</v>
      </c>
      <c r="D307" s="5">
        <v>70</v>
      </c>
      <c r="E307" s="1" t="s">
        <v>1146</v>
      </c>
      <c r="F307" s="5" t="s">
        <v>767</v>
      </c>
      <c r="G307" s="1" t="s">
        <v>1146</v>
      </c>
      <c r="H307" s="5" t="s">
        <v>378</v>
      </c>
      <c r="I307" s="1" t="s">
        <v>1146</v>
      </c>
      <c r="J307" s="5" t="s">
        <v>52</v>
      </c>
      <c r="K307" s="1" t="s">
        <v>1146</v>
      </c>
      <c r="L307" s="5">
        <v>2.4</v>
      </c>
      <c r="M307" s="1" t="s">
        <v>1146</v>
      </c>
      <c r="N307" s="7">
        <v>0</v>
      </c>
      <c r="O307" s="1" t="s">
        <v>1146</v>
      </c>
      <c r="P307" s="5" t="s">
        <v>26</v>
      </c>
      <c r="Q307" s="1" t="s">
        <v>1146</v>
      </c>
      <c r="R307">
        <v>7</v>
      </c>
      <c r="S307" s="1" t="s">
        <v>1146</v>
      </c>
      <c r="T307">
        <v>3</v>
      </c>
      <c r="U307" s="1" t="s">
        <v>1146</v>
      </c>
      <c r="V307" t="str" cm="1">
        <f t="array" aca="1" ref="V307" ca="1">IF(ISNUMBER(--RIGHT(F307,1)), "0", MID(F307, LOOKUP(2,1/(ISNUMBER(--MID(F307,ROW(INDIRECT("1:"&amp;LEN(F307))),1))), ROW(INDIRECT("1:"&amp;LEN(F307))))+1, LEN(F307)))</f>
        <v>0</v>
      </c>
      <c r="W307" s="2" t="s">
        <v>1147</v>
      </c>
      <c r="X307" t="str">
        <f t="shared" ca="1" si="4"/>
        <v>["Manganous Sulfate","70","70C1/237","C37","3D","2.4","0","C1/2","7","3","0"],</v>
      </c>
    </row>
    <row r="308" spans="1:24" ht="17.5" x14ac:dyDescent="0.35">
      <c r="A308" t="s">
        <v>1148</v>
      </c>
      <c r="B308" s="4" t="s">
        <v>768</v>
      </c>
      <c r="C308" s="1" t="s">
        <v>1146</v>
      </c>
      <c r="D308" s="5" t="s">
        <v>769</v>
      </c>
      <c r="E308" s="1" t="s">
        <v>1146</v>
      </c>
      <c r="F308" s="5" t="s">
        <v>770</v>
      </c>
      <c r="G308" s="1" t="s">
        <v>1146</v>
      </c>
      <c r="H308" s="5" t="s">
        <v>236</v>
      </c>
      <c r="I308" s="1" t="s">
        <v>1146</v>
      </c>
      <c r="J308" s="5" t="s">
        <v>52</v>
      </c>
      <c r="K308" s="1" t="s">
        <v>1146</v>
      </c>
      <c r="L308" s="5">
        <v>2</v>
      </c>
      <c r="M308" s="1" t="s">
        <v>1146</v>
      </c>
      <c r="N308" s="7">
        <v>0</v>
      </c>
      <c r="O308" s="1" t="s">
        <v>1146</v>
      </c>
      <c r="P308" s="5" t="s">
        <v>32</v>
      </c>
      <c r="Q308" s="1" t="s">
        <v>1146</v>
      </c>
      <c r="R308">
        <v>7</v>
      </c>
      <c r="S308" s="1" t="s">
        <v>1146</v>
      </c>
      <c r="T308">
        <v>3</v>
      </c>
      <c r="U308" s="1" t="s">
        <v>1146</v>
      </c>
      <c r="V308" t="str" cm="1">
        <f t="array" aca="1" ref="V308" ca="1">IF(ISNUMBER(--RIGHT(F308,1)), "0", MID(F308, LOOKUP(2,1/(ISNUMBER(--MID(F308,ROW(INDIRECT("1:"&amp;LEN(F308))),1))), ROW(INDIRECT("1:"&amp;LEN(F308))))+1, LEN(F308)))</f>
        <v>0</v>
      </c>
      <c r="W308" s="2" t="s">
        <v>1147</v>
      </c>
      <c r="X308" t="str">
        <f t="shared" ca="1" si="4"/>
        <v>["Marble, Crushed","80,95","88B637","B37","3D","2","0","B6","7","3","0"],</v>
      </c>
    </row>
    <row r="309" spans="1:24" ht="17.5" x14ac:dyDescent="0.35">
      <c r="A309" t="s">
        <v>1148</v>
      </c>
      <c r="B309" s="4" t="s">
        <v>771</v>
      </c>
      <c r="C309" s="1" t="s">
        <v>1146</v>
      </c>
      <c r="D309" s="5">
        <v>80</v>
      </c>
      <c r="E309" s="1" t="s">
        <v>1146</v>
      </c>
      <c r="F309" s="5" t="s">
        <v>772</v>
      </c>
      <c r="G309" s="1" t="s">
        <v>1146</v>
      </c>
      <c r="H309" s="5" t="s">
        <v>144</v>
      </c>
      <c r="I309" s="1" t="s">
        <v>1146</v>
      </c>
      <c r="J309" s="5" t="s">
        <v>20</v>
      </c>
      <c r="K309" s="1" t="s">
        <v>1146</v>
      </c>
      <c r="L309" s="5">
        <v>1.6</v>
      </c>
      <c r="M309" s="1" t="s">
        <v>1146</v>
      </c>
      <c r="N309" s="7">
        <v>0</v>
      </c>
      <c r="O309" s="1" t="s">
        <v>1146</v>
      </c>
      <c r="P309" s="5" t="s">
        <v>394</v>
      </c>
      <c r="Q309" s="1" t="s">
        <v>1146</v>
      </c>
      <c r="R309">
        <v>6</v>
      </c>
      <c r="S309" s="1" t="s">
        <v>1146</v>
      </c>
      <c r="T309">
        <v>3</v>
      </c>
      <c r="U309" s="1" t="s">
        <v>1146</v>
      </c>
      <c r="V309" t="str" cm="1">
        <f t="array" aca="1" ref="V309" ca="1">IF(ISNUMBER(--RIGHT(F309,1)), "0", MID(F309, LOOKUP(2,1/(ISNUMBER(--MID(F309,ROW(INDIRECT("1:"&amp;LEN(F309))),1))), ROW(INDIRECT("1:"&amp;LEN(F309))))+1, LEN(F309)))</f>
        <v>0</v>
      </c>
      <c r="W309" s="2" t="s">
        <v>1147</v>
      </c>
      <c r="X309" t="str">
        <f t="shared" ca="1" si="4"/>
        <v>["Marl (see Clay)","80","80DX36","D36","2D","1.6","0","DX","6","3","0"],</v>
      </c>
    </row>
    <row r="310" spans="1:24" ht="15.5" x14ac:dyDescent="0.35">
      <c r="A310" t="s">
        <v>1148</v>
      </c>
      <c r="B310" s="4" t="s">
        <v>773</v>
      </c>
      <c r="C310" s="1" t="s">
        <v>1146</v>
      </c>
      <c r="D310" s="5" t="s">
        <v>655</v>
      </c>
      <c r="E310" s="1" t="s">
        <v>1146</v>
      </c>
      <c r="F310" s="5" t="s">
        <v>774</v>
      </c>
      <c r="G310" s="1" t="s">
        <v>1146</v>
      </c>
      <c r="H310" s="5" t="s">
        <v>66</v>
      </c>
      <c r="I310" s="1" t="s">
        <v>1146</v>
      </c>
      <c r="J310" s="5" t="s">
        <v>47</v>
      </c>
      <c r="K310" s="1" t="s">
        <v>1146</v>
      </c>
      <c r="L310" s="5">
        <v>1.5</v>
      </c>
      <c r="M310" s="1" t="s">
        <v>1146</v>
      </c>
      <c r="N310" s="7">
        <v>0</v>
      </c>
      <c r="O310" s="1" t="s">
        <v>1146</v>
      </c>
      <c r="P310" s="5" t="s">
        <v>67</v>
      </c>
      <c r="Q310" s="1" t="s">
        <v>1146</v>
      </c>
      <c r="R310">
        <v>5</v>
      </c>
      <c r="S310" s="1" t="s">
        <v>1146</v>
      </c>
      <c r="T310">
        <v>4</v>
      </c>
      <c r="U310" s="1" t="s">
        <v>1146</v>
      </c>
      <c r="V310" t="str" cm="1">
        <f t="array" aca="1" ref="V310" ca="1">IF(ISNUMBER(--RIGHT(F310,1)), "0", MID(F310, LOOKUP(2,1/(ISNUMBER(--MID(F310,ROW(INDIRECT("1:"&amp;LEN(F310))),1))), ROW(INDIRECT("1:"&amp;LEN(F310))))+1, LEN(F310)))</f>
        <v>HQTX</v>
      </c>
      <c r="W310" s="2" t="s">
        <v>1147</v>
      </c>
      <c r="X310" t="str">
        <f t="shared" ca="1" si="4"/>
        <v>["Meat, Ground","50,55","53E45HQTX","E45","2A-2B","1.5","0","E","5","4","HQTX"],</v>
      </c>
    </row>
    <row r="311" spans="1:24" ht="15.5" x14ac:dyDescent="0.35">
      <c r="A311" t="s">
        <v>1148</v>
      </c>
      <c r="B311" s="4" t="s">
        <v>775</v>
      </c>
      <c r="C311" s="1" t="s">
        <v>1146</v>
      </c>
      <c r="D311" s="5">
        <v>40</v>
      </c>
      <c r="E311" s="1" t="s">
        <v>1146</v>
      </c>
      <c r="F311" s="5" t="s">
        <v>776</v>
      </c>
      <c r="G311" s="1" t="s">
        <v>1146</v>
      </c>
      <c r="H311" s="5" t="s">
        <v>109</v>
      </c>
      <c r="I311" s="1" t="s">
        <v>1146</v>
      </c>
      <c r="J311" s="5" t="s">
        <v>20</v>
      </c>
      <c r="K311" s="1" t="s">
        <v>1146</v>
      </c>
      <c r="L311" s="5">
        <v>1.5</v>
      </c>
      <c r="M311" s="1" t="s">
        <v>1146</v>
      </c>
      <c r="N311" s="7">
        <v>0</v>
      </c>
      <c r="O311" s="1" t="s">
        <v>1146</v>
      </c>
      <c r="P311" s="5" t="s">
        <v>67</v>
      </c>
      <c r="Q311" s="1" t="s">
        <v>1146</v>
      </c>
      <c r="R311">
        <v>6</v>
      </c>
      <c r="S311" s="1" t="s">
        <v>1146</v>
      </c>
      <c r="T311">
        <v>4</v>
      </c>
      <c r="U311" s="1" t="s">
        <v>1146</v>
      </c>
      <c r="V311" t="str" cm="1">
        <f t="array" aca="1" ref="V311" ca="1">IF(ISNUMBER(--RIGHT(F311,1)), "0", MID(F311, LOOKUP(2,1/(ISNUMBER(--MID(F311,ROW(INDIRECT("1:"&amp;LEN(F311))),1))), ROW(INDIRECT("1:"&amp;LEN(F311))))+1, LEN(F311)))</f>
        <v>H</v>
      </c>
      <c r="W311" s="2" t="s">
        <v>1147</v>
      </c>
      <c r="X311" t="str">
        <f t="shared" ca="1" si="4"/>
        <v>["Meat, Scrap, W/bone","40","40E46H","E46","2D","1.5","0","E","6","4","H"],</v>
      </c>
    </row>
    <row r="312" spans="1:24" ht="17.5" x14ac:dyDescent="0.35">
      <c r="A312" t="s">
        <v>1148</v>
      </c>
      <c r="B312" s="4" t="s">
        <v>777</v>
      </c>
      <c r="C312" s="1" t="s">
        <v>1146</v>
      </c>
      <c r="D312" s="5" t="s">
        <v>778</v>
      </c>
      <c r="E312" s="1" t="s">
        <v>1146</v>
      </c>
      <c r="F312" s="5" t="s">
        <v>779</v>
      </c>
      <c r="G312" s="1" t="s">
        <v>1146</v>
      </c>
      <c r="H312" s="5" t="s">
        <v>780</v>
      </c>
      <c r="I312" s="1" t="s">
        <v>1146</v>
      </c>
      <c r="J312" s="5" t="s">
        <v>20</v>
      </c>
      <c r="K312" s="1" t="s">
        <v>1146</v>
      </c>
      <c r="L312" s="5">
        <v>1</v>
      </c>
      <c r="M312" s="1" t="s">
        <v>1146</v>
      </c>
      <c r="N312" s="5" t="s">
        <v>14</v>
      </c>
      <c r="O312" s="1" t="s">
        <v>1146</v>
      </c>
      <c r="P312" s="5" t="s">
        <v>32</v>
      </c>
      <c r="Q312" s="1" t="s">
        <v>1146</v>
      </c>
      <c r="R312">
        <v>6</v>
      </c>
      <c r="S312" s="1" t="s">
        <v>1146</v>
      </c>
      <c r="T312">
        <v>1</v>
      </c>
      <c r="U312" s="1" t="s">
        <v>1146</v>
      </c>
      <c r="V312" t="str" cm="1">
        <f t="array" aca="1" ref="V312" ca="1">IF(ISNUMBER(--RIGHT(F312,1)), "0", MID(F312, LOOKUP(2,1/(ISNUMBER(--MID(F312,ROW(INDIRECT("1:"&amp;LEN(F312))),1))), ROW(INDIRECT("1:"&amp;LEN(F312))))+1, LEN(F312)))</f>
        <v>MY</v>
      </c>
      <c r="W312" s="2" t="s">
        <v>1147</v>
      </c>
      <c r="X312" t="str">
        <f t="shared" ca="1" si="4"/>
        <v>["Mica, Flakes","17,22","20B616MY","B16","2D","1","X","B6","6","1","MY"],</v>
      </c>
    </row>
    <row r="313" spans="1:24" ht="17.5" x14ac:dyDescent="0.35">
      <c r="A313" t="s">
        <v>1148</v>
      </c>
      <c r="B313" s="4" t="s">
        <v>781</v>
      </c>
      <c r="C313" s="1" t="s">
        <v>1146</v>
      </c>
      <c r="D313" s="5" t="s">
        <v>757</v>
      </c>
      <c r="E313" s="1" t="s">
        <v>1146</v>
      </c>
      <c r="F313" s="5" t="s">
        <v>782</v>
      </c>
      <c r="G313" s="1" t="s">
        <v>1146</v>
      </c>
      <c r="H313" s="5" t="s">
        <v>112</v>
      </c>
      <c r="I313" s="1" t="s">
        <v>1146</v>
      </c>
      <c r="J313" s="5" t="s">
        <v>20</v>
      </c>
      <c r="K313" s="1" t="s">
        <v>1146</v>
      </c>
      <c r="L313" s="5">
        <v>0.9</v>
      </c>
      <c r="M313" s="1" t="s">
        <v>1146</v>
      </c>
      <c r="N313" s="5" t="s">
        <v>14</v>
      </c>
      <c r="O313" s="1" t="s">
        <v>1146</v>
      </c>
      <c r="P313" s="5" t="s">
        <v>32</v>
      </c>
      <c r="Q313" s="1" t="s">
        <v>1146</v>
      </c>
      <c r="R313">
        <v>6</v>
      </c>
      <c r="S313" s="1" t="s">
        <v>1146</v>
      </c>
      <c r="T313">
        <v>3</v>
      </c>
      <c r="U313" s="1" t="s">
        <v>1146</v>
      </c>
      <c r="V313" t="str" cm="1">
        <f t="array" aca="1" ref="V313" ca="1">IF(ISNUMBER(--RIGHT(F313,1)), "0", MID(F313, LOOKUP(2,1/(ISNUMBER(--MID(F313,ROW(INDIRECT("1:"&amp;LEN(F313))),1))), ROW(INDIRECT("1:"&amp;LEN(F313))))+1, LEN(F313)))</f>
        <v>0</v>
      </c>
      <c r="W313" s="2" t="s">
        <v>1147</v>
      </c>
      <c r="X313" t="str">
        <f t="shared" ca="1" si="4"/>
        <v>["Mica, Ground","13,15","14B636","B36","2D","0.9","X","B6","6","3","0"],</v>
      </c>
    </row>
    <row r="314" spans="1:24" ht="17.5" x14ac:dyDescent="0.35">
      <c r="A314" t="s">
        <v>1148</v>
      </c>
      <c r="B314" s="4" t="s">
        <v>783</v>
      </c>
      <c r="C314" s="1" t="s">
        <v>1146</v>
      </c>
      <c r="D314" s="5" t="s">
        <v>757</v>
      </c>
      <c r="E314" s="1" t="s">
        <v>1146</v>
      </c>
      <c r="F314" s="5" t="s">
        <v>784</v>
      </c>
      <c r="G314" s="1" t="s">
        <v>1146</v>
      </c>
      <c r="H314" s="5" t="s">
        <v>501</v>
      </c>
      <c r="I314" s="1" t="s">
        <v>1146</v>
      </c>
      <c r="J314" s="5" t="s">
        <v>20</v>
      </c>
      <c r="K314" s="1" t="s">
        <v>1146</v>
      </c>
      <c r="L314" s="5">
        <v>1</v>
      </c>
      <c r="M314" s="1" t="s">
        <v>1146</v>
      </c>
      <c r="N314" s="5" t="s">
        <v>14</v>
      </c>
      <c r="O314" s="1" t="s">
        <v>1146</v>
      </c>
      <c r="P314" s="5" t="s">
        <v>15</v>
      </c>
      <c r="Q314" s="1" t="s">
        <v>1146</v>
      </c>
      <c r="R314">
        <v>6</v>
      </c>
      <c r="S314" s="1" t="s">
        <v>1146</v>
      </c>
      <c r="T314">
        <v>3</v>
      </c>
      <c r="U314" s="1" t="s">
        <v>1146</v>
      </c>
      <c r="V314" t="str" cm="1">
        <f t="array" aca="1" ref="V314" ca="1">IF(ISNUMBER(--RIGHT(F314,1)), "0", MID(F314, LOOKUP(2,1/(ISNUMBER(--MID(F314,ROW(INDIRECT("1:"&amp;LEN(F314))),1))), ROW(INDIRECT("1:"&amp;LEN(F314))))+1, LEN(F314)))</f>
        <v>M</v>
      </c>
      <c r="W314" s="2" t="s">
        <v>1147</v>
      </c>
      <c r="X314" t="str">
        <f t="shared" ca="1" si="4"/>
        <v>["Mica, Pulverized","13,15","14A10036M","A36","2D","1","X","A100","6","3","M"],</v>
      </c>
    </row>
    <row r="315" spans="1:24" ht="17.5" x14ac:dyDescent="0.35">
      <c r="A315" t="s">
        <v>1148</v>
      </c>
      <c r="B315" s="4" t="s">
        <v>785</v>
      </c>
      <c r="C315" s="1" t="s">
        <v>1146</v>
      </c>
      <c r="D315" s="5" t="s">
        <v>757</v>
      </c>
      <c r="E315" s="1" t="s">
        <v>1146</v>
      </c>
      <c r="F315" s="5" t="s">
        <v>786</v>
      </c>
      <c r="G315" s="1" t="s">
        <v>1146</v>
      </c>
      <c r="H315" s="5" t="s">
        <v>42</v>
      </c>
      <c r="I315" s="1" t="s">
        <v>1146</v>
      </c>
      <c r="J315" s="5" t="s">
        <v>138</v>
      </c>
      <c r="K315" s="1" t="s">
        <v>1146</v>
      </c>
      <c r="L315" s="5">
        <v>0.4</v>
      </c>
      <c r="M315" s="1" t="s">
        <v>1146</v>
      </c>
      <c r="N315" s="7">
        <v>0</v>
      </c>
      <c r="O315" s="1" t="s">
        <v>1146</v>
      </c>
      <c r="P315" s="5" t="s">
        <v>32</v>
      </c>
      <c r="Q315" s="1" t="s">
        <v>1146</v>
      </c>
      <c r="R315">
        <v>5</v>
      </c>
      <c r="S315" s="1" t="s">
        <v>1146</v>
      </c>
      <c r="T315">
        <v>3</v>
      </c>
      <c r="U315" s="1" t="s">
        <v>1146</v>
      </c>
      <c r="V315" t="str" cm="1">
        <f t="array" aca="1" ref="V315" ca="1">IF(ISNUMBER(--RIGHT(F315,1)), "0", MID(F315, LOOKUP(2,1/(ISNUMBER(--MID(F315,ROW(INDIRECT("1:"&amp;LEN(F315))),1))), ROW(INDIRECT("1:"&amp;LEN(F315))))+1, LEN(F315)))</f>
        <v>PUYN</v>
      </c>
      <c r="W315" s="2" t="s">
        <v>1147</v>
      </c>
      <c r="X315" t="str">
        <f t="shared" ca="1" si="4"/>
        <v>["Milk, Dried, Flake","13,15","6B635PUYN","B35","1B","0.4","0","B6","5","3","PUYN"],</v>
      </c>
    </row>
    <row r="316" spans="1:24" ht="17.5" x14ac:dyDescent="0.35">
      <c r="A316" t="s">
        <v>1148</v>
      </c>
      <c r="B316" s="4" t="s">
        <v>787</v>
      </c>
      <c r="C316" s="1" t="s">
        <v>1146</v>
      </c>
      <c r="D316" s="5" t="s">
        <v>34</v>
      </c>
      <c r="E316" s="1" t="s">
        <v>1146</v>
      </c>
      <c r="F316" s="5" t="s">
        <v>788</v>
      </c>
      <c r="G316" s="1" t="s">
        <v>1146</v>
      </c>
      <c r="H316" s="5" t="s">
        <v>87</v>
      </c>
      <c r="I316" s="1" t="s">
        <v>1146</v>
      </c>
      <c r="J316" s="5" t="s">
        <v>138</v>
      </c>
      <c r="K316" s="1" t="s">
        <v>1146</v>
      </c>
      <c r="L316" s="5">
        <v>0.9</v>
      </c>
      <c r="M316" s="1" t="s">
        <v>1146</v>
      </c>
      <c r="N316" s="7">
        <v>0</v>
      </c>
      <c r="O316" s="1" t="s">
        <v>1146</v>
      </c>
      <c r="P316" s="5" t="s">
        <v>91</v>
      </c>
      <c r="Q316" s="1" t="s">
        <v>1146</v>
      </c>
      <c r="R316">
        <v>5</v>
      </c>
      <c r="S316" s="1" t="s">
        <v>1146</v>
      </c>
      <c r="T316">
        <v>4</v>
      </c>
      <c r="U316" s="1" t="s">
        <v>1146</v>
      </c>
      <c r="V316" t="str" cm="1">
        <f t="array" aca="1" ref="V316" ca="1">IF(ISNUMBER(--RIGHT(F316,1)), "0", MID(F316, LOOKUP(2,1/(ISNUMBER(--MID(F316,ROW(INDIRECT("1:"&amp;LEN(F316))),1))), ROW(INDIRECT("1:"&amp;LEN(F316))))+1, LEN(F316)))</f>
        <v>PXN</v>
      </c>
      <c r="W316" s="2" t="s">
        <v>1147</v>
      </c>
      <c r="X316" t="str">
        <f t="shared" ca="1" si="4"/>
        <v>["Milk, Malted","27,30","29A4045PXN","A45","1B","0.9","0","A40","5","4","PXN"],</v>
      </c>
    </row>
    <row r="317" spans="1:24" ht="17.5" x14ac:dyDescent="0.35">
      <c r="A317" t="s">
        <v>1148</v>
      </c>
      <c r="B317" s="4" t="s">
        <v>789</v>
      </c>
      <c r="C317" s="1" t="s">
        <v>1146</v>
      </c>
      <c r="D317" s="5" t="s">
        <v>790</v>
      </c>
      <c r="E317" s="1" t="s">
        <v>1146</v>
      </c>
      <c r="F317" s="5" t="s">
        <v>791</v>
      </c>
      <c r="G317" s="1" t="s">
        <v>1146</v>
      </c>
      <c r="H317" s="5" t="s">
        <v>46</v>
      </c>
      <c r="I317" s="1" t="s">
        <v>1146</v>
      </c>
      <c r="J317" s="5" t="s">
        <v>138</v>
      </c>
      <c r="K317" s="1" t="s">
        <v>1146</v>
      </c>
      <c r="L317" s="5">
        <v>0.5</v>
      </c>
      <c r="M317" s="1" t="s">
        <v>1146</v>
      </c>
      <c r="N317" s="7">
        <v>0</v>
      </c>
      <c r="O317" s="1" t="s">
        <v>1146</v>
      </c>
      <c r="P317" s="5" t="s">
        <v>32</v>
      </c>
      <c r="Q317" s="1" t="s">
        <v>1146</v>
      </c>
      <c r="R317">
        <v>5</v>
      </c>
      <c r="S317" s="1" t="s">
        <v>1146</v>
      </c>
      <c r="T317">
        <v>2</v>
      </c>
      <c r="U317" s="1" t="s">
        <v>1146</v>
      </c>
      <c r="V317" t="str" cm="1">
        <f t="array" aca="1" ref="V317" ca="1">IF(ISNUMBER(--RIGHT(F317,1)), "0", MID(F317, LOOKUP(2,1/(ISNUMBER(--MID(F317,ROW(INDIRECT("1:"&amp;LEN(F317))),1))), ROW(INDIRECT("1:"&amp;LEN(F317))))+1, LEN(F317)))</f>
        <v>PMN</v>
      </c>
      <c r="W317" s="2" t="s">
        <v>1147</v>
      </c>
      <c r="X317" t="str">
        <f t="shared" ca="1" si="4"/>
        <v>["Milk, Powdered","20,45","33B625PMN","B25","1B","0.5","0","B6","5","2","PMN"],</v>
      </c>
    </row>
    <row r="318" spans="1:24" ht="17.5" x14ac:dyDescent="0.35">
      <c r="A318" t="s">
        <v>1148</v>
      </c>
      <c r="B318" s="4" t="s">
        <v>792</v>
      </c>
      <c r="C318" s="1" t="s">
        <v>1146</v>
      </c>
      <c r="D318" s="5" t="s">
        <v>793</v>
      </c>
      <c r="E318" s="1" t="s">
        <v>1146</v>
      </c>
      <c r="F318" s="5" t="s">
        <v>794</v>
      </c>
      <c r="G318" s="1" t="s">
        <v>1146</v>
      </c>
      <c r="H318" s="5" t="s">
        <v>42</v>
      </c>
      <c r="I318" s="1" t="s">
        <v>1146</v>
      </c>
      <c r="J318" s="5" t="s">
        <v>138</v>
      </c>
      <c r="K318" s="1" t="s">
        <v>1146</v>
      </c>
      <c r="L318" s="5">
        <v>0.5</v>
      </c>
      <c r="M318" s="1" t="s">
        <v>1146</v>
      </c>
      <c r="N318" s="7">
        <v>0</v>
      </c>
      <c r="O318" s="1" t="s">
        <v>1146</v>
      </c>
      <c r="P318" s="5" t="s">
        <v>32</v>
      </c>
      <c r="Q318" s="1" t="s">
        <v>1146</v>
      </c>
      <c r="R318">
        <v>5</v>
      </c>
      <c r="S318" s="1" t="s">
        <v>1146</v>
      </c>
      <c r="T318">
        <v>3</v>
      </c>
      <c r="U318" s="1" t="s">
        <v>1146</v>
      </c>
      <c r="V318" t="str" cm="1">
        <f t="array" aca="1" ref="V318" ca="1">IF(ISNUMBER(--RIGHT(F318,1)), "0", MID(F318, LOOKUP(2,1/(ISNUMBER(--MID(F318,ROW(INDIRECT("1:"&amp;LEN(F318))),1))), ROW(INDIRECT("1:"&amp;LEN(F318))))+1, LEN(F318)))</f>
        <v>PUX</v>
      </c>
      <c r="W318" s="2" t="s">
        <v>1147</v>
      </c>
      <c r="X318" t="str">
        <f t="shared" ca="1" si="4"/>
        <v>["Milk, Powdered, Whole","20,36","28B635PUX","B35","1B","0.5","0","B6","5","3","PUX"],</v>
      </c>
    </row>
    <row r="319" spans="1:24" ht="17.5" x14ac:dyDescent="0.35">
      <c r="A319" t="s">
        <v>1148</v>
      </c>
      <c r="B319" s="4" t="s">
        <v>795</v>
      </c>
      <c r="C319" s="1" t="s">
        <v>1146</v>
      </c>
      <c r="D319" s="5">
        <v>32</v>
      </c>
      <c r="E319" s="1" t="s">
        <v>1146</v>
      </c>
      <c r="F319" s="5" t="s">
        <v>796</v>
      </c>
      <c r="G319" s="1" t="s">
        <v>1146</v>
      </c>
      <c r="H319" s="5" t="s">
        <v>12</v>
      </c>
      <c r="I319" s="1" t="s">
        <v>1146</v>
      </c>
      <c r="J319" s="5" t="s">
        <v>138</v>
      </c>
      <c r="K319" s="1" t="s">
        <v>1146</v>
      </c>
      <c r="L319" s="5">
        <v>0.8</v>
      </c>
      <c r="M319" s="1" t="s">
        <v>1146</v>
      </c>
      <c r="N319" s="7">
        <v>0</v>
      </c>
      <c r="O319" s="1" t="s">
        <v>1146</v>
      </c>
      <c r="P319" s="5" t="s">
        <v>15</v>
      </c>
      <c r="Q319" s="1" t="s">
        <v>1146</v>
      </c>
      <c r="R319">
        <v>5</v>
      </c>
      <c r="S319" s="1" t="s">
        <v>1146</v>
      </c>
      <c r="T319">
        <v>3</v>
      </c>
      <c r="U319" s="1" t="s">
        <v>1146</v>
      </c>
      <c r="V319" t="str" cm="1">
        <f t="array" aca="1" ref="V319" ca="1">IF(ISNUMBER(--RIGHT(F319,1)), "0", MID(F319, LOOKUP(2,1/(ISNUMBER(--MID(F319,ROW(INDIRECT("1:"&amp;LEN(F319))),1))), ROW(INDIRECT("1:"&amp;LEN(F319))))+1, LEN(F319)))</f>
        <v>PXN</v>
      </c>
      <c r="W319" s="2" t="s">
        <v>1147</v>
      </c>
      <c r="X319" t="str">
        <f t="shared" ca="1" si="4"/>
        <v>["Milk, Sugar","32","32A10035PXN","A35","1B","0.8","0","A100","5","3","PXN"],</v>
      </c>
    </row>
    <row r="320" spans="1:24" ht="15.5" x14ac:dyDescent="0.35">
      <c r="A320" t="s">
        <v>1148</v>
      </c>
      <c r="B320" s="4" t="s">
        <v>797</v>
      </c>
      <c r="C320" s="1" t="s">
        <v>1146</v>
      </c>
      <c r="D320" s="5" t="s">
        <v>798</v>
      </c>
      <c r="E320" s="1" t="s">
        <v>1146</v>
      </c>
      <c r="F320" s="5" t="s">
        <v>799</v>
      </c>
      <c r="G320" s="1" t="s">
        <v>1146</v>
      </c>
      <c r="H320" s="5" t="s">
        <v>109</v>
      </c>
      <c r="I320" s="1" t="s">
        <v>1146</v>
      </c>
      <c r="J320" s="5" t="s">
        <v>52</v>
      </c>
      <c r="K320" s="1" t="s">
        <v>1146</v>
      </c>
      <c r="L320" s="5">
        <v>3</v>
      </c>
      <c r="M320" s="1" t="s">
        <v>1146</v>
      </c>
      <c r="N320" s="7">
        <v>0</v>
      </c>
      <c r="O320" s="1" t="s">
        <v>1146</v>
      </c>
      <c r="P320" s="5" t="s">
        <v>109</v>
      </c>
      <c r="Q320" s="1" t="s">
        <v>1146</v>
      </c>
      <c r="R320">
        <v>6</v>
      </c>
      <c r="S320" s="1" t="s">
        <v>1146</v>
      </c>
      <c r="T320">
        <v>4</v>
      </c>
      <c r="U320" s="1" t="s">
        <v>1146</v>
      </c>
      <c r="V320" t="str" cm="1">
        <f t="array" aca="1" ref="V320" ca="1">IF(ISNUMBER(--RIGHT(F320,1)), "0", MID(F320, LOOKUP(2,1/(ISNUMBER(--MID(F320,ROW(INDIRECT("1:"&amp;LEN(F320))),1))), ROW(INDIRECT("1:"&amp;LEN(F320))))+1, LEN(F320)))</f>
        <v>T</v>
      </c>
      <c r="W320" s="2" t="s">
        <v>1147</v>
      </c>
      <c r="X320" t="str">
        <f t="shared" ca="1" si="4"/>
        <v>["Mill Scale (Steel)","120,125","123E46T","E46","3D","3","0","E46","6","4","T"],</v>
      </c>
    </row>
    <row r="321" spans="1:24" ht="17.5" x14ac:dyDescent="0.35">
      <c r="A321" t="s">
        <v>1148</v>
      </c>
      <c r="B321" s="4" t="s">
        <v>800</v>
      </c>
      <c r="C321" s="1" t="s">
        <v>1146</v>
      </c>
      <c r="D321" s="5" t="s">
        <v>801</v>
      </c>
      <c r="E321" s="1" t="s">
        <v>1146</v>
      </c>
      <c r="F321" s="5" t="s">
        <v>802</v>
      </c>
      <c r="G321" s="1" t="s">
        <v>1146</v>
      </c>
      <c r="H321" s="5" t="s">
        <v>46</v>
      </c>
      <c r="I321" s="1" t="s">
        <v>1146</v>
      </c>
      <c r="J321" s="5" t="s">
        <v>31</v>
      </c>
      <c r="K321" s="1" t="s">
        <v>1146</v>
      </c>
      <c r="L321" s="5">
        <v>0.5</v>
      </c>
      <c r="M321" s="1" t="s">
        <v>1146</v>
      </c>
      <c r="N321" s="5" t="s">
        <v>14</v>
      </c>
      <c r="O321" s="1" t="s">
        <v>1146</v>
      </c>
      <c r="P321" s="5" t="s">
        <v>32</v>
      </c>
      <c r="Q321" s="1" t="s">
        <v>1146</v>
      </c>
      <c r="R321">
        <v>5</v>
      </c>
      <c r="S321" s="1" t="s">
        <v>1146</v>
      </c>
      <c r="T321">
        <v>2</v>
      </c>
      <c r="U321" s="1" t="s">
        <v>1146</v>
      </c>
      <c r="V321" t="str" cm="1">
        <f t="array" aca="1" ref="V321" ca="1">IF(ISNUMBER(--RIGHT(F321,1)), "0", MID(F321, LOOKUP(2,1/(ISNUMBER(--MID(F321,ROW(INDIRECT("1:"&amp;LEN(F321))),1))), ROW(INDIRECT("1:"&amp;LEN(F321))))+1, LEN(F321)))</f>
        <v>0</v>
      </c>
      <c r="W321" s="2" t="s">
        <v>1147</v>
      </c>
      <c r="X321" t="str">
        <f t="shared" ca="1" si="4"/>
        <v>["Milo, Ground","32,36","34B625","B25","1A-1B-1C","0.5","X","B6","5","2","0"],</v>
      </c>
    </row>
    <row r="322" spans="1:24" ht="17.5" x14ac:dyDescent="0.35">
      <c r="A322" t="s">
        <v>1148</v>
      </c>
      <c r="B322" s="4" t="s">
        <v>803</v>
      </c>
      <c r="C322" s="1" t="s">
        <v>1146</v>
      </c>
      <c r="D322" s="5" t="s">
        <v>309</v>
      </c>
      <c r="E322" s="1" t="s">
        <v>1146</v>
      </c>
      <c r="F322" s="5" t="s">
        <v>804</v>
      </c>
      <c r="G322" s="1" t="s">
        <v>1146</v>
      </c>
      <c r="H322" s="5" t="s">
        <v>30</v>
      </c>
      <c r="I322" s="1" t="s">
        <v>1146</v>
      </c>
      <c r="J322" s="5" t="s">
        <v>31</v>
      </c>
      <c r="K322" s="1" t="s">
        <v>1146</v>
      </c>
      <c r="L322" s="5">
        <v>0.4</v>
      </c>
      <c r="M322" s="1" t="s">
        <v>1146</v>
      </c>
      <c r="N322" s="5" t="s">
        <v>14</v>
      </c>
      <c r="O322" s="1" t="s">
        <v>1146</v>
      </c>
      <c r="P322" s="5" t="s">
        <v>32</v>
      </c>
      <c r="Q322" s="1" t="s">
        <v>1146</v>
      </c>
      <c r="R322">
        <v>5</v>
      </c>
      <c r="S322" s="1" t="s">
        <v>1146</v>
      </c>
      <c r="T322">
        <v>1</v>
      </c>
      <c r="U322" s="1" t="s">
        <v>1146</v>
      </c>
      <c r="V322" t="str" cm="1">
        <f t="array" aca="1" ref="V322" ca="1">IF(ISNUMBER(--RIGHT(F322,1)), "0", MID(F322, LOOKUP(2,1/(ISNUMBER(--MID(F322,ROW(INDIRECT("1:"&amp;LEN(F322))),1))), ROW(INDIRECT("1:"&amp;LEN(F322))))+1, LEN(F322)))</f>
        <v>N</v>
      </c>
      <c r="W322" s="2" t="s">
        <v>1147</v>
      </c>
      <c r="X322" t="str">
        <f t="shared" ca="1" si="4"/>
        <v>["Milo, Maize (Kafir)","40,45","43B615N","B15","1A-1B-1C","0.4","X","B6","5","1","N"],</v>
      </c>
    </row>
    <row r="323" spans="1:24" ht="17.5" x14ac:dyDescent="0.35">
      <c r="A323" t="s">
        <v>1148</v>
      </c>
      <c r="B323" s="4" t="s">
        <v>805</v>
      </c>
      <c r="C323" s="1" t="s">
        <v>1146</v>
      </c>
      <c r="D323" s="5">
        <v>107</v>
      </c>
      <c r="E323" s="1" t="s">
        <v>1146</v>
      </c>
      <c r="F323" s="5" t="s">
        <v>806</v>
      </c>
      <c r="G323" s="1" t="s">
        <v>1146</v>
      </c>
      <c r="H323" s="5" t="s">
        <v>807</v>
      </c>
      <c r="I323" s="1" t="s">
        <v>1146</v>
      </c>
      <c r="J323" s="5" t="s">
        <v>20</v>
      </c>
      <c r="K323" s="1" t="s">
        <v>1146</v>
      </c>
      <c r="L323" s="5">
        <v>1.5</v>
      </c>
      <c r="M323" s="1" t="s">
        <v>1146</v>
      </c>
      <c r="N323" s="7">
        <v>0</v>
      </c>
      <c r="O323" s="1" t="s">
        <v>1146</v>
      </c>
      <c r="P323" s="5" t="s">
        <v>32</v>
      </c>
      <c r="Q323" s="1" t="s">
        <v>1146</v>
      </c>
      <c r="R323">
        <v>6</v>
      </c>
      <c r="S323" s="1" t="s">
        <v>1146</v>
      </c>
      <c r="T323">
        <v>2</v>
      </c>
      <c r="U323" s="1" t="s">
        <v>1146</v>
      </c>
      <c r="V323" t="str" cm="1">
        <f t="array" aca="1" ref="V323" ca="1">IF(ISNUMBER(--RIGHT(F323,1)), "0", MID(F323, LOOKUP(2,1/(ISNUMBER(--MID(F323,ROW(INDIRECT("1:"&amp;LEN(F323))),1))), ROW(INDIRECT("1:"&amp;LEN(F323))))+1, LEN(F323)))</f>
        <v>0</v>
      </c>
      <c r="W323" s="2" t="s">
        <v>1147</v>
      </c>
      <c r="X323" t="str">
        <f t="shared" ref="X323:X386" ca="1" si="5">A323&amp;B323&amp;C323&amp;D323&amp;E323&amp;F323&amp;G323&amp;H323&amp;I323&amp;J323&amp;K323&amp;L323&amp;M323&amp;N323&amp;O323&amp;P323&amp;Q323&amp;R323&amp;S323&amp;T323&amp;U323&amp;V323&amp;W323</f>
        <v>["Molybdenite Powder","107","107B626","B26","2D","1.5","0","B6","6","2","0"],</v>
      </c>
    </row>
    <row r="324" spans="1:24" ht="17.5" x14ac:dyDescent="0.35">
      <c r="A324" t="s">
        <v>1148</v>
      </c>
      <c r="B324" s="4" t="s">
        <v>808</v>
      </c>
      <c r="C324" s="1" t="s">
        <v>1146</v>
      </c>
      <c r="D324" s="5">
        <v>50</v>
      </c>
      <c r="E324" s="1" t="s">
        <v>1146</v>
      </c>
      <c r="F324" s="5" t="s">
        <v>809</v>
      </c>
      <c r="G324" s="1" t="s">
        <v>1146</v>
      </c>
      <c r="H324" s="5" t="s">
        <v>112</v>
      </c>
      <c r="I324" s="1" t="s">
        <v>1146</v>
      </c>
      <c r="J324" s="5" t="s">
        <v>20</v>
      </c>
      <c r="K324" s="1" t="s">
        <v>1146</v>
      </c>
      <c r="L324" s="5">
        <v>0.6</v>
      </c>
      <c r="M324" s="1" t="s">
        <v>1146</v>
      </c>
      <c r="N324" s="7">
        <v>0</v>
      </c>
      <c r="O324" s="1" t="s">
        <v>1146</v>
      </c>
      <c r="P324" s="5" t="s">
        <v>32</v>
      </c>
      <c r="Q324" s="1" t="s">
        <v>1146</v>
      </c>
      <c r="R324">
        <v>6</v>
      </c>
      <c r="S324" s="1" t="s">
        <v>1146</v>
      </c>
      <c r="T324">
        <v>3</v>
      </c>
      <c r="U324" s="1" t="s">
        <v>1146</v>
      </c>
      <c r="V324" t="str" cm="1">
        <f t="array" aca="1" ref="V324" ca="1">IF(ISNUMBER(--RIGHT(F324,1)), "0", MID(F324, LOOKUP(2,1/(ISNUMBER(--MID(F324,ROW(INDIRECT("1:"&amp;LEN(F324))),1))), ROW(INDIRECT("1:"&amp;LEN(F324))))+1, LEN(F324)))</f>
        <v>0</v>
      </c>
      <c r="W324" s="2" t="s">
        <v>1147</v>
      </c>
      <c r="X324" t="str">
        <f t="shared" ca="1" si="5"/>
        <v>["Monosodium Phosphate","50","50B636","B36","2D","0.6","0","B6","6","3","0"],</v>
      </c>
    </row>
    <row r="325" spans="1:24" ht="15.5" x14ac:dyDescent="0.35">
      <c r="A325" t="s">
        <v>1148</v>
      </c>
      <c r="B325" s="4" t="s">
        <v>810</v>
      </c>
      <c r="C325" s="1" t="s">
        <v>1146</v>
      </c>
      <c r="D325" s="5">
        <v>150</v>
      </c>
      <c r="E325" s="1" t="s">
        <v>1146</v>
      </c>
      <c r="F325" s="5" t="s">
        <v>811</v>
      </c>
      <c r="G325" s="1" t="s">
        <v>1146</v>
      </c>
      <c r="H325" s="5" t="s">
        <v>109</v>
      </c>
      <c r="I325" s="1" t="s">
        <v>1146</v>
      </c>
      <c r="J325" s="5" t="s">
        <v>52</v>
      </c>
      <c r="K325" s="1" t="s">
        <v>1146</v>
      </c>
      <c r="L325" s="5">
        <v>3</v>
      </c>
      <c r="M325" s="1" t="s">
        <v>1146</v>
      </c>
      <c r="N325" s="7">
        <v>0</v>
      </c>
      <c r="O325" s="1" t="s">
        <v>1146</v>
      </c>
      <c r="P325" s="5" t="s">
        <v>109</v>
      </c>
      <c r="Q325" s="1" t="s">
        <v>1146</v>
      </c>
      <c r="R325">
        <v>6</v>
      </c>
      <c r="S325" s="1" t="s">
        <v>1146</v>
      </c>
      <c r="T325">
        <v>4</v>
      </c>
      <c r="U325" s="1" t="s">
        <v>1146</v>
      </c>
      <c r="V325" t="str" cm="1">
        <f t="array" aca="1" ref="V325" ca="1">IF(ISNUMBER(--RIGHT(F325,1)), "0", MID(F325, LOOKUP(2,1/(ISNUMBER(--MID(F325,ROW(INDIRECT("1:"&amp;LEN(F325))),1))), ROW(INDIRECT("1:"&amp;LEN(F325))))+1, LEN(F325)))</f>
        <v>T</v>
      </c>
      <c r="W325" s="2" t="s">
        <v>1147</v>
      </c>
      <c r="X325" t="str">
        <f t="shared" ca="1" si="5"/>
        <v>["Mortar, Wet*","150","150E46T","E46","3D","3","0","E46","6","4","T"],</v>
      </c>
    </row>
    <row r="326" spans="1:24" ht="17.5" x14ac:dyDescent="0.35">
      <c r="A326" t="s">
        <v>1148</v>
      </c>
      <c r="B326" s="4" t="s">
        <v>812</v>
      </c>
      <c r="C326" s="1" t="s">
        <v>1146</v>
      </c>
      <c r="D326" s="5">
        <v>45</v>
      </c>
      <c r="E326" s="1" t="s">
        <v>1146</v>
      </c>
      <c r="F326" s="5" t="s">
        <v>813</v>
      </c>
      <c r="G326" s="1" t="s">
        <v>1146</v>
      </c>
      <c r="H326" s="5" t="s">
        <v>30</v>
      </c>
      <c r="I326" s="1" t="s">
        <v>1146</v>
      </c>
      <c r="J326" s="5" t="s">
        <v>31</v>
      </c>
      <c r="K326" s="1" t="s">
        <v>1146</v>
      </c>
      <c r="L326" s="5">
        <v>0.4</v>
      </c>
      <c r="M326" s="1" t="s">
        <v>1146</v>
      </c>
      <c r="N326" s="5" t="s">
        <v>14</v>
      </c>
      <c r="O326" s="1" t="s">
        <v>1146</v>
      </c>
      <c r="P326" s="5" t="s">
        <v>32</v>
      </c>
      <c r="Q326" s="1" t="s">
        <v>1146</v>
      </c>
      <c r="R326">
        <v>5</v>
      </c>
      <c r="S326" s="1" t="s">
        <v>1146</v>
      </c>
      <c r="T326">
        <v>1</v>
      </c>
      <c r="U326" s="1" t="s">
        <v>1146</v>
      </c>
      <c r="V326" t="str" cm="1">
        <f t="array" aca="1" ref="V326" ca="1">IF(ISNUMBER(--RIGHT(F326,1)), "0", MID(F326, LOOKUP(2,1/(ISNUMBER(--MID(F326,ROW(INDIRECT("1:"&amp;LEN(F326))),1))), ROW(INDIRECT("1:"&amp;LEN(F326))))+1, LEN(F326)))</f>
        <v>N</v>
      </c>
      <c r="W326" s="2" t="s">
        <v>1147</v>
      </c>
      <c r="X326" t="str">
        <f t="shared" ca="1" si="5"/>
        <v>["Mustard, Seeds","45","45B615N","B15","1A-1B-1C","0.4","X","B6","5","1","N"],</v>
      </c>
    </row>
    <row r="327" spans="1:24" ht="17.5" x14ac:dyDescent="0.35">
      <c r="A327" t="s">
        <v>1148</v>
      </c>
      <c r="B327" s="4" t="s">
        <v>814</v>
      </c>
      <c r="C327" s="1" t="s">
        <v>1146</v>
      </c>
      <c r="D327" s="5">
        <v>45</v>
      </c>
      <c r="E327" s="1" t="s">
        <v>1146</v>
      </c>
      <c r="F327" s="5" t="s">
        <v>62</v>
      </c>
      <c r="G327" s="1" t="s">
        <v>1146</v>
      </c>
      <c r="H327" s="5" t="s">
        <v>42</v>
      </c>
      <c r="I327" s="1" t="s">
        <v>1146</v>
      </c>
      <c r="J327" s="5" t="s">
        <v>31</v>
      </c>
      <c r="K327" s="1" t="s">
        <v>1146</v>
      </c>
      <c r="L327" s="5">
        <v>0.7</v>
      </c>
      <c r="M327" s="1" t="s">
        <v>1146</v>
      </c>
      <c r="N327" s="5" t="s">
        <v>14</v>
      </c>
      <c r="O327" s="1" t="s">
        <v>1146</v>
      </c>
      <c r="P327" s="5" t="s">
        <v>32</v>
      </c>
      <c r="Q327" s="1" t="s">
        <v>1146</v>
      </c>
      <c r="R327">
        <v>5</v>
      </c>
      <c r="S327" s="1" t="s">
        <v>1146</v>
      </c>
      <c r="T327">
        <v>3</v>
      </c>
      <c r="U327" s="1" t="s">
        <v>1146</v>
      </c>
      <c r="V327" t="str" cm="1">
        <f t="array" aca="1" ref="V327" ca="1">IF(ISNUMBER(--RIGHT(F327,1)), "0", MID(F327, LOOKUP(2,1/(ISNUMBER(--MID(F327,ROW(INDIRECT("1:"&amp;LEN(F327))),1))), ROW(INDIRECT("1:"&amp;LEN(F327))))+1, LEN(F327)))</f>
        <v>0</v>
      </c>
      <c r="W327" s="2" t="s">
        <v>1147</v>
      </c>
      <c r="X327" t="str">
        <f t="shared" ca="1" si="5"/>
        <v>["Naphtalene, Flakes","45","45B635","B35","1A-1B-1C","0.7","X","B6","5","3","0"],</v>
      </c>
    </row>
    <row r="328" spans="1:24" ht="17.5" x14ac:dyDescent="0.35">
      <c r="A328" t="s">
        <v>1148</v>
      </c>
      <c r="B328" s="4" t="s">
        <v>815</v>
      </c>
      <c r="C328" s="1" t="s">
        <v>1146</v>
      </c>
      <c r="D328" s="5">
        <v>35</v>
      </c>
      <c r="E328" s="1" t="s">
        <v>1146</v>
      </c>
      <c r="F328" s="5" t="s">
        <v>816</v>
      </c>
      <c r="G328" s="1" t="s">
        <v>1146</v>
      </c>
      <c r="H328" s="5" t="s">
        <v>12</v>
      </c>
      <c r="I328" s="1" t="s">
        <v>1146</v>
      </c>
      <c r="J328" s="5" t="s">
        <v>20</v>
      </c>
      <c r="K328" s="1" t="s">
        <v>1146</v>
      </c>
      <c r="L328" s="5">
        <v>0.8</v>
      </c>
      <c r="M328" s="1" t="s">
        <v>1146</v>
      </c>
      <c r="N328" s="7">
        <v>0</v>
      </c>
      <c r="O328" s="1" t="s">
        <v>1146</v>
      </c>
      <c r="P328" s="5" t="s">
        <v>91</v>
      </c>
      <c r="Q328" s="1" t="s">
        <v>1146</v>
      </c>
      <c r="R328">
        <v>5</v>
      </c>
      <c r="S328" s="1" t="s">
        <v>1146</v>
      </c>
      <c r="T328">
        <v>3</v>
      </c>
      <c r="U328" s="1" t="s">
        <v>1146</v>
      </c>
      <c r="V328" t="str" cm="1">
        <f t="array" aca="1" ref="V328" ca="1">IF(ISNUMBER(--RIGHT(F328,1)), "0", MID(F328, LOOKUP(2,1/(ISNUMBER(--MID(F328,ROW(INDIRECT("1:"&amp;LEN(F328))),1))), ROW(INDIRECT("1:"&amp;LEN(F328))))+1, LEN(F328)))</f>
        <v>P</v>
      </c>
      <c r="W328" s="2" t="s">
        <v>1147</v>
      </c>
      <c r="X328" t="str">
        <f t="shared" ca="1" si="5"/>
        <v>["Niacin (Nicotinic Acid)","35","35A4035P","A35","2D","0.8","0","A40","5","3","P"],</v>
      </c>
    </row>
    <row r="329" spans="1:24" ht="17.5" x14ac:dyDescent="0.35">
      <c r="A329" t="s">
        <v>1148</v>
      </c>
      <c r="B329" s="4" t="s">
        <v>817</v>
      </c>
      <c r="C329" s="1" t="s">
        <v>1146</v>
      </c>
      <c r="D329" s="5">
        <v>26</v>
      </c>
      <c r="E329" s="1" t="s">
        <v>1146</v>
      </c>
      <c r="F329" s="5" t="s">
        <v>818</v>
      </c>
      <c r="G329" s="1" t="s">
        <v>1146</v>
      </c>
      <c r="H329" s="5" t="s">
        <v>25</v>
      </c>
      <c r="I329" s="1" t="s">
        <v>1146</v>
      </c>
      <c r="J329" s="5" t="s">
        <v>31</v>
      </c>
      <c r="K329" s="1" t="s">
        <v>1146</v>
      </c>
      <c r="L329" s="5">
        <v>0.6</v>
      </c>
      <c r="M329" s="1" t="s">
        <v>1146</v>
      </c>
      <c r="N329" s="5" t="s">
        <v>14</v>
      </c>
      <c r="O329" s="1" t="s">
        <v>1146</v>
      </c>
      <c r="P329" s="5" t="s">
        <v>26</v>
      </c>
      <c r="Q329" s="1" t="s">
        <v>1146</v>
      </c>
      <c r="R329">
        <v>5</v>
      </c>
      <c r="S329" s="1" t="s">
        <v>1146</v>
      </c>
      <c r="T329">
        <v>2</v>
      </c>
      <c r="U329" s="1" t="s">
        <v>1146</v>
      </c>
      <c r="V329" t="str" cm="1">
        <f t="array" aca="1" ref="V329" ca="1">IF(ISNUMBER(--RIGHT(F329,1)), "0", MID(F329, LOOKUP(2,1/(ISNUMBER(--MID(F329,ROW(INDIRECT("1:"&amp;LEN(F329))),1))), ROW(INDIRECT("1:"&amp;LEN(F329))))+1, LEN(F329)))</f>
        <v>MN</v>
      </c>
      <c r="W329" s="2" t="s">
        <v>1147</v>
      </c>
      <c r="X329" t="str">
        <f t="shared" ca="1" si="5"/>
        <v>["Oats","26","26C1/225MN","C25","1A-1B-1C","0.6","X","C1/2","5","2","MN"],</v>
      </c>
    </row>
    <row r="330" spans="1:24" ht="17.5" x14ac:dyDescent="0.35">
      <c r="A330" t="s">
        <v>1148</v>
      </c>
      <c r="B330" s="4" t="s">
        <v>819</v>
      </c>
      <c r="C330" s="1" t="s">
        <v>1146</v>
      </c>
      <c r="D330" s="5" t="s">
        <v>820</v>
      </c>
      <c r="E330" s="1" t="s">
        <v>1146</v>
      </c>
      <c r="F330" s="5" t="s">
        <v>821</v>
      </c>
      <c r="G330" s="1" t="s">
        <v>1146</v>
      </c>
      <c r="H330" s="5" t="s">
        <v>36</v>
      </c>
      <c r="I330" s="1" t="s">
        <v>1146</v>
      </c>
      <c r="J330" s="5" t="s">
        <v>31</v>
      </c>
      <c r="K330" s="1" t="s">
        <v>1146</v>
      </c>
      <c r="L330" s="5">
        <v>0.5</v>
      </c>
      <c r="M330" s="1" t="s">
        <v>1146</v>
      </c>
      <c r="N330" s="5" t="s">
        <v>14</v>
      </c>
      <c r="O330" s="1" t="s">
        <v>1146</v>
      </c>
      <c r="P330" s="5" t="s">
        <v>26</v>
      </c>
      <c r="Q330" s="1" t="s">
        <v>1146</v>
      </c>
      <c r="R330">
        <v>5</v>
      </c>
      <c r="S330" s="1" t="s">
        <v>1146</v>
      </c>
      <c r="T330">
        <v>3</v>
      </c>
      <c r="U330" s="1" t="s">
        <v>1146</v>
      </c>
      <c r="V330" t="str" cm="1">
        <f t="array" aca="1" ref="V330" ca="1">IF(ISNUMBER(--RIGHT(F330,1)), "0", MID(F330, LOOKUP(2,1/(ISNUMBER(--MID(F330,ROW(INDIRECT("1:"&amp;LEN(F330))),1))), ROW(INDIRECT("1:"&amp;LEN(F330))))+1, LEN(F330)))</f>
        <v>0</v>
      </c>
      <c r="W330" s="2" t="s">
        <v>1147</v>
      </c>
      <c r="X330" t="str">
        <f t="shared" ca="1" si="5"/>
        <v>["Oats, Crimped","19,26","23C1/235","C35","1A-1B-1C","0.5","X","C1/2","5","3","0"],</v>
      </c>
    </row>
    <row r="331" spans="1:24" ht="17.5" x14ac:dyDescent="0.35">
      <c r="A331" t="s">
        <v>1148</v>
      </c>
      <c r="B331" s="4" t="s">
        <v>822</v>
      </c>
      <c r="C331" s="1" t="s">
        <v>1146</v>
      </c>
      <c r="D331" s="5">
        <v>22</v>
      </c>
      <c r="E331" s="1" t="s">
        <v>1146</v>
      </c>
      <c r="F331" s="5" t="s">
        <v>823</v>
      </c>
      <c r="G331" s="1" t="s">
        <v>1146</v>
      </c>
      <c r="H331" s="5" t="s">
        <v>19</v>
      </c>
      <c r="I331" s="1" t="s">
        <v>1146</v>
      </c>
      <c r="J331" s="5" t="s">
        <v>31</v>
      </c>
      <c r="K331" s="1" t="s">
        <v>1146</v>
      </c>
      <c r="L331" s="5">
        <v>0.6</v>
      </c>
      <c r="M331" s="1" t="s">
        <v>1146</v>
      </c>
      <c r="N331" s="5" t="s">
        <v>14</v>
      </c>
      <c r="O331" s="1" t="s">
        <v>1146</v>
      </c>
      <c r="P331" s="5" t="s">
        <v>32</v>
      </c>
      <c r="Q331" s="1" t="s">
        <v>1146</v>
      </c>
      <c r="R331">
        <v>5</v>
      </c>
      <c r="S331" s="1" t="s">
        <v>1146</v>
      </c>
      <c r="T331">
        <v>4</v>
      </c>
      <c r="U331" s="1" t="s">
        <v>1146</v>
      </c>
      <c r="V331" t="str" cm="1">
        <f t="array" aca="1" ref="V331" ca="1">IF(ISNUMBER(--RIGHT(F331,1)), "0", MID(F331, LOOKUP(2,1/(ISNUMBER(--MID(F331,ROW(INDIRECT("1:"&amp;LEN(F331))),1))), ROW(INDIRECT("1:"&amp;LEN(F331))))+1, LEN(F331)))</f>
        <v>NY</v>
      </c>
      <c r="W331" s="2" t="s">
        <v>1147</v>
      </c>
      <c r="X331" t="str">
        <f t="shared" ca="1" si="5"/>
        <v>["Oats, Crushed","22","22B645NY","B45","1A-1B-1C","0.6","X","B6","5","4","NY"],</v>
      </c>
    </row>
    <row r="332" spans="1:24" ht="17.5" x14ac:dyDescent="0.35">
      <c r="A332" t="s">
        <v>1148</v>
      </c>
      <c r="B332" s="4" t="s">
        <v>824</v>
      </c>
      <c r="C332" s="1" t="s">
        <v>1146</v>
      </c>
      <c r="D332" s="5">
        <v>35</v>
      </c>
      <c r="E332" s="1" t="s">
        <v>1146</v>
      </c>
      <c r="F332" s="5" t="s">
        <v>825</v>
      </c>
      <c r="G332" s="1" t="s">
        <v>1146</v>
      </c>
      <c r="H332" s="5" t="s">
        <v>12</v>
      </c>
      <c r="I332" s="1" t="s">
        <v>1146</v>
      </c>
      <c r="J332" s="5" t="s">
        <v>31</v>
      </c>
      <c r="K332" s="1" t="s">
        <v>1146</v>
      </c>
      <c r="L332" s="5">
        <v>0.5</v>
      </c>
      <c r="M332" s="1" t="s">
        <v>1146</v>
      </c>
      <c r="N332" s="5" t="s">
        <v>14</v>
      </c>
      <c r="O332" s="1" t="s">
        <v>1146</v>
      </c>
      <c r="P332" s="5" t="s">
        <v>15</v>
      </c>
      <c r="Q332" s="1" t="s">
        <v>1146</v>
      </c>
      <c r="R332">
        <v>5</v>
      </c>
      <c r="S332" s="1" t="s">
        <v>1146</v>
      </c>
      <c r="T332">
        <v>3</v>
      </c>
      <c r="U332" s="1" t="s">
        <v>1146</v>
      </c>
      <c r="V332" t="str" cm="1">
        <f t="array" aca="1" ref="V332" ca="1">IF(ISNUMBER(--RIGHT(F332,1)), "0", MID(F332, LOOKUP(2,1/(ISNUMBER(--MID(F332,ROW(INDIRECT("1:"&amp;LEN(F332))),1))), ROW(INDIRECT("1:"&amp;LEN(F332))))+1, LEN(F332)))</f>
        <v>0</v>
      </c>
      <c r="W332" s="2" t="s">
        <v>1147</v>
      </c>
      <c r="X332" t="str">
        <f t="shared" ca="1" si="5"/>
        <v>["Oats, Flour","35","35A10035","A35","1A-1B-1C","0.5","X","A100","5","3","0"],</v>
      </c>
    </row>
    <row r="333" spans="1:24" ht="17.5" x14ac:dyDescent="0.35">
      <c r="A333" t="s">
        <v>1148</v>
      </c>
      <c r="B333" s="4" t="s">
        <v>826</v>
      </c>
      <c r="C333" s="1" t="s">
        <v>1146</v>
      </c>
      <c r="D333" s="5" t="s">
        <v>647</v>
      </c>
      <c r="E333" s="1" t="s">
        <v>1146</v>
      </c>
      <c r="F333" s="5" t="s">
        <v>827</v>
      </c>
      <c r="G333" s="1" t="s">
        <v>1146</v>
      </c>
      <c r="H333" s="5" t="s">
        <v>42</v>
      </c>
      <c r="I333" s="1" t="s">
        <v>1146</v>
      </c>
      <c r="J333" s="5" t="s">
        <v>31</v>
      </c>
      <c r="K333" s="1" t="s">
        <v>1146</v>
      </c>
      <c r="L333" s="5">
        <v>0.5</v>
      </c>
      <c r="M333" s="1" t="s">
        <v>1146</v>
      </c>
      <c r="N333" s="5" t="s">
        <v>14</v>
      </c>
      <c r="O333" s="1" t="s">
        <v>1146</v>
      </c>
      <c r="P333" s="5" t="s">
        <v>32</v>
      </c>
      <c r="Q333" s="1" t="s">
        <v>1146</v>
      </c>
      <c r="R333">
        <v>5</v>
      </c>
      <c r="S333" s="1" t="s">
        <v>1146</v>
      </c>
      <c r="T333">
        <v>3</v>
      </c>
      <c r="U333" s="1" t="s">
        <v>1146</v>
      </c>
      <c r="V333" t="str" cm="1">
        <f t="array" aca="1" ref="V333" ca="1">IF(ISNUMBER(--RIGHT(F333,1)), "0", MID(F333, LOOKUP(2,1/(ISNUMBER(--MID(F333,ROW(INDIRECT("1:"&amp;LEN(F333))),1))), ROW(INDIRECT("1:"&amp;LEN(F333))))+1, LEN(F333)))</f>
        <v>NY</v>
      </c>
      <c r="W333" s="2" t="s">
        <v>1147</v>
      </c>
      <c r="X333" t="str">
        <f t="shared" ca="1" si="5"/>
        <v>["Oats, Hulls","8,12","10B635NY","B35","1A-1B-1C","0.5","X","B6","5","3","NY"],</v>
      </c>
    </row>
    <row r="334" spans="1:24" ht="17.5" x14ac:dyDescent="0.35">
      <c r="A334" t="s">
        <v>1148</v>
      </c>
      <c r="B334" s="10" t="s">
        <v>828</v>
      </c>
      <c r="C334" s="1" t="s">
        <v>1146</v>
      </c>
      <c r="D334" s="6" t="s">
        <v>829</v>
      </c>
      <c r="E334" s="1" t="s">
        <v>1146</v>
      </c>
      <c r="F334" s="6" t="s">
        <v>830</v>
      </c>
      <c r="G334" s="1" t="s">
        <v>1146</v>
      </c>
      <c r="H334" s="6" t="s">
        <v>831</v>
      </c>
      <c r="I334" s="1" t="s">
        <v>1146</v>
      </c>
      <c r="J334" s="5" t="s">
        <v>31</v>
      </c>
      <c r="K334" s="1" t="s">
        <v>1146</v>
      </c>
      <c r="L334" s="5">
        <v>0.6</v>
      </c>
      <c r="M334" s="1" t="s">
        <v>1146</v>
      </c>
      <c r="N334" s="5" t="s">
        <v>14</v>
      </c>
      <c r="O334" s="1" t="s">
        <v>1146</v>
      </c>
      <c r="P334" s="5" t="s">
        <v>26</v>
      </c>
      <c r="Q334" s="1" t="s">
        <v>1146</v>
      </c>
      <c r="R334" t="s">
        <v>832</v>
      </c>
      <c r="S334" s="1" t="s">
        <v>1146</v>
      </c>
      <c r="T334">
        <v>0</v>
      </c>
      <c r="U334" s="1" t="s">
        <v>1146</v>
      </c>
      <c r="V334" t="str" cm="1">
        <f t="array" aca="1" ref="V334" ca="1">IF(ISNUMBER(--RIGHT(F334,1)), "0", MID(F334, LOOKUP(2,1/(ISNUMBER(--MID(F334,ROW(INDIRECT("1:"&amp;LEN(F334))),1))), ROW(INDIRECT("1:"&amp;LEN(F334))))+1, LEN(F334)))</f>
        <v>NY</v>
      </c>
      <c r="W334" s="2" t="s">
        <v>1147</v>
      </c>
      <c r="X334" t="str">
        <f t="shared" ca="1" si="5"/>
        <v>["Oats, Rolled","19,24","22C1/2NY","C","1A-1B-1C","0.6","X","C1/2","-","0","NY"],</v>
      </c>
    </row>
    <row r="335" spans="1:24" ht="15.5" x14ac:dyDescent="0.35">
      <c r="A335" t="s">
        <v>1148</v>
      </c>
      <c r="B335" s="4" t="s">
        <v>833</v>
      </c>
      <c r="C335" s="1" t="s">
        <v>1146</v>
      </c>
      <c r="D335" s="5">
        <v>59</v>
      </c>
      <c r="E335" s="1" t="s">
        <v>1146</v>
      </c>
      <c r="F335" s="5" t="s">
        <v>834</v>
      </c>
      <c r="G335" s="1" t="s">
        <v>1146</v>
      </c>
      <c r="H335" s="5" t="s">
        <v>66</v>
      </c>
      <c r="I335" s="1" t="s">
        <v>1146</v>
      </c>
      <c r="J335" s="5" t="s">
        <v>47</v>
      </c>
      <c r="K335" s="1" t="s">
        <v>1146</v>
      </c>
      <c r="L335" s="5">
        <v>0.4</v>
      </c>
      <c r="M335" s="1" t="s">
        <v>1146</v>
      </c>
      <c r="N335" s="7">
        <v>0</v>
      </c>
      <c r="O335" s="1" t="s">
        <v>1146</v>
      </c>
      <c r="P335" s="5" t="s">
        <v>67</v>
      </c>
      <c r="Q335" s="1" t="s">
        <v>1146</v>
      </c>
      <c r="R335">
        <v>5</v>
      </c>
      <c r="S335" s="1" t="s">
        <v>1146</v>
      </c>
      <c r="T335">
        <v>4</v>
      </c>
      <c r="U335" s="1" t="s">
        <v>1146</v>
      </c>
      <c r="V335" t="str" cm="1">
        <f t="array" aca="1" ref="V335" ca="1">IF(ISNUMBER(--RIGHT(F335,1)), "0", MID(F335, LOOKUP(2,1/(ISNUMBER(--MID(F335,ROW(INDIRECT("1:"&amp;LEN(F335))),1))), ROW(INDIRECT("1:"&amp;LEN(F335))))+1, LEN(F335)))</f>
        <v>HKPWX</v>
      </c>
      <c r="W335" s="2" t="s">
        <v>1147</v>
      </c>
      <c r="X335" t="str">
        <f t="shared" ca="1" si="5"/>
        <v>["Oleo (Margarine)","59","59E45HKPWX","E45","2A-2B","0.4","0","E","5","4","HKPWX"],</v>
      </c>
    </row>
    <row r="336" spans="1:24" ht="15.5" x14ac:dyDescent="0.35">
      <c r="A336" t="s">
        <v>1148</v>
      </c>
      <c r="B336" s="4" t="s">
        <v>835</v>
      </c>
      <c r="C336" s="1" t="s">
        <v>1146</v>
      </c>
      <c r="D336" s="5">
        <v>15</v>
      </c>
      <c r="E336" s="1" t="s">
        <v>1146</v>
      </c>
      <c r="F336" s="11" t="s">
        <v>836</v>
      </c>
      <c r="G336" s="1" t="s">
        <v>1146</v>
      </c>
      <c r="H336" s="5" t="s">
        <v>66</v>
      </c>
      <c r="I336" s="1" t="s">
        <v>1146</v>
      </c>
      <c r="J336" s="5" t="s">
        <v>47</v>
      </c>
      <c r="K336" s="1" t="s">
        <v>1146</v>
      </c>
      <c r="L336" s="5">
        <v>1.5</v>
      </c>
      <c r="M336" s="1" t="s">
        <v>1146</v>
      </c>
      <c r="N336" s="7">
        <v>0</v>
      </c>
      <c r="O336" s="1" t="s">
        <v>1146</v>
      </c>
      <c r="P336">
        <v>0</v>
      </c>
      <c r="Q336" s="1" t="s">
        <v>1146</v>
      </c>
      <c r="R336">
        <v>5</v>
      </c>
      <c r="S336" s="1" t="s">
        <v>1146</v>
      </c>
      <c r="T336">
        <v>4</v>
      </c>
      <c r="U336" s="1" t="s">
        <v>1146</v>
      </c>
      <c r="V336" t="str" cm="1">
        <f t="array" aca="1" ref="V336" ca="1">IF(ISNUMBER(--RIGHT(F336,1)), "0", MID(F336, LOOKUP(2,1/(ISNUMBER(--MID(F336,ROW(INDIRECT("1:"&amp;LEN(F336))),1))), ROW(INDIRECT("1:"&amp;LEN(F336))))+1, LEN(F336)))</f>
        <v>0</v>
      </c>
      <c r="W336" s="2" t="s">
        <v>1147</v>
      </c>
      <c r="X336" t="str">
        <f t="shared" ca="1" si="5"/>
        <v>["Orange, Peels, Dry","15","15E45","E45","2A-2B","1.5","0","0","5","4","0"],</v>
      </c>
    </row>
    <row r="337" spans="1:24" ht="17.5" x14ac:dyDescent="0.35">
      <c r="A337" t="s">
        <v>1148</v>
      </c>
      <c r="B337" s="4" t="s">
        <v>837</v>
      </c>
      <c r="C337" s="1" t="s">
        <v>1146</v>
      </c>
      <c r="D337" s="5">
        <v>60</v>
      </c>
      <c r="E337" s="1" t="s">
        <v>1146</v>
      </c>
      <c r="F337" s="5" t="s">
        <v>838</v>
      </c>
      <c r="G337" s="1" t="s">
        <v>1146</v>
      </c>
      <c r="H337" s="5" t="s">
        <v>42</v>
      </c>
      <c r="I337" s="1" t="s">
        <v>1146</v>
      </c>
      <c r="J337" s="5" t="s">
        <v>192</v>
      </c>
      <c r="K337" s="1" t="s">
        <v>1146</v>
      </c>
      <c r="L337" s="5">
        <v>1</v>
      </c>
      <c r="M337" s="1" t="s">
        <v>1146</v>
      </c>
      <c r="N337" s="7">
        <v>0</v>
      </c>
      <c r="O337" s="1" t="s">
        <v>1146</v>
      </c>
      <c r="P337" s="5" t="s">
        <v>32</v>
      </c>
      <c r="Q337" s="1" t="s">
        <v>1146</v>
      </c>
      <c r="R337">
        <v>5</v>
      </c>
      <c r="S337" s="1" t="s">
        <v>1146</v>
      </c>
      <c r="T337">
        <v>3</v>
      </c>
      <c r="U337" s="1" t="s">
        <v>1146</v>
      </c>
      <c r="V337" t="str" cm="1">
        <f t="array" aca="1" ref="V337" ca="1">IF(ISNUMBER(--RIGHT(F337,1)), "0", MID(F337, LOOKUP(2,1/(ISNUMBER(--MID(F337,ROW(INDIRECT("1:"&amp;LEN(F337))),1))), ROW(INDIRECT("1:"&amp;LEN(F337))))+1, LEN(F337)))</f>
        <v>QSU</v>
      </c>
      <c r="W337" s="2" t="s">
        <v>1147</v>
      </c>
      <c r="X337" t="str">
        <f t="shared" ca="1" si="5"/>
        <v>["Oxalic Acid, Crystal (Ethane Diacid Crystal)","60","60B635QSU","B35","1A-1B","1","0","B6","5","3","QSU"],</v>
      </c>
    </row>
    <row r="338" spans="1:24" ht="17.5" x14ac:dyDescent="0.35">
      <c r="A338" t="s">
        <v>1148</v>
      </c>
      <c r="B338" s="4" t="s">
        <v>839</v>
      </c>
      <c r="C338" s="1" t="s">
        <v>1146</v>
      </c>
      <c r="D338" s="5" t="s">
        <v>44</v>
      </c>
      <c r="E338" s="1" t="s">
        <v>1146</v>
      </c>
      <c r="F338" s="5" t="s">
        <v>840</v>
      </c>
      <c r="G338" s="1" t="s">
        <v>1146</v>
      </c>
      <c r="H338" s="5" t="s">
        <v>321</v>
      </c>
      <c r="I338" s="1" t="s">
        <v>1146</v>
      </c>
      <c r="J338" s="5" t="s">
        <v>52</v>
      </c>
      <c r="K338" s="1" t="s">
        <v>1146</v>
      </c>
      <c r="L338" s="5">
        <v>2</v>
      </c>
      <c r="M338" s="1" t="s">
        <v>1146</v>
      </c>
      <c r="N338" s="7">
        <v>0</v>
      </c>
      <c r="O338" s="1" t="s">
        <v>1146</v>
      </c>
      <c r="P338" s="5" t="s">
        <v>26</v>
      </c>
      <c r="Q338" s="1" t="s">
        <v>1146</v>
      </c>
      <c r="R338">
        <v>6</v>
      </c>
      <c r="S338" s="1" t="s">
        <v>1146</v>
      </c>
      <c r="T338">
        <v>3</v>
      </c>
      <c r="U338" s="1" t="s">
        <v>1146</v>
      </c>
      <c r="V338" t="str" cm="1">
        <f t="array" aca="1" ref="V338" ca="1">IF(ISNUMBER(--RIGHT(F338,1)), "0", MID(F338, LOOKUP(2,1/(ISNUMBER(--MID(F338,ROW(INDIRECT("1:"&amp;LEN(F338))),1))), ROW(INDIRECT("1:"&amp;LEN(F338))))+1, LEN(F338)))</f>
        <v>T</v>
      </c>
      <c r="W338" s="2" t="s">
        <v>1147</v>
      </c>
      <c r="X338" t="str">
        <f t="shared" ca="1" si="5"/>
        <v>["Oyster, Shells, Ground","50,60","55C1/236T","C36","3D","2","0","C1/2","6","3","T"],</v>
      </c>
    </row>
    <row r="339" spans="1:24" ht="17.5" x14ac:dyDescent="0.35">
      <c r="A339" t="s">
        <v>1148</v>
      </c>
      <c r="B339" s="4" t="s">
        <v>841</v>
      </c>
      <c r="C339" s="1" t="s">
        <v>1146</v>
      </c>
      <c r="D339" s="5">
        <v>80</v>
      </c>
      <c r="E339" s="1" t="s">
        <v>1146</v>
      </c>
      <c r="F339" s="5" t="s">
        <v>842</v>
      </c>
      <c r="G339" s="1" t="s">
        <v>1146</v>
      </c>
      <c r="H339" s="5" t="s">
        <v>144</v>
      </c>
      <c r="I339" s="1" t="s">
        <v>1146</v>
      </c>
      <c r="J339" s="5" t="s">
        <v>52</v>
      </c>
      <c r="K339" s="1" t="s">
        <v>1146</v>
      </c>
      <c r="L339" s="5">
        <v>2.5</v>
      </c>
      <c r="M339" s="1" t="s">
        <v>1146</v>
      </c>
      <c r="N339" s="7">
        <v>0</v>
      </c>
      <c r="O339" s="1" t="s">
        <v>1146</v>
      </c>
      <c r="P339" s="5" t="s">
        <v>60</v>
      </c>
      <c r="Q339" s="1" t="s">
        <v>1146</v>
      </c>
      <c r="R339">
        <v>6</v>
      </c>
      <c r="S339" s="1" t="s">
        <v>1146</v>
      </c>
      <c r="T339">
        <v>3</v>
      </c>
      <c r="U339" s="1" t="s">
        <v>1146</v>
      </c>
      <c r="V339" t="str" cm="1">
        <f t="array" aca="1" ref="V339" ca="1">IF(ISNUMBER(--RIGHT(F339,1)), "0", MID(F339, LOOKUP(2,1/(ISNUMBER(--MID(F339,ROW(INDIRECT("1:"&amp;LEN(F339))),1))), ROW(INDIRECT("1:"&amp;LEN(F339))))+1, LEN(F339)))</f>
        <v>TV</v>
      </c>
      <c r="W339" s="2" t="s">
        <v>1147</v>
      </c>
      <c r="X339" t="str">
        <f t="shared" ca="1" si="5"/>
        <v>["Oyster, Shells, Whole","80","80D336TV","D36","3D","2.5","0","D3","6","3","TV"],</v>
      </c>
    </row>
    <row r="340" spans="1:24" ht="15.5" x14ac:dyDescent="0.35">
      <c r="A340" t="s">
        <v>1148</v>
      </c>
      <c r="B340" s="4" t="s">
        <v>843</v>
      </c>
      <c r="C340" s="1" t="s">
        <v>1146</v>
      </c>
      <c r="D340" s="5">
        <v>62</v>
      </c>
      <c r="E340" s="1" t="s">
        <v>1146</v>
      </c>
      <c r="F340" s="11" t="s">
        <v>844</v>
      </c>
      <c r="G340" s="1" t="s">
        <v>1146</v>
      </c>
      <c r="H340" s="5" t="s">
        <v>66</v>
      </c>
      <c r="I340" s="1" t="s">
        <v>1146</v>
      </c>
      <c r="J340" s="5" t="s">
        <v>47</v>
      </c>
      <c r="K340" s="1" t="s">
        <v>1146</v>
      </c>
      <c r="L340" s="5">
        <v>1.5</v>
      </c>
      <c r="M340" s="1" t="s">
        <v>1146</v>
      </c>
      <c r="N340" s="7">
        <v>0</v>
      </c>
      <c r="O340" s="1" t="s">
        <v>1146</v>
      </c>
      <c r="P340">
        <v>0</v>
      </c>
      <c r="Q340" s="1" t="s">
        <v>1146</v>
      </c>
      <c r="R340">
        <v>5</v>
      </c>
      <c r="S340" s="1" t="s">
        <v>1146</v>
      </c>
      <c r="T340">
        <v>4</v>
      </c>
      <c r="U340" s="1" t="s">
        <v>1146</v>
      </c>
      <c r="V340" t="str" cm="1">
        <f t="array" aca="1" ref="V340" ca="1">IF(ISNUMBER(--RIGHT(F340,1)), "0", MID(F340, LOOKUP(2,1/(ISNUMBER(--MID(F340,ROW(INDIRECT("1:"&amp;LEN(F340))),1))), ROW(INDIRECT("1:"&amp;LEN(F340))))+1, LEN(F340)))</f>
        <v>0</v>
      </c>
      <c r="W340" s="2" t="s">
        <v>1147</v>
      </c>
      <c r="X340" t="str">
        <f t="shared" ca="1" si="5"/>
        <v>["Paper, Pulp, 4%","62","62E45","E45","2A-2B","1.5","0","0","5","4","0"],</v>
      </c>
    </row>
    <row r="341" spans="1:24" ht="15.5" x14ac:dyDescent="0.35">
      <c r="A341" t="s">
        <v>1148</v>
      </c>
      <c r="B341" s="4" t="s">
        <v>845</v>
      </c>
      <c r="C341" s="1" t="s">
        <v>1146</v>
      </c>
      <c r="D341" s="5" t="s">
        <v>846</v>
      </c>
      <c r="E341" s="1" t="s">
        <v>1146</v>
      </c>
      <c r="F341" s="11" t="s">
        <v>847</v>
      </c>
      <c r="G341" s="1" t="s">
        <v>1146</v>
      </c>
      <c r="H341" s="5" t="s">
        <v>66</v>
      </c>
      <c r="I341" s="1" t="s">
        <v>1146</v>
      </c>
      <c r="J341" s="5" t="s">
        <v>47</v>
      </c>
      <c r="K341" s="1" t="s">
        <v>1146</v>
      </c>
      <c r="L341" s="5">
        <v>1.7</v>
      </c>
      <c r="M341" s="1" t="s">
        <v>1146</v>
      </c>
      <c r="N341" s="7">
        <v>0</v>
      </c>
      <c r="O341" s="1" t="s">
        <v>1146</v>
      </c>
      <c r="P341">
        <v>0</v>
      </c>
      <c r="Q341" s="1" t="s">
        <v>1146</v>
      </c>
      <c r="R341">
        <v>5</v>
      </c>
      <c r="S341" s="1" t="s">
        <v>1146</v>
      </c>
      <c r="T341">
        <v>4</v>
      </c>
      <c r="U341" s="1" t="s">
        <v>1146</v>
      </c>
      <c r="V341" t="str" cm="1">
        <f t="array" aca="1" ref="V341" ca="1">IF(ISNUMBER(--RIGHT(F341,1)), "0", MID(F341, LOOKUP(2,1/(ISNUMBER(--MID(F341,ROW(INDIRECT("1:"&amp;LEN(F341))),1))), ROW(INDIRECT("1:"&amp;LEN(F341))))+1, LEN(F341)))</f>
        <v>0</v>
      </c>
      <c r="W341" s="2" t="s">
        <v>1147</v>
      </c>
      <c r="X341" t="str">
        <f t="shared" ca="1" si="5"/>
        <v>["Paper, Pulp, 6% to 15%","60,62","61E45","E45","2A-2B","1.7","0","0","5","4","0"],</v>
      </c>
    </row>
    <row r="342" spans="1:24" ht="17.5" x14ac:dyDescent="0.35">
      <c r="A342" t="s">
        <v>1148</v>
      </c>
      <c r="B342" s="4" t="s">
        <v>1161</v>
      </c>
      <c r="C342" s="1" t="s">
        <v>1146</v>
      </c>
      <c r="D342" s="5">
        <v>45</v>
      </c>
      <c r="E342" s="1" t="s">
        <v>1146</v>
      </c>
      <c r="F342" s="5" t="s">
        <v>849</v>
      </c>
      <c r="G342" s="1" t="s">
        <v>1146</v>
      </c>
      <c r="H342" s="5" t="s">
        <v>96</v>
      </c>
      <c r="I342" s="1" t="s">
        <v>1146</v>
      </c>
      <c r="J342" s="5" t="s">
        <v>192</v>
      </c>
      <c r="K342" s="1" t="s">
        <v>1146</v>
      </c>
      <c r="L342" s="5">
        <v>0.6</v>
      </c>
      <c r="M342" s="1" t="s">
        <v>1146</v>
      </c>
      <c r="N342" s="7">
        <v>0</v>
      </c>
      <c r="O342" s="1" t="s">
        <v>1146</v>
      </c>
      <c r="P342" s="5" t="s">
        <v>26</v>
      </c>
      <c r="Q342" s="1" t="s">
        <v>1146</v>
      </c>
      <c r="R342">
        <v>5</v>
      </c>
      <c r="S342" s="1" t="s">
        <v>1146</v>
      </c>
      <c r="T342">
        <v>4</v>
      </c>
      <c r="U342" s="1" t="s">
        <v>1146</v>
      </c>
      <c r="V342" t="str" cm="1">
        <f t="array" aca="1" ref="V342" ca="1">IF(ISNUMBER(--RIGHT(F342,1)), "0", MID(F342, LOOKUP(2,1/(ISNUMBER(--MID(F342,ROW(INDIRECT("1:"&amp;LEN(F342))),1))), ROW(INDIRECT("1:"&amp;LEN(F342))))+1, LEN(F342)))</f>
        <v>K</v>
      </c>
      <c r="W342" s="2" t="s">
        <v>1147</v>
      </c>
      <c r="X342" t="str">
        <f t="shared" ca="1" si="5"/>
        <v>["Paraffin, Cake - 1/2in","45","45C1/245K","C45","1A-1B","0.6","0","C1/2","5","4","K"],</v>
      </c>
    </row>
    <row r="343" spans="1:24" ht="17.5" x14ac:dyDescent="0.35">
      <c r="A343" t="s">
        <v>1148</v>
      </c>
      <c r="B343" s="4" t="s">
        <v>850</v>
      </c>
      <c r="C343" s="1" t="s">
        <v>1146</v>
      </c>
      <c r="D343" s="5">
        <v>30</v>
      </c>
      <c r="E343" s="1" t="s">
        <v>1146</v>
      </c>
      <c r="F343" s="5" t="s">
        <v>851</v>
      </c>
      <c r="G343" s="1" t="s">
        <v>1146</v>
      </c>
      <c r="H343" s="5" t="s">
        <v>42</v>
      </c>
      <c r="I343" s="1" t="s">
        <v>1146</v>
      </c>
      <c r="J343" s="5" t="s">
        <v>138</v>
      </c>
      <c r="K343" s="1" t="s">
        <v>1146</v>
      </c>
      <c r="L343" s="5">
        <v>0.6</v>
      </c>
      <c r="M343" s="1" t="s">
        <v>1146</v>
      </c>
      <c r="N343" s="5" t="s">
        <v>14</v>
      </c>
      <c r="O343" s="1" t="s">
        <v>1146</v>
      </c>
      <c r="P343" s="5" t="s">
        <v>32</v>
      </c>
      <c r="Q343" s="1" t="s">
        <v>1146</v>
      </c>
      <c r="R343">
        <v>5</v>
      </c>
      <c r="S343" s="1" t="s">
        <v>1146</v>
      </c>
      <c r="T343">
        <v>3</v>
      </c>
      <c r="U343" s="1" t="s">
        <v>1146</v>
      </c>
      <c r="V343" t="str" cm="1">
        <f t="array" aca="1" ref="V343" ca="1">IF(ISNUMBER(--RIGHT(F343,1)), "0", MID(F343, LOOKUP(2,1/(ISNUMBER(--MID(F343,ROW(INDIRECT("1:"&amp;LEN(F343))),1))), ROW(INDIRECT("1:"&amp;LEN(F343))))+1, LEN(F343)))</f>
        <v>P</v>
      </c>
      <c r="W343" s="2" t="s">
        <v>1147</v>
      </c>
      <c r="X343" t="str">
        <f t="shared" ca="1" si="5"/>
        <v>["Peanut Meal","30","30B635P","B35","1B","0.6","X","B6","5","3","P"],</v>
      </c>
    </row>
    <row r="344" spans="1:24" ht="17.5" x14ac:dyDescent="0.35">
      <c r="A344" t="s">
        <v>1148</v>
      </c>
      <c r="B344" s="4" t="s">
        <v>852</v>
      </c>
      <c r="C344" s="1" t="s">
        <v>1146</v>
      </c>
      <c r="D344" s="5" t="s">
        <v>628</v>
      </c>
      <c r="E344" s="1" t="s">
        <v>1146</v>
      </c>
      <c r="F344" s="5" t="s">
        <v>853</v>
      </c>
      <c r="G344" s="1" t="s">
        <v>1146</v>
      </c>
      <c r="H344" s="5" t="s">
        <v>214</v>
      </c>
      <c r="I344" s="1" t="s">
        <v>1146</v>
      </c>
      <c r="J344" s="5" t="s">
        <v>47</v>
      </c>
      <c r="K344" s="1" t="s">
        <v>1146</v>
      </c>
      <c r="L344" s="5">
        <v>0.6</v>
      </c>
      <c r="M344" s="1" t="s">
        <v>1146</v>
      </c>
      <c r="N344" s="7">
        <v>0</v>
      </c>
      <c r="O344" s="1" t="s">
        <v>1146</v>
      </c>
      <c r="P344" s="5" t="s">
        <v>60</v>
      </c>
      <c r="Q344" s="1" t="s">
        <v>1146</v>
      </c>
      <c r="R344">
        <v>5</v>
      </c>
      <c r="S344" s="1" t="s">
        <v>1146</v>
      </c>
      <c r="T344">
        <v>3</v>
      </c>
      <c r="U344" s="1" t="s">
        <v>1146</v>
      </c>
      <c r="V344" t="str" cm="1">
        <f t="array" aca="1" ref="V344" ca="1">IF(ISNUMBER(--RIGHT(F344,1)), "0", MID(F344, LOOKUP(2,1/(ISNUMBER(--MID(F344,ROW(INDIRECT("1:"&amp;LEN(F344))),1))), ROW(INDIRECT("1:"&amp;LEN(F344))))+1, LEN(F344)))</f>
        <v>Q</v>
      </c>
      <c r="W344" s="2" t="s">
        <v>1147</v>
      </c>
      <c r="X344" t="str">
        <f t="shared" ca="1" si="5"/>
        <v>["Peanuts, Clean, Shelled","15,20","18D335Q","D35","2A-2B","0.6","0","D3","5","3","Q"],</v>
      </c>
    </row>
    <row r="345" spans="1:24" ht="17.5" x14ac:dyDescent="0.35">
      <c r="A345" t="s">
        <v>1148</v>
      </c>
      <c r="B345" s="4" t="s">
        <v>854</v>
      </c>
      <c r="C345" s="1" t="s">
        <v>1146</v>
      </c>
      <c r="D345" s="5" t="s">
        <v>628</v>
      </c>
      <c r="E345" s="1" t="s">
        <v>1146</v>
      </c>
      <c r="F345" s="5" t="s">
        <v>855</v>
      </c>
      <c r="G345" s="1" t="s">
        <v>1146</v>
      </c>
      <c r="H345" s="5" t="s">
        <v>144</v>
      </c>
      <c r="I345" s="1" t="s">
        <v>1146</v>
      </c>
      <c r="J345" s="5" t="s">
        <v>52</v>
      </c>
      <c r="K345" s="1" t="s">
        <v>1146</v>
      </c>
      <c r="L345" s="5">
        <v>0.7</v>
      </c>
      <c r="M345" s="1" t="s">
        <v>1146</v>
      </c>
      <c r="N345" s="7">
        <v>0</v>
      </c>
      <c r="O345" s="1" t="s">
        <v>1146</v>
      </c>
      <c r="P345" s="5" t="s">
        <v>60</v>
      </c>
      <c r="Q345" s="1" t="s">
        <v>1146</v>
      </c>
      <c r="R345">
        <v>6</v>
      </c>
      <c r="S345" s="1" t="s">
        <v>1146</v>
      </c>
      <c r="T345">
        <v>3</v>
      </c>
      <c r="U345" s="1" t="s">
        <v>1146</v>
      </c>
      <c r="V345" t="str" cm="1">
        <f t="array" aca="1" ref="V345" ca="1">IF(ISNUMBER(--RIGHT(F345,1)), "0", MID(F345, LOOKUP(2,1/(ISNUMBER(--MID(F345,ROW(INDIRECT("1:"&amp;LEN(F345))),1))), ROW(INDIRECT("1:"&amp;LEN(F345))))+1, LEN(F345)))</f>
        <v>Q</v>
      </c>
      <c r="W345" s="2" t="s">
        <v>1147</v>
      </c>
      <c r="X345" t="str">
        <f t="shared" ca="1" si="5"/>
        <v>["Peanuts, Raw, Uncleaned, Un- shelled","15,20","18D336Q","D36","3D","0.7","0","D3","6","3","Q"],</v>
      </c>
    </row>
    <row r="346" spans="1:24" ht="17.5" x14ac:dyDescent="0.35">
      <c r="A346" t="s">
        <v>1148</v>
      </c>
      <c r="B346" s="4" t="s">
        <v>856</v>
      </c>
      <c r="C346" s="1" t="s">
        <v>1146</v>
      </c>
      <c r="D346" s="5" t="s">
        <v>114</v>
      </c>
      <c r="E346" s="1" t="s">
        <v>1146</v>
      </c>
      <c r="F346" s="5" t="s">
        <v>857</v>
      </c>
      <c r="G346" s="1" t="s">
        <v>1146</v>
      </c>
      <c r="H346" s="5" t="s">
        <v>36</v>
      </c>
      <c r="I346" s="1" t="s">
        <v>1146</v>
      </c>
      <c r="J346" s="5" t="s">
        <v>138</v>
      </c>
      <c r="K346" s="1" t="s">
        <v>1146</v>
      </c>
      <c r="L346" s="5">
        <v>0.4</v>
      </c>
      <c r="M346" s="1" t="s">
        <v>1146</v>
      </c>
      <c r="N346" s="5" t="s">
        <v>14</v>
      </c>
      <c r="O346" s="1" t="s">
        <v>1146</v>
      </c>
      <c r="P346" s="5" t="s">
        <v>26</v>
      </c>
      <c r="Q346" s="1" t="s">
        <v>1146</v>
      </c>
      <c r="R346">
        <v>5</v>
      </c>
      <c r="S346" s="1" t="s">
        <v>1146</v>
      </c>
      <c r="T346">
        <v>3</v>
      </c>
      <c r="U346" s="1" t="s">
        <v>1146</v>
      </c>
      <c r="V346" t="str" cm="1">
        <f t="array" aca="1" ref="V346" ca="1">IF(ISNUMBER(--RIGHT(F346,1)), "0", MID(F346, LOOKUP(2,1/(ISNUMBER(--MID(F346,ROW(INDIRECT("1:"&amp;LEN(F346))),1))), ROW(INDIRECT("1:"&amp;LEN(F346))))+1, LEN(F346)))</f>
        <v>Q</v>
      </c>
      <c r="W346" s="2" t="s">
        <v>1147</v>
      </c>
      <c r="X346" t="str">
        <f t="shared" ca="1" si="5"/>
        <v>["Peanuts, Shelled","35,45","40C1/235Q","C35","1B","0.4","X","C1/2","5","3","Q"],</v>
      </c>
    </row>
    <row r="347" spans="1:24" ht="17.5" x14ac:dyDescent="0.35">
      <c r="A347" t="s">
        <v>1148</v>
      </c>
      <c r="B347" s="4" t="s">
        <v>858</v>
      </c>
      <c r="C347" s="1" t="s">
        <v>1146</v>
      </c>
      <c r="D347" s="5" t="s">
        <v>40</v>
      </c>
      <c r="E347" s="1" t="s">
        <v>1146</v>
      </c>
      <c r="F347" s="5" t="s">
        <v>859</v>
      </c>
      <c r="G347" s="1" t="s">
        <v>1146</v>
      </c>
      <c r="H347" s="5" t="s">
        <v>174</v>
      </c>
      <c r="I347" s="1" t="s">
        <v>1146</v>
      </c>
      <c r="J347" s="5" t="s">
        <v>31</v>
      </c>
      <c r="K347" s="1" t="s">
        <v>1146</v>
      </c>
      <c r="L347" s="5">
        <v>0.5</v>
      </c>
      <c r="M347" s="1" t="s">
        <v>1146</v>
      </c>
      <c r="N347" s="5" t="s">
        <v>14</v>
      </c>
      <c r="O347" s="1" t="s">
        <v>1146</v>
      </c>
      <c r="P347" s="5" t="s">
        <v>26</v>
      </c>
      <c r="Q347" s="1" t="s">
        <v>1146</v>
      </c>
      <c r="R347">
        <v>5</v>
      </c>
      <c r="S347" s="1" t="s">
        <v>1146</v>
      </c>
      <c r="T347">
        <v>1</v>
      </c>
      <c r="U347" s="1" t="s">
        <v>1146</v>
      </c>
      <c r="V347" t="str" cm="1">
        <f t="array" aca="1" ref="V347" ca="1">IF(ISNUMBER(--RIGHT(F347,1)), "0", MID(F347, LOOKUP(2,1/(ISNUMBER(--MID(F347,ROW(INDIRECT("1:"&amp;LEN(F347))),1))), ROW(INDIRECT("1:"&amp;LEN(F347))))+1, LEN(F347)))</f>
        <v>NQ</v>
      </c>
      <c r="W347" s="2" t="s">
        <v>1147</v>
      </c>
      <c r="X347" t="str">
        <f t="shared" ca="1" si="5"/>
        <v>["Peas, Dried","45,50","48C1/215NQ","C15","1A-1B-1C","0.5","X","C1/2","5","1","NQ"],</v>
      </c>
    </row>
    <row r="348" spans="1:24" ht="17.5" x14ac:dyDescent="0.35">
      <c r="A348" t="s">
        <v>1148</v>
      </c>
      <c r="B348" s="4" t="s">
        <v>860</v>
      </c>
      <c r="C348" s="1" t="s">
        <v>1146</v>
      </c>
      <c r="D348" s="5" t="s">
        <v>647</v>
      </c>
      <c r="E348" s="1" t="s">
        <v>1146</v>
      </c>
      <c r="F348" s="5" t="s">
        <v>861</v>
      </c>
      <c r="G348" s="1" t="s">
        <v>1146</v>
      </c>
      <c r="H348" s="5" t="s">
        <v>321</v>
      </c>
      <c r="I348" s="1" t="s">
        <v>1146</v>
      </c>
      <c r="J348" s="5" t="s">
        <v>20</v>
      </c>
      <c r="K348" s="1" t="s">
        <v>1146</v>
      </c>
      <c r="L348" s="5">
        <v>0.6</v>
      </c>
      <c r="M348" s="1" t="s">
        <v>1146</v>
      </c>
      <c r="N348" s="7">
        <v>0</v>
      </c>
      <c r="O348" s="1" t="s">
        <v>1146</v>
      </c>
      <c r="P348" s="5" t="s">
        <v>26</v>
      </c>
      <c r="Q348" s="1" t="s">
        <v>1146</v>
      </c>
      <c r="R348">
        <v>6</v>
      </c>
      <c r="S348" s="1" t="s">
        <v>1146</v>
      </c>
      <c r="T348">
        <v>3</v>
      </c>
      <c r="U348" s="1" t="s">
        <v>1146</v>
      </c>
      <c r="V348" t="str" cm="1">
        <f t="array" aca="1" ref="V348" ca="1">IF(ISNUMBER(--RIGHT(F348,1)), "0", MID(F348, LOOKUP(2,1/(ISNUMBER(--MID(F348,ROW(INDIRECT("1:"&amp;LEN(F348))),1))), ROW(INDIRECT("1:"&amp;LEN(F348))))+1, LEN(F348)))</f>
        <v>0</v>
      </c>
      <c r="W348" s="2" t="s">
        <v>1147</v>
      </c>
      <c r="X348" t="str">
        <f t="shared" ca="1" si="5"/>
        <v>["Perlite, Expanded","8,12","10C1/236","C36","2D","0.6","0","C1/2","6","3","0"],</v>
      </c>
    </row>
    <row r="349" spans="1:24" ht="15.5" x14ac:dyDescent="0.35">
      <c r="A349" t="s">
        <v>1148</v>
      </c>
      <c r="B349" s="4" t="s">
        <v>862</v>
      </c>
      <c r="C349" s="1" t="s">
        <v>1146</v>
      </c>
      <c r="D349" s="7">
        <v>0</v>
      </c>
      <c r="E349" s="1" t="s">
        <v>1146</v>
      </c>
      <c r="F349" s="7">
        <v>0</v>
      </c>
      <c r="G349" s="1" t="s">
        <v>1146</v>
      </c>
      <c r="H349" s="7">
        <v>0</v>
      </c>
      <c r="I349" s="1" t="s">
        <v>1146</v>
      </c>
      <c r="J349" s="5" t="s">
        <v>1149</v>
      </c>
      <c r="K349" s="1" t="s">
        <v>1146</v>
      </c>
      <c r="L349" s="5" t="s">
        <v>1149</v>
      </c>
      <c r="M349" s="1" t="s">
        <v>1146</v>
      </c>
      <c r="N349" s="7">
        <v>0</v>
      </c>
      <c r="O349" s="1" t="s">
        <v>1146</v>
      </c>
      <c r="P349">
        <v>0</v>
      </c>
      <c r="Q349" s="1" t="s">
        <v>1146</v>
      </c>
      <c r="R349">
        <v>0</v>
      </c>
      <c r="S349" s="1" t="s">
        <v>1146</v>
      </c>
      <c r="T349">
        <v>0</v>
      </c>
      <c r="U349" s="1" t="s">
        <v>1146</v>
      </c>
      <c r="V349" t="str" cm="1">
        <f t="array" aca="1" ref="V349" ca="1">IF(ISNUMBER(--RIGHT(F349,1)), "0", MID(F349, LOOKUP(2,1/(ISNUMBER(--MID(F349,ROW(INDIRECT("1:"&amp;LEN(F349))),1))), ROW(INDIRECT("1:"&amp;LEN(F349))))+1, LEN(F349)))</f>
        <v>0</v>
      </c>
      <c r="W349" s="2" t="s">
        <v>1147</v>
      </c>
      <c r="X349" t="str">
        <f t="shared" ca="1" si="5"/>
        <v>["PhosphateDisodium(SeeSodium Phosphate)","0","0","0","Nil","Nil","0","0","0","0","0"],</v>
      </c>
    </row>
    <row r="350" spans="1:24" ht="17.5" x14ac:dyDescent="0.35">
      <c r="A350" t="s">
        <v>1148</v>
      </c>
      <c r="B350" s="4" t="s">
        <v>863</v>
      </c>
      <c r="C350" s="1" t="s">
        <v>1146</v>
      </c>
      <c r="D350" s="5" t="s">
        <v>166</v>
      </c>
      <c r="E350" s="1" t="s">
        <v>1146</v>
      </c>
      <c r="F350" s="5" t="s">
        <v>772</v>
      </c>
      <c r="G350" s="1" t="s">
        <v>1146</v>
      </c>
      <c r="H350" s="5" t="s">
        <v>144</v>
      </c>
      <c r="I350" s="1" t="s">
        <v>1146</v>
      </c>
      <c r="J350" s="5" t="s">
        <v>13</v>
      </c>
      <c r="K350" s="1" t="s">
        <v>1146</v>
      </c>
      <c r="L350" s="5">
        <v>2.1</v>
      </c>
      <c r="M350" s="1" t="s">
        <v>1146</v>
      </c>
      <c r="N350" s="7">
        <v>0</v>
      </c>
      <c r="O350" s="1" t="s">
        <v>1146</v>
      </c>
      <c r="P350" s="5" t="s">
        <v>394</v>
      </c>
      <c r="Q350" s="1" t="s">
        <v>1146</v>
      </c>
      <c r="R350">
        <v>6</v>
      </c>
      <c r="S350" s="1" t="s">
        <v>1146</v>
      </c>
      <c r="T350">
        <v>3</v>
      </c>
      <c r="U350" s="1" t="s">
        <v>1146</v>
      </c>
      <c r="V350" t="str" cm="1">
        <f t="array" aca="1" ref="V350" ca="1">IF(ISNUMBER(--RIGHT(F350,1)), "0", MID(F350, LOOKUP(2,1/(ISNUMBER(--MID(F350,ROW(INDIRECT("1:"&amp;LEN(F350))),1))), ROW(INDIRECT("1:"&amp;LEN(F350))))+1, LEN(F350)))</f>
        <v>0</v>
      </c>
      <c r="W350" s="2" t="s">
        <v>1147</v>
      </c>
      <c r="X350" t="str">
        <f t="shared" ca="1" si="5"/>
        <v>["Phosphate Rock, Broken","75,85","80DX36","D36","2B","2.1","0","DX","6","3","0"],</v>
      </c>
    </row>
    <row r="351" spans="1:24" ht="17.5" x14ac:dyDescent="0.35">
      <c r="A351" t="s">
        <v>1148</v>
      </c>
      <c r="B351" s="4" t="s">
        <v>864</v>
      </c>
      <c r="C351" s="1" t="s">
        <v>1146</v>
      </c>
      <c r="D351" s="5">
        <v>60</v>
      </c>
      <c r="E351" s="1" t="s">
        <v>1146</v>
      </c>
      <c r="F351" s="5" t="s">
        <v>865</v>
      </c>
      <c r="G351" s="1" t="s">
        <v>1146</v>
      </c>
      <c r="H351" s="5" t="s">
        <v>112</v>
      </c>
      <c r="I351" s="1" t="s">
        <v>1146</v>
      </c>
      <c r="J351" s="5" t="s">
        <v>20</v>
      </c>
      <c r="K351" s="1" t="s">
        <v>1146</v>
      </c>
      <c r="L351" s="5">
        <v>1.7</v>
      </c>
      <c r="M351" s="1" t="s">
        <v>1146</v>
      </c>
      <c r="N351" s="7">
        <v>0</v>
      </c>
      <c r="O351" s="1" t="s">
        <v>1146</v>
      </c>
      <c r="P351" s="5" t="s">
        <v>32</v>
      </c>
      <c r="Q351" s="1" t="s">
        <v>1146</v>
      </c>
      <c r="R351">
        <v>6</v>
      </c>
      <c r="S351" s="1" t="s">
        <v>1146</v>
      </c>
      <c r="T351">
        <v>3</v>
      </c>
      <c r="U351" s="1" t="s">
        <v>1146</v>
      </c>
      <c r="V351" t="str" cm="1">
        <f t="array" aca="1" ref="V351" ca="1">IF(ISNUMBER(--RIGHT(F351,1)), "0", MID(F351, LOOKUP(2,1/(ISNUMBER(--MID(F351,ROW(INDIRECT("1:"&amp;LEN(F351))),1))), ROW(INDIRECT("1:"&amp;LEN(F351))))+1, LEN(F351)))</f>
        <v>0</v>
      </c>
      <c r="W351" s="2" t="s">
        <v>1147</v>
      </c>
      <c r="X351" t="str">
        <f t="shared" ca="1" si="5"/>
        <v>["Phosphate Rock, Pulverized","60","60B636","B36","2D","1.7","0","B6","6","3","0"],</v>
      </c>
    </row>
    <row r="352" spans="1:24" ht="17.5" x14ac:dyDescent="0.35">
      <c r="A352" t="s">
        <v>1148</v>
      </c>
      <c r="B352" s="4" t="s">
        <v>866</v>
      </c>
      <c r="C352" s="1" t="s">
        <v>1146</v>
      </c>
      <c r="D352" s="5" t="s">
        <v>529</v>
      </c>
      <c r="E352" s="1" t="s">
        <v>1146</v>
      </c>
      <c r="F352" s="5" t="s">
        <v>867</v>
      </c>
      <c r="G352" s="1" t="s">
        <v>1146</v>
      </c>
      <c r="H352" s="5" t="s">
        <v>236</v>
      </c>
      <c r="I352" s="1" t="s">
        <v>1146</v>
      </c>
      <c r="J352" s="5" t="s">
        <v>52</v>
      </c>
      <c r="K352" s="1" t="s">
        <v>1146</v>
      </c>
      <c r="L352" s="5">
        <v>2</v>
      </c>
      <c r="M352" s="1" t="s">
        <v>1146</v>
      </c>
      <c r="N352" s="7">
        <v>0</v>
      </c>
      <c r="O352" s="1" t="s">
        <v>1146</v>
      </c>
      <c r="P352" s="5" t="s">
        <v>32</v>
      </c>
      <c r="Q352" s="1" t="s">
        <v>1146</v>
      </c>
      <c r="R352">
        <v>7</v>
      </c>
      <c r="S352" s="1" t="s">
        <v>1146</v>
      </c>
      <c r="T352">
        <v>3</v>
      </c>
      <c r="U352" s="1" t="s">
        <v>1146</v>
      </c>
      <c r="V352" t="str" cm="1">
        <f t="array" aca="1" ref="V352" ca="1">IF(ISNUMBER(--RIGHT(F352,1)), "0", MID(F352, LOOKUP(2,1/(ISNUMBER(--MID(F352,ROW(INDIRECT("1:"&amp;LEN(F352))),1))), ROW(INDIRECT("1:"&amp;LEN(F352))))+1, LEN(F352)))</f>
        <v>0</v>
      </c>
      <c r="W352" s="2" t="s">
        <v>1147</v>
      </c>
      <c r="X352" t="str">
        <f t="shared" ca="1" si="5"/>
        <v>["Phosphate Sand","90,100","95B637","B37","3D","2","0","B6","7","3","0"],</v>
      </c>
    </row>
    <row r="353" spans="1:24" ht="17.5" x14ac:dyDescent="0.35">
      <c r="A353" t="s">
        <v>1148</v>
      </c>
      <c r="B353" s="4" t="s">
        <v>868</v>
      </c>
      <c r="C353" s="1" t="s">
        <v>1146</v>
      </c>
      <c r="D353" s="5">
        <v>60</v>
      </c>
      <c r="E353" s="1" t="s">
        <v>1146</v>
      </c>
      <c r="F353" s="5" t="s">
        <v>869</v>
      </c>
      <c r="G353" s="1" t="s">
        <v>1146</v>
      </c>
      <c r="H353" s="5" t="s">
        <v>46</v>
      </c>
      <c r="I353" s="1" t="s">
        <v>1146</v>
      </c>
      <c r="J353" s="5" t="s">
        <v>47</v>
      </c>
      <c r="K353" s="1" t="s">
        <v>1146</v>
      </c>
      <c r="L353" s="5">
        <v>1.4</v>
      </c>
      <c r="M353" s="1" t="s">
        <v>1146</v>
      </c>
      <c r="N353" s="7">
        <v>0</v>
      </c>
      <c r="O353" s="1" t="s">
        <v>1146</v>
      </c>
      <c r="P353" s="5" t="s">
        <v>32</v>
      </c>
      <c r="Q353" s="1" t="s">
        <v>1146</v>
      </c>
      <c r="R353">
        <v>5</v>
      </c>
      <c r="S353" s="1" t="s">
        <v>1146</v>
      </c>
      <c r="T353">
        <v>2</v>
      </c>
      <c r="U353" s="1" t="s">
        <v>1146</v>
      </c>
      <c r="V353" t="str" cm="1">
        <f t="array" aca="1" ref="V353" ca="1">IF(ISNUMBER(--RIGHT(F353,1)), "0", MID(F353, LOOKUP(2,1/(ISNUMBER(--MID(F353,ROW(INDIRECT("1:"&amp;LEN(F353))),1))), ROW(INDIRECT("1:"&amp;LEN(F353))))+1, LEN(F353)))</f>
        <v>T</v>
      </c>
      <c r="W353" s="2" t="s">
        <v>1147</v>
      </c>
      <c r="X353" t="str">
        <f t="shared" ca="1" si="5"/>
        <v>["Phosphate, Acid, Fertilizer","60","60B625T","B25","2A-2B","1.4","0","B6","5","2","T"],</v>
      </c>
    </row>
    <row r="354" spans="1:24" ht="15.5" x14ac:dyDescent="0.35">
      <c r="A354" t="s">
        <v>1148</v>
      </c>
      <c r="B354" s="4" t="s">
        <v>870</v>
      </c>
      <c r="C354" s="1" t="s">
        <v>1146</v>
      </c>
      <c r="D354" s="7">
        <v>0</v>
      </c>
      <c r="E354" s="1" t="s">
        <v>1146</v>
      </c>
      <c r="F354" s="7">
        <v>0</v>
      </c>
      <c r="G354" s="1" t="s">
        <v>1146</v>
      </c>
      <c r="H354" s="7">
        <v>0</v>
      </c>
      <c r="I354" s="1" t="s">
        <v>1146</v>
      </c>
      <c r="J354" s="5" t="s">
        <v>1149</v>
      </c>
      <c r="K354" s="1" t="s">
        <v>1146</v>
      </c>
      <c r="L354" s="5" t="s">
        <v>1149</v>
      </c>
      <c r="M354" s="1" t="s">
        <v>1146</v>
      </c>
      <c r="N354" s="7">
        <v>0</v>
      </c>
      <c r="O354" s="1" t="s">
        <v>1146</v>
      </c>
      <c r="P354">
        <v>0</v>
      </c>
      <c r="Q354" s="1" t="s">
        <v>1146</v>
      </c>
      <c r="R354">
        <v>0</v>
      </c>
      <c r="S354" s="1" t="s">
        <v>1146</v>
      </c>
      <c r="T354">
        <v>0</v>
      </c>
      <c r="U354" s="1" t="s">
        <v>1146</v>
      </c>
      <c r="V354" t="str" cm="1">
        <f t="array" aca="1" ref="V354" ca="1">IF(ISNUMBER(--RIGHT(F354,1)), "0", MID(F354, LOOKUP(2,1/(ISNUMBER(--MID(F354,ROW(INDIRECT("1:"&amp;LEN(F354))),1))), ROW(INDIRECT("1:"&amp;LEN(F354))))+1, LEN(F354)))</f>
        <v>0</v>
      </c>
      <c r="W354" s="2" t="s">
        <v>1147</v>
      </c>
      <c r="X354" t="str">
        <f t="shared" ca="1" si="5"/>
        <v>["Plaster of Paris (See Gypsum)","0","0","0","Nil","Nil","0","0","0","0","0"],</v>
      </c>
    </row>
    <row r="355" spans="1:24" ht="15.5" x14ac:dyDescent="0.35">
      <c r="A355" t="s">
        <v>1148</v>
      </c>
      <c r="B355" s="4" t="s">
        <v>871</v>
      </c>
      <c r="C355" s="1" t="s">
        <v>1146</v>
      </c>
      <c r="D355" s="7">
        <v>0</v>
      </c>
      <c r="E355" s="1" t="s">
        <v>1146</v>
      </c>
      <c r="F355" s="7">
        <v>0</v>
      </c>
      <c r="G355" s="1" t="s">
        <v>1146</v>
      </c>
      <c r="H355" s="7">
        <v>0</v>
      </c>
      <c r="I355" s="1" t="s">
        <v>1146</v>
      </c>
      <c r="J355" s="5" t="s">
        <v>1149</v>
      </c>
      <c r="K355" s="1" t="s">
        <v>1146</v>
      </c>
      <c r="L355" s="5" t="s">
        <v>1149</v>
      </c>
      <c r="M355" s="1" t="s">
        <v>1146</v>
      </c>
      <c r="N355" s="7">
        <v>0</v>
      </c>
      <c r="O355" s="1" t="s">
        <v>1146</v>
      </c>
      <c r="P355">
        <v>0</v>
      </c>
      <c r="Q355" s="1" t="s">
        <v>1146</v>
      </c>
      <c r="R355">
        <v>0</v>
      </c>
      <c r="S355" s="1" t="s">
        <v>1146</v>
      </c>
      <c r="T355">
        <v>0</v>
      </c>
      <c r="U355" s="1" t="s">
        <v>1146</v>
      </c>
      <c r="V355" t="str" cm="1">
        <f t="array" aca="1" ref="V355" ca="1">IF(ISNUMBER(--RIGHT(F355,1)), "0", MID(F355, LOOKUP(2,1/(ISNUMBER(--MID(F355,ROW(INDIRECT("1:"&amp;LEN(F355))),1))), ROW(INDIRECT("1:"&amp;LEN(F355))))+1, LEN(F355)))</f>
        <v>0</v>
      </c>
      <c r="W355" s="2" t="s">
        <v>1147</v>
      </c>
      <c r="X355" t="str">
        <f t="shared" ca="1" si="5"/>
        <v>["Plumbago (See Graphite)","0","0","0","Nil","Nil","0","0","0","0","0"],</v>
      </c>
    </row>
    <row r="356" spans="1:24" ht="17.5" x14ac:dyDescent="0.35">
      <c r="A356" t="s">
        <v>1148</v>
      </c>
      <c r="B356" s="4" t="s">
        <v>872</v>
      </c>
      <c r="C356" s="1" t="s">
        <v>1146</v>
      </c>
      <c r="D356" s="5">
        <v>40</v>
      </c>
      <c r="E356" s="1" t="s">
        <v>1146</v>
      </c>
      <c r="F356" s="5" t="s">
        <v>873</v>
      </c>
      <c r="G356" s="1" t="s">
        <v>1146</v>
      </c>
      <c r="H356" s="5" t="s">
        <v>42</v>
      </c>
      <c r="I356" s="1" t="s">
        <v>1146</v>
      </c>
      <c r="J356" s="5" t="s">
        <v>138</v>
      </c>
      <c r="K356" s="1" t="s">
        <v>1146</v>
      </c>
      <c r="L356" s="5">
        <v>0.4</v>
      </c>
      <c r="M356" s="1" t="s">
        <v>1146</v>
      </c>
      <c r="N356" s="5" t="s">
        <v>14</v>
      </c>
      <c r="O356" s="1" t="s">
        <v>1146</v>
      </c>
      <c r="P356" s="5" t="s">
        <v>32</v>
      </c>
      <c r="Q356" s="1" t="s">
        <v>1146</v>
      </c>
      <c r="R356">
        <v>5</v>
      </c>
      <c r="S356" s="1" t="s">
        <v>1146</v>
      </c>
      <c r="T356">
        <v>3</v>
      </c>
      <c r="U356" s="1" t="s">
        <v>1146</v>
      </c>
      <c r="V356" t="str" cm="1">
        <f t="array" aca="1" ref="V356" ca="1">IF(ISNUMBER(--RIGHT(F356,1)), "0", MID(F356, LOOKUP(2,1/(ISNUMBER(--MID(F356,ROW(INDIRECT("1:"&amp;LEN(F356))),1))), ROW(INDIRECT("1:"&amp;LEN(F356))))+1, LEN(F356)))</f>
        <v>PQ</v>
      </c>
      <c r="W356" s="2" t="s">
        <v>1147</v>
      </c>
      <c r="X356" t="str">
        <f t="shared" ca="1" si="5"/>
        <v>["Polystyrene Beads","40","40B635PQ","B35","1B","0.4","X","B6","5","3","PQ"],</v>
      </c>
    </row>
    <row r="357" spans="1:24" ht="15.5" x14ac:dyDescent="0.35">
      <c r="A357" t="s">
        <v>1148</v>
      </c>
      <c r="B357" s="4" t="s">
        <v>874</v>
      </c>
      <c r="C357" s="1" t="s">
        <v>1146</v>
      </c>
      <c r="D357" s="5" t="s">
        <v>365</v>
      </c>
      <c r="E357" s="1" t="s">
        <v>1146</v>
      </c>
      <c r="F357" s="5" t="s">
        <v>875</v>
      </c>
      <c r="G357" s="1" t="s">
        <v>1146</v>
      </c>
      <c r="H357" s="5" t="s">
        <v>66</v>
      </c>
      <c r="I357" s="1" t="s">
        <v>1146</v>
      </c>
      <c r="J357" s="5" t="s">
        <v>138</v>
      </c>
      <c r="K357" s="1" t="s">
        <v>1146</v>
      </c>
      <c r="L357" s="5">
        <v>0.6</v>
      </c>
      <c r="M357" s="1" t="s">
        <v>1146</v>
      </c>
      <c r="N357" s="7">
        <v>0</v>
      </c>
      <c r="O357" s="1" t="s">
        <v>1146</v>
      </c>
      <c r="P357" s="5" t="s">
        <v>67</v>
      </c>
      <c r="Q357" s="1" t="s">
        <v>1146</v>
      </c>
      <c r="R357">
        <v>5</v>
      </c>
      <c r="S357" s="1" t="s">
        <v>1146</v>
      </c>
      <c r="T357">
        <v>4</v>
      </c>
      <c r="U357" s="1" t="s">
        <v>1146</v>
      </c>
      <c r="V357" t="str" cm="1">
        <f t="array" aca="1" ref="V357" ca="1">IF(ISNUMBER(--RIGHT(F357,1)), "0", MID(F357, LOOKUP(2,1/(ISNUMBER(--MID(F357,ROW(INDIRECT("1:"&amp;LEN(F357))),1))), ROW(INDIRECT("1:"&amp;LEN(F357))))+1, LEN(F357)))</f>
        <v>KPQT</v>
      </c>
      <c r="W357" s="2" t="s">
        <v>1147</v>
      </c>
      <c r="X357" t="str">
        <f t="shared" ca="1" si="5"/>
        <v>["Polyvinyl Chloride, Pellets","20,30","25E45KPQT","E45","1B","0.6","0","E","5","4","KPQT"],</v>
      </c>
    </row>
    <row r="358" spans="1:24" ht="17.5" x14ac:dyDescent="0.35">
      <c r="A358" t="s">
        <v>1148</v>
      </c>
      <c r="B358" s="4" t="s">
        <v>876</v>
      </c>
      <c r="C358" s="1" t="s">
        <v>1146</v>
      </c>
      <c r="D358" s="5" t="s">
        <v>365</v>
      </c>
      <c r="E358" s="1" t="s">
        <v>1146</v>
      </c>
      <c r="F358" s="5" t="s">
        <v>877</v>
      </c>
      <c r="G358" s="1" t="s">
        <v>1146</v>
      </c>
      <c r="H358" s="5" t="s">
        <v>87</v>
      </c>
      <c r="I358" s="1" t="s">
        <v>1146</v>
      </c>
      <c r="J358" s="5" t="s">
        <v>31</v>
      </c>
      <c r="K358" s="1" t="s">
        <v>1146</v>
      </c>
      <c r="L358" s="5">
        <v>1</v>
      </c>
      <c r="M358" s="1" t="s">
        <v>1146</v>
      </c>
      <c r="N358" s="7">
        <v>0</v>
      </c>
      <c r="O358" s="1" t="s">
        <v>1146</v>
      </c>
      <c r="P358" s="5" t="s">
        <v>15</v>
      </c>
      <c r="Q358" s="1" t="s">
        <v>1146</v>
      </c>
      <c r="R358">
        <v>5</v>
      </c>
      <c r="S358" s="1" t="s">
        <v>1146</v>
      </c>
      <c r="T358">
        <v>4</v>
      </c>
      <c r="U358" s="1" t="s">
        <v>1146</v>
      </c>
      <c r="V358" t="str" cm="1">
        <f t="array" aca="1" ref="V358" ca="1">IF(ISNUMBER(--RIGHT(F358,1)), "0", MID(F358, LOOKUP(2,1/(ISNUMBER(--MID(F358,ROW(INDIRECT("1:"&amp;LEN(F358))),1))), ROW(INDIRECT("1:"&amp;LEN(F358))))+1, LEN(F358)))</f>
        <v>KT</v>
      </c>
      <c r="W358" s="2" t="s">
        <v>1147</v>
      </c>
      <c r="X358" t="str">
        <f t="shared" ca="1" si="5"/>
        <v>["Polyvinyl Chloride, Powder","20,30","25A10045KT","A45","1A-1B-1C","1","0","A100","5","4","KT"],</v>
      </c>
    </row>
    <row r="359" spans="1:24" ht="17.5" x14ac:dyDescent="0.35">
      <c r="A359" t="s">
        <v>1148</v>
      </c>
      <c r="B359" s="4" t="s">
        <v>878</v>
      </c>
      <c r="C359" s="1" t="s">
        <v>1146</v>
      </c>
      <c r="D359" s="5">
        <v>70</v>
      </c>
      <c r="E359" s="1" t="s">
        <v>1146</v>
      </c>
      <c r="F359" s="5" t="s">
        <v>879</v>
      </c>
      <c r="G359" s="1" t="s">
        <v>1146</v>
      </c>
      <c r="H359" s="5" t="s">
        <v>236</v>
      </c>
      <c r="I359" s="1" t="s">
        <v>1146</v>
      </c>
      <c r="J359" s="5" t="s">
        <v>52</v>
      </c>
      <c r="K359" s="1" t="s">
        <v>1146</v>
      </c>
      <c r="L359" s="5">
        <v>2</v>
      </c>
      <c r="M359" s="1" t="s">
        <v>1146</v>
      </c>
      <c r="N359" s="7">
        <v>0</v>
      </c>
      <c r="O359" s="1" t="s">
        <v>1146</v>
      </c>
      <c r="P359" s="5" t="s">
        <v>32</v>
      </c>
      <c r="Q359" s="1" t="s">
        <v>1146</v>
      </c>
      <c r="R359">
        <v>7</v>
      </c>
      <c r="S359" s="1" t="s">
        <v>1146</v>
      </c>
      <c r="T359">
        <v>3</v>
      </c>
      <c r="U359" s="1" t="s">
        <v>1146</v>
      </c>
      <c r="V359" t="str" cm="1">
        <f t="array" aca="1" ref="V359" ca="1">IF(ISNUMBER(--RIGHT(F359,1)), "0", MID(F359, LOOKUP(2,1/(ISNUMBER(--MID(F359,ROW(INDIRECT("1:"&amp;LEN(F359))),1))), ROW(INDIRECT("1:"&amp;LEN(F359))))+1, LEN(F359)))</f>
        <v>0</v>
      </c>
      <c r="W359" s="2" t="s">
        <v>1147</v>
      </c>
      <c r="X359" t="str">
        <f t="shared" ca="1" si="5"/>
        <v>["Potash, Dry (Muriate)","70","70B637","B37","3D","2","0","B6","7","3","0"],</v>
      </c>
    </row>
    <row r="360" spans="1:24" ht="17.5" x14ac:dyDescent="0.35">
      <c r="A360" t="s">
        <v>1148</v>
      </c>
      <c r="B360" s="4" t="s">
        <v>880</v>
      </c>
      <c r="C360" s="1" t="s">
        <v>1146</v>
      </c>
      <c r="D360" s="5">
        <v>75</v>
      </c>
      <c r="E360" s="1" t="s">
        <v>1146</v>
      </c>
      <c r="F360" s="5" t="s">
        <v>881</v>
      </c>
      <c r="G360" s="1" t="s">
        <v>1146</v>
      </c>
      <c r="H360" s="5" t="s">
        <v>59</v>
      </c>
      <c r="I360" s="1" t="s">
        <v>1146</v>
      </c>
      <c r="J360" s="5" t="s">
        <v>52</v>
      </c>
      <c r="K360" s="1" t="s">
        <v>1146</v>
      </c>
      <c r="L360" s="5">
        <v>2.2000000000000002</v>
      </c>
      <c r="M360" s="1" t="s">
        <v>1146</v>
      </c>
      <c r="N360" s="7">
        <v>0</v>
      </c>
      <c r="O360" s="1" t="s">
        <v>1146</v>
      </c>
      <c r="P360" s="5" t="s">
        <v>394</v>
      </c>
      <c r="Q360" s="1" t="s">
        <v>1146</v>
      </c>
      <c r="R360">
        <v>7</v>
      </c>
      <c r="S360" s="1" t="s">
        <v>1146</v>
      </c>
      <c r="T360">
        <v>3</v>
      </c>
      <c r="U360" s="1" t="s">
        <v>1146</v>
      </c>
      <c r="V360" t="str" cm="1">
        <f t="array" aca="1" ref="V360" ca="1">IF(ISNUMBER(--RIGHT(F360,1)), "0", MID(F360, LOOKUP(2,1/(ISNUMBER(--MID(F360,ROW(INDIRECT("1:"&amp;LEN(F360))),1))), ROW(INDIRECT("1:"&amp;LEN(F360))))+1, LEN(F360)))</f>
        <v>0</v>
      </c>
      <c r="W360" s="2" t="s">
        <v>1147</v>
      </c>
      <c r="X360" t="str">
        <f t="shared" ca="1" si="5"/>
        <v>["Potash Mine Run (Muriate)","75","75DX37","D37","3D","2.2","0","DX","7","3","0"],</v>
      </c>
    </row>
    <row r="361" spans="1:24" ht="17.5" x14ac:dyDescent="0.35">
      <c r="A361" t="s">
        <v>1148</v>
      </c>
      <c r="B361" s="4" t="s">
        <v>882</v>
      </c>
      <c r="C361" s="1" t="s">
        <v>1146</v>
      </c>
      <c r="D361" s="5">
        <v>51</v>
      </c>
      <c r="E361" s="1" t="s">
        <v>1146</v>
      </c>
      <c r="F361" s="5" t="s">
        <v>883</v>
      </c>
      <c r="G361" s="1" t="s">
        <v>1146</v>
      </c>
      <c r="H361" s="5" t="s">
        <v>112</v>
      </c>
      <c r="I361" s="1" t="s">
        <v>1146</v>
      </c>
      <c r="J361" s="5" t="s">
        <v>20</v>
      </c>
      <c r="K361" s="1" t="s">
        <v>1146</v>
      </c>
      <c r="L361" s="5">
        <v>1</v>
      </c>
      <c r="M361" s="1" t="s">
        <v>1146</v>
      </c>
      <c r="N361" s="7">
        <v>0</v>
      </c>
      <c r="O361" s="1" t="s">
        <v>1146</v>
      </c>
      <c r="P361" s="5" t="s">
        <v>32</v>
      </c>
      <c r="Q361" s="1" t="s">
        <v>1146</v>
      </c>
      <c r="R361">
        <v>6</v>
      </c>
      <c r="S361" s="1" t="s">
        <v>1146</v>
      </c>
      <c r="T361">
        <v>3</v>
      </c>
      <c r="U361" s="1" t="s">
        <v>1146</v>
      </c>
      <c r="V361" t="str" cm="1">
        <f t="array" aca="1" ref="V361" ca="1">IF(ISNUMBER(--RIGHT(F361,1)), "0", MID(F361, LOOKUP(2,1/(ISNUMBER(--MID(F361,ROW(INDIRECT("1:"&amp;LEN(F361))),1))), ROW(INDIRECT("1:"&amp;LEN(F361))))+1, LEN(F361)))</f>
        <v>0</v>
      </c>
      <c r="W361" s="2" t="s">
        <v>1147</v>
      </c>
      <c r="X361" t="str">
        <f t="shared" ca="1" si="5"/>
        <v>["Potassium Carbonate","51","51B636","B36","2D","1","0","B6","6","3","0"],</v>
      </c>
    </row>
    <row r="362" spans="1:24" ht="17.5" x14ac:dyDescent="0.35">
      <c r="A362" t="s">
        <v>1148</v>
      </c>
      <c r="B362" s="4" t="s">
        <v>884</v>
      </c>
      <c r="C362" s="1" t="s">
        <v>1146</v>
      </c>
      <c r="D362" s="5" t="s">
        <v>885</v>
      </c>
      <c r="E362" s="1" t="s">
        <v>1146</v>
      </c>
      <c r="F362" s="5" t="s">
        <v>886</v>
      </c>
      <c r="G362" s="1" t="s">
        <v>1146</v>
      </c>
      <c r="H362" s="5" t="s">
        <v>25</v>
      </c>
      <c r="I362" s="1" t="s">
        <v>1146</v>
      </c>
      <c r="J362" s="5" t="s">
        <v>52</v>
      </c>
      <c r="K362" s="1" t="s">
        <v>1146</v>
      </c>
      <c r="L362" s="5">
        <v>1.6</v>
      </c>
      <c r="M362" s="1" t="s">
        <v>1146</v>
      </c>
      <c r="N362" s="7">
        <v>0</v>
      </c>
      <c r="O362" s="1" t="s">
        <v>1146</v>
      </c>
      <c r="P362" s="5" t="s">
        <v>26</v>
      </c>
      <c r="Q362" s="1" t="s">
        <v>1146</v>
      </c>
      <c r="R362">
        <v>5</v>
      </c>
      <c r="S362" s="1" t="s">
        <v>1146</v>
      </c>
      <c r="T362">
        <v>2</v>
      </c>
      <c r="U362" s="1" t="s">
        <v>1146</v>
      </c>
      <c r="V362" t="str" cm="1">
        <f t="array" aca="1" ref="V362" ca="1">IF(ISNUMBER(--RIGHT(F362,1)), "0", MID(F362, LOOKUP(2,1/(ISNUMBER(--MID(F362,ROW(INDIRECT("1:"&amp;LEN(F362))),1))), ROW(INDIRECT("1:"&amp;LEN(F362))))+1, LEN(F362)))</f>
        <v>TU</v>
      </c>
      <c r="W362" s="2" t="s">
        <v>1147</v>
      </c>
      <c r="X362" t="str">
        <f t="shared" ca="1" si="5"/>
        <v>["Potassium Chloride, Pellets","120,130","125C1/225TU","C25","3D","1.6","0","C1/2","5","2","TU"],</v>
      </c>
    </row>
    <row r="363" spans="1:24" ht="17.5" x14ac:dyDescent="0.35">
      <c r="A363" t="s">
        <v>1148</v>
      </c>
      <c r="B363" s="4" t="s">
        <v>1160</v>
      </c>
      <c r="C363" s="1" t="s">
        <v>1146</v>
      </c>
      <c r="D363" s="5">
        <v>76</v>
      </c>
      <c r="E363" s="1" t="s">
        <v>1146</v>
      </c>
      <c r="F363" s="5" t="s">
        <v>888</v>
      </c>
      <c r="G363" s="1" t="s">
        <v>1146</v>
      </c>
      <c r="H363" s="5" t="s">
        <v>889</v>
      </c>
      <c r="I363" s="1" t="s">
        <v>1146</v>
      </c>
      <c r="J363" s="5" t="s">
        <v>52</v>
      </c>
      <c r="K363" s="1" t="s">
        <v>1146</v>
      </c>
      <c r="L363" s="5">
        <v>1.2</v>
      </c>
      <c r="M363" s="1" t="s">
        <v>1146</v>
      </c>
      <c r="N363" s="5" t="s">
        <v>14</v>
      </c>
      <c r="O363" s="1" t="s">
        <v>1146</v>
      </c>
      <c r="P363" s="5" t="s">
        <v>26</v>
      </c>
      <c r="Q363" s="1" t="s">
        <v>1146</v>
      </c>
      <c r="R363">
        <v>6</v>
      </c>
      <c r="S363" s="1" t="s">
        <v>1146</v>
      </c>
      <c r="T363">
        <v>1</v>
      </c>
      <c r="U363" s="1" t="s">
        <v>1146</v>
      </c>
      <c r="V363" t="str" cm="1">
        <f t="array" aca="1" ref="V363" ca="1">IF(ISNUMBER(--RIGHT(F363,1)), "0", MID(F363, LOOKUP(2,1/(ISNUMBER(--MID(F363,ROW(INDIRECT("1:"&amp;LEN(F363))),1))), ROW(INDIRECT("1:"&amp;LEN(F363))))+1, LEN(F363)))</f>
        <v>NT</v>
      </c>
      <c r="W363" s="2" t="s">
        <v>1147</v>
      </c>
      <c r="X363" t="str">
        <f t="shared" ca="1" si="5"/>
        <v>["Potassium Nitrate - 1/2in","76","76C1/216NT","C16","3D","1.2","X","C1/2","6","1","NT"],</v>
      </c>
    </row>
    <row r="364" spans="1:24" ht="17.5" x14ac:dyDescent="0.35">
      <c r="A364" t="s">
        <v>1148</v>
      </c>
      <c r="B364" s="4" t="s">
        <v>1159</v>
      </c>
      <c r="C364" s="1" t="s">
        <v>1146</v>
      </c>
      <c r="D364" s="5">
        <v>80</v>
      </c>
      <c r="E364" s="1" t="s">
        <v>1146</v>
      </c>
      <c r="F364" s="5" t="s">
        <v>891</v>
      </c>
      <c r="G364" s="1" t="s">
        <v>1146</v>
      </c>
      <c r="H364" s="5" t="s">
        <v>807</v>
      </c>
      <c r="I364" s="1" t="s">
        <v>1146</v>
      </c>
      <c r="J364" s="5" t="s">
        <v>52</v>
      </c>
      <c r="K364" s="1" t="s">
        <v>1146</v>
      </c>
      <c r="L364" s="5">
        <v>1.2</v>
      </c>
      <c r="M364" s="1" t="s">
        <v>1146</v>
      </c>
      <c r="N364" s="5" t="s">
        <v>14</v>
      </c>
      <c r="O364" s="1" t="s">
        <v>1146</v>
      </c>
      <c r="P364" s="5" t="s">
        <v>32</v>
      </c>
      <c r="Q364" s="1" t="s">
        <v>1146</v>
      </c>
      <c r="R364">
        <v>6</v>
      </c>
      <c r="S364" s="1" t="s">
        <v>1146</v>
      </c>
      <c r="T364">
        <v>2</v>
      </c>
      <c r="U364" s="1" t="s">
        <v>1146</v>
      </c>
      <c r="V364" t="str" cm="1">
        <f t="array" aca="1" ref="V364" ca="1">IF(ISNUMBER(--RIGHT(F364,1)), "0", MID(F364, LOOKUP(2,1/(ISNUMBER(--MID(F364,ROW(INDIRECT("1:"&amp;LEN(F364))),1))), ROW(INDIRECT("1:"&amp;LEN(F364))))+1, LEN(F364)))</f>
        <v>NT</v>
      </c>
      <c r="W364" s="2" t="s">
        <v>1147</v>
      </c>
      <c r="X364" t="str">
        <f t="shared" ca="1" si="5"/>
        <v>["Potassium Nitrate - 1/8in","80","80B626NT","B26","3D","1.2","X","B6","6","2","NT"],</v>
      </c>
    </row>
    <row r="365" spans="1:24" ht="17.5" x14ac:dyDescent="0.35">
      <c r="A365" t="s">
        <v>1148</v>
      </c>
      <c r="B365" s="4" t="s">
        <v>892</v>
      </c>
      <c r="C365" s="1" t="s">
        <v>1146</v>
      </c>
      <c r="D365" s="5" t="s">
        <v>893</v>
      </c>
      <c r="E365" s="1" t="s">
        <v>1146</v>
      </c>
      <c r="F365" s="5" t="s">
        <v>894</v>
      </c>
      <c r="G365" s="1" t="s">
        <v>1146</v>
      </c>
      <c r="H365" s="5" t="s">
        <v>895</v>
      </c>
      <c r="I365" s="1" t="s">
        <v>1146</v>
      </c>
      <c r="J365" s="5" t="s">
        <v>20</v>
      </c>
      <c r="K365" s="1" t="s">
        <v>1146</v>
      </c>
      <c r="L365" s="5">
        <v>1</v>
      </c>
      <c r="M365" s="1" t="s">
        <v>1146</v>
      </c>
      <c r="N365" s="7">
        <v>0</v>
      </c>
      <c r="O365" s="1" t="s">
        <v>1146</v>
      </c>
      <c r="P365" s="5" t="s">
        <v>32</v>
      </c>
      <c r="Q365" s="1" t="s">
        <v>1146</v>
      </c>
      <c r="R365">
        <v>6</v>
      </c>
      <c r="S365" s="1" t="s">
        <v>1146</v>
      </c>
      <c r="T365">
        <v>4</v>
      </c>
      <c r="U365" s="1" t="s">
        <v>1146</v>
      </c>
      <c r="V365" t="str" cm="1">
        <f t="array" aca="1" ref="V365" ca="1">IF(ISNUMBER(--RIGHT(F365,1)), "0", MID(F365, LOOKUP(2,1/(ISNUMBER(--MID(F365,ROW(INDIRECT("1:"&amp;LEN(F365))),1))), ROW(INDIRECT("1:"&amp;LEN(F365))))+1, LEN(F365)))</f>
        <v>X</v>
      </c>
      <c r="W365" s="2" t="s">
        <v>1147</v>
      </c>
      <c r="X365" t="str">
        <f t="shared" ca="1" si="5"/>
        <v>["Potassium Sulfate","42,48","45B646X","B46","2D","1","0","B6","6","4","X"],</v>
      </c>
    </row>
    <row r="366" spans="1:24" ht="17.5" x14ac:dyDescent="0.35">
      <c r="A366" t="s">
        <v>1148</v>
      </c>
      <c r="B366" s="4" t="s">
        <v>896</v>
      </c>
      <c r="C366" s="1" t="s">
        <v>1146</v>
      </c>
      <c r="D366" s="5">
        <v>48</v>
      </c>
      <c r="E366" s="1" t="s">
        <v>1146</v>
      </c>
      <c r="F366" s="5" t="s">
        <v>897</v>
      </c>
      <c r="G366" s="1" t="s">
        <v>1146</v>
      </c>
      <c r="H366" s="5" t="s">
        <v>12</v>
      </c>
      <c r="I366" s="1" t="s">
        <v>1146</v>
      </c>
      <c r="J366" s="5" t="s">
        <v>192</v>
      </c>
      <c r="K366" s="1" t="s">
        <v>1146</v>
      </c>
      <c r="L366" s="5">
        <v>0.5</v>
      </c>
      <c r="M366" s="1" t="s">
        <v>1146</v>
      </c>
      <c r="N366" s="5" t="s">
        <v>14</v>
      </c>
      <c r="O366" s="1" t="s">
        <v>1146</v>
      </c>
      <c r="P366" s="5" t="s">
        <v>550</v>
      </c>
      <c r="Q366" s="1" t="s">
        <v>1146</v>
      </c>
      <c r="R366">
        <v>5</v>
      </c>
      <c r="S366" s="1" t="s">
        <v>1146</v>
      </c>
      <c r="T366">
        <v>3</v>
      </c>
      <c r="U366" s="1" t="s">
        <v>1146</v>
      </c>
      <c r="V366" t="str" cm="1">
        <f t="array" aca="1" ref="V366" ca="1">IF(ISNUMBER(--RIGHT(F366,1)), "0", MID(F366, LOOKUP(2,1/(ISNUMBER(--MID(F366,ROW(INDIRECT("1:"&amp;LEN(F366))),1))), ROW(INDIRECT("1:"&amp;LEN(F366))))+1, LEN(F366)))</f>
        <v>MNP</v>
      </c>
      <c r="W366" s="2" t="s">
        <v>1147</v>
      </c>
      <c r="X366" t="str">
        <f t="shared" ca="1" si="5"/>
        <v>["Potato, Flour","48","48A20035MNP","A35","1A-1B","0.5","X","A200","5","3","MNP"],</v>
      </c>
    </row>
    <row r="367" spans="1:24" ht="17.5" x14ac:dyDescent="0.35">
      <c r="A367" t="s">
        <v>1148</v>
      </c>
      <c r="B367" s="4" t="s">
        <v>1158</v>
      </c>
      <c r="C367" s="1" t="s">
        <v>1146</v>
      </c>
      <c r="D367" s="5" t="s">
        <v>893</v>
      </c>
      <c r="E367" s="1" t="s">
        <v>1146</v>
      </c>
      <c r="F367" s="5" t="s">
        <v>899</v>
      </c>
      <c r="G367" s="1" t="s">
        <v>1146</v>
      </c>
      <c r="H367" s="5" t="s">
        <v>895</v>
      </c>
      <c r="I367" s="1" t="s">
        <v>1146</v>
      </c>
      <c r="J367" s="5" t="s">
        <v>52</v>
      </c>
      <c r="K367" s="1" t="s">
        <v>1146</v>
      </c>
      <c r="L367" s="5">
        <v>1.6</v>
      </c>
      <c r="M367" s="1" t="s">
        <v>1146</v>
      </c>
      <c r="N367" s="7">
        <v>0</v>
      </c>
      <c r="O367" s="1" t="s">
        <v>1146</v>
      </c>
      <c r="P367" s="5" t="s">
        <v>32</v>
      </c>
      <c r="Q367" s="1" t="s">
        <v>1146</v>
      </c>
      <c r="R367">
        <v>6</v>
      </c>
      <c r="S367" s="1" t="s">
        <v>1146</v>
      </c>
      <c r="T367">
        <v>4</v>
      </c>
      <c r="U367" s="1" t="s">
        <v>1146</v>
      </c>
      <c r="V367" t="str" cm="1">
        <f t="array" aca="1" ref="V367" ca="1">IF(ISNUMBER(--RIGHT(F367,1)), "0", MID(F367, LOOKUP(2,1/(ISNUMBER(--MID(F367,ROW(INDIRECT("1:"&amp;LEN(F367))),1))), ROW(INDIRECT("1:"&amp;LEN(F367))))+1, LEN(F367)))</f>
        <v>0</v>
      </c>
      <c r="W367" s="2" t="s">
        <v>1147</v>
      </c>
      <c r="X367" t="str">
        <f t="shared" ca="1" si="5"/>
        <v>["Pumice - 1/8in","42,48","45B646","B46","3D","1.6","0","B6","6","4","0"],</v>
      </c>
    </row>
    <row r="368" spans="1:24" ht="17.5" x14ac:dyDescent="0.35">
      <c r="A368" t="s">
        <v>1148</v>
      </c>
      <c r="B368" s="4" t="s">
        <v>900</v>
      </c>
      <c r="C368" s="1" t="s">
        <v>1146</v>
      </c>
      <c r="D368" s="5" t="s">
        <v>885</v>
      </c>
      <c r="E368" s="1" t="s">
        <v>1146</v>
      </c>
      <c r="F368" s="5" t="s">
        <v>901</v>
      </c>
      <c r="G368" s="1" t="s">
        <v>1146</v>
      </c>
      <c r="H368" s="5" t="s">
        <v>560</v>
      </c>
      <c r="I368" s="1" t="s">
        <v>1146</v>
      </c>
      <c r="J368" s="5" t="s">
        <v>52</v>
      </c>
      <c r="K368" s="1" t="s">
        <v>1146</v>
      </c>
      <c r="L368" s="5">
        <v>2</v>
      </c>
      <c r="M368" s="1" t="s">
        <v>1146</v>
      </c>
      <c r="N368" s="7">
        <v>0</v>
      </c>
      <c r="O368" s="1" t="s">
        <v>1146</v>
      </c>
      <c r="P368" s="5" t="s">
        <v>26</v>
      </c>
      <c r="Q368" s="1" t="s">
        <v>1146</v>
      </c>
      <c r="R368">
        <v>6</v>
      </c>
      <c r="S368" s="1" t="s">
        <v>1146</v>
      </c>
      <c r="T368">
        <v>2</v>
      </c>
      <c r="U368" s="1" t="s">
        <v>1146</v>
      </c>
      <c r="V368" t="str" cm="1">
        <f t="array" aca="1" ref="V368" ca="1">IF(ISNUMBER(--RIGHT(F368,1)), "0", MID(F368, LOOKUP(2,1/(ISNUMBER(--MID(F368,ROW(INDIRECT("1:"&amp;LEN(F368))),1))), ROW(INDIRECT("1:"&amp;LEN(F368))))+1, LEN(F368)))</f>
        <v>0</v>
      </c>
      <c r="W368" s="2" t="s">
        <v>1147</v>
      </c>
      <c r="X368" t="str">
        <f t="shared" ca="1" si="5"/>
        <v>["Pyrite, Pellets","120,130","125C1/226","C26","3D","2","0","C1/2","6","2","0"],</v>
      </c>
    </row>
    <row r="369" spans="1:24" ht="17.5" x14ac:dyDescent="0.35">
      <c r="A369" t="s">
        <v>1148</v>
      </c>
      <c r="B369" s="4" t="s">
        <v>1157</v>
      </c>
      <c r="C369" s="1" t="s">
        <v>1146</v>
      </c>
      <c r="D369" s="5" t="s">
        <v>624</v>
      </c>
      <c r="E369" s="1" t="s">
        <v>1146</v>
      </c>
      <c r="F369" s="5" t="s">
        <v>625</v>
      </c>
      <c r="G369" s="1" t="s">
        <v>1146</v>
      </c>
      <c r="H369" s="5" t="s">
        <v>626</v>
      </c>
      <c r="I369" s="1" t="s">
        <v>1146</v>
      </c>
      <c r="J369" s="5" t="s">
        <v>52</v>
      </c>
      <c r="K369" s="1" t="s">
        <v>1146</v>
      </c>
      <c r="L369" s="5">
        <v>2.5</v>
      </c>
      <c r="M369" s="1" t="s">
        <v>1146</v>
      </c>
      <c r="N369" s="7">
        <v>0</v>
      </c>
      <c r="O369" s="1" t="s">
        <v>1146</v>
      </c>
      <c r="P369" s="5" t="s">
        <v>26</v>
      </c>
      <c r="Q369" s="1" t="s">
        <v>1146</v>
      </c>
      <c r="R369">
        <v>7</v>
      </c>
      <c r="S369" s="1" t="s">
        <v>1146</v>
      </c>
      <c r="T369">
        <v>2</v>
      </c>
      <c r="U369" s="1" t="s">
        <v>1146</v>
      </c>
      <c r="V369" t="str" cm="1">
        <f t="array" aca="1" ref="V369" ca="1">IF(ISNUMBER(--RIGHT(F369,1)), "0", MID(F369, LOOKUP(2,1/(ISNUMBER(--MID(F369,ROW(INDIRECT("1:"&amp;LEN(F369))),1))), ROW(INDIRECT("1:"&amp;LEN(F369))))+1, LEN(F369)))</f>
        <v>0</v>
      </c>
      <c r="W369" s="2" t="s">
        <v>1147</v>
      </c>
      <c r="X369" t="str">
        <f t="shared" ca="1" si="5"/>
        <v>["Quartz - 1/2in","80,90","85C1/227","C27","3D","2.5","0","C1/2","7","2","0"],</v>
      </c>
    </row>
    <row r="370" spans="1:24" ht="17.5" x14ac:dyDescent="0.35">
      <c r="A370" t="s">
        <v>1148</v>
      </c>
      <c r="B370" s="4" t="s">
        <v>903</v>
      </c>
      <c r="C370" s="1" t="s">
        <v>1146</v>
      </c>
      <c r="D370" s="5" t="s">
        <v>644</v>
      </c>
      <c r="E370" s="1" t="s">
        <v>1146</v>
      </c>
      <c r="F370" s="5" t="s">
        <v>904</v>
      </c>
      <c r="G370" s="1" t="s">
        <v>1146</v>
      </c>
      <c r="H370" s="5" t="s">
        <v>56</v>
      </c>
      <c r="I370" s="1" t="s">
        <v>1146</v>
      </c>
      <c r="J370" s="5" t="s">
        <v>52</v>
      </c>
      <c r="K370" s="1" t="s">
        <v>1146</v>
      </c>
      <c r="L370" s="5">
        <v>1.7</v>
      </c>
      <c r="M370" s="1" t="s">
        <v>1146</v>
      </c>
      <c r="N370" s="7">
        <v>0</v>
      </c>
      <c r="O370" s="1" t="s">
        <v>1146</v>
      </c>
      <c r="P370" s="5" t="s">
        <v>15</v>
      </c>
      <c r="Q370" s="1" t="s">
        <v>1146</v>
      </c>
      <c r="R370">
        <v>7</v>
      </c>
      <c r="S370" s="1" t="s">
        <v>1146</v>
      </c>
      <c r="T370">
        <v>2</v>
      </c>
      <c r="U370" s="1" t="s">
        <v>1146</v>
      </c>
      <c r="V370" t="str" cm="1">
        <f t="array" aca="1" ref="V370" ca="1">IF(ISNUMBER(--RIGHT(F370,1)), "0", MID(F370, LOOKUP(2,1/(ISNUMBER(--MID(F370,ROW(INDIRECT("1:"&amp;LEN(F370))),1))), ROW(INDIRECT("1:"&amp;LEN(F370))))+1, LEN(F370)))</f>
        <v>0</v>
      </c>
      <c r="W370" s="2" t="s">
        <v>1147</v>
      </c>
      <c r="X370" t="str">
        <f t="shared" ca="1" si="5"/>
        <v>["Quartz - 100 Mesh","70,80","75A10027","A27","3D","1.7","0","A100","7","2","0"],</v>
      </c>
    </row>
    <row r="371" spans="1:24" ht="17.5" x14ac:dyDescent="0.35">
      <c r="A371" t="s">
        <v>1148</v>
      </c>
      <c r="B371" s="4" t="s">
        <v>905</v>
      </c>
      <c r="C371" s="1" t="s">
        <v>1146</v>
      </c>
      <c r="D371" s="5">
        <v>20</v>
      </c>
      <c r="E371" s="1" t="s">
        <v>1146</v>
      </c>
      <c r="F371" s="5" t="s">
        <v>906</v>
      </c>
      <c r="G371" s="1" t="s">
        <v>1146</v>
      </c>
      <c r="H371" s="5" t="s">
        <v>42</v>
      </c>
      <c r="I371" s="1" t="s">
        <v>1146</v>
      </c>
      <c r="J371" s="5" t="s">
        <v>31</v>
      </c>
      <c r="K371" s="1" t="s">
        <v>1146</v>
      </c>
      <c r="L371" s="5">
        <v>0.4</v>
      </c>
      <c r="M371" s="1" t="s">
        <v>1146</v>
      </c>
      <c r="N371" s="5" t="s">
        <v>14</v>
      </c>
      <c r="O371" s="1" t="s">
        <v>1146</v>
      </c>
      <c r="P371" s="5" t="s">
        <v>32</v>
      </c>
      <c r="Q371" s="1" t="s">
        <v>1146</v>
      </c>
      <c r="R371">
        <v>5</v>
      </c>
      <c r="S371" s="1" t="s">
        <v>1146</v>
      </c>
      <c r="T371">
        <v>3</v>
      </c>
      <c r="U371" s="1" t="s">
        <v>1146</v>
      </c>
      <c r="V371" t="str" cm="1">
        <f t="array" aca="1" ref="V371" ca="1">IF(ISNUMBER(--RIGHT(F371,1)), "0", MID(F371, LOOKUP(2,1/(ISNUMBER(--MID(F371,ROW(INDIRECT("1:"&amp;LEN(F371))),1))), ROW(INDIRECT("1:"&amp;LEN(F371))))+1, LEN(F371)))</f>
        <v>NY</v>
      </c>
      <c r="W371" s="2" t="s">
        <v>1147</v>
      </c>
      <c r="X371" t="str">
        <f t="shared" ca="1" si="5"/>
        <v>["Rice, Bran","20","20B635NY","B35","1A-1B-1C","0.4","X","B6","5","3","NY"],</v>
      </c>
    </row>
    <row r="372" spans="1:24" ht="17.5" x14ac:dyDescent="0.35">
      <c r="A372" t="s">
        <v>1148</v>
      </c>
      <c r="B372" s="4" t="s">
        <v>907</v>
      </c>
      <c r="C372" s="1" t="s">
        <v>1146</v>
      </c>
      <c r="D372" s="5" t="s">
        <v>908</v>
      </c>
      <c r="E372" s="1" t="s">
        <v>1146</v>
      </c>
      <c r="F372" s="5" t="s">
        <v>909</v>
      </c>
      <c r="G372" s="1" t="s">
        <v>1146</v>
      </c>
      <c r="H372" s="5" t="s">
        <v>42</v>
      </c>
      <c r="I372" s="1" t="s">
        <v>1146</v>
      </c>
      <c r="J372" s="5" t="s">
        <v>31</v>
      </c>
      <c r="K372" s="1" t="s">
        <v>1146</v>
      </c>
      <c r="L372" s="5">
        <v>0.4</v>
      </c>
      <c r="M372" s="1" t="s">
        <v>1146</v>
      </c>
      <c r="N372" s="5" t="s">
        <v>14</v>
      </c>
      <c r="O372" s="1" t="s">
        <v>1146</v>
      </c>
      <c r="P372" s="5" t="s">
        <v>32</v>
      </c>
      <c r="Q372" s="1" t="s">
        <v>1146</v>
      </c>
      <c r="R372">
        <v>5</v>
      </c>
      <c r="S372" s="1" t="s">
        <v>1146</v>
      </c>
      <c r="T372">
        <v>3</v>
      </c>
      <c r="U372" s="1" t="s">
        <v>1146</v>
      </c>
      <c r="V372" t="str" cm="1">
        <f t="array" aca="1" ref="V372" ca="1">IF(ISNUMBER(--RIGHT(F372,1)), "0", MID(F372, LOOKUP(2,1/(ISNUMBER(--MID(F372,ROW(INDIRECT("1:"&amp;LEN(F372))),1))), ROW(INDIRECT("1:"&amp;LEN(F372))))+1, LEN(F372)))</f>
        <v>P</v>
      </c>
      <c r="W372" s="2" t="s">
        <v>1147</v>
      </c>
      <c r="X372" t="str">
        <f t="shared" ca="1" si="5"/>
        <v>["Rice, Grits","42,45","44B635P","B35","1A-1B-1C","0.4","X","B6","5","3","P"],</v>
      </c>
    </row>
    <row r="373" spans="1:24" ht="17.5" x14ac:dyDescent="0.35">
      <c r="A373" t="s">
        <v>1148</v>
      </c>
      <c r="B373" s="4" t="s">
        <v>910</v>
      </c>
      <c r="C373" s="1" t="s">
        <v>1146</v>
      </c>
      <c r="D373" s="5" t="s">
        <v>911</v>
      </c>
      <c r="E373" s="1" t="s">
        <v>1146</v>
      </c>
      <c r="F373" s="5" t="s">
        <v>912</v>
      </c>
      <c r="G373" s="1" t="s">
        <v>1146</v>
      </c>
      <c r="H373" s="5" t="s">
        <v>25</v>
      </c>
      <c r="I373" s="1" t="s">
        <v>1146</v>
      </c>
      <c r="J373" s="5" t="s">
        <v>31</v>
      </c>
      <c r="K373" s="1" t="s">
        <v>1146</v>
      </c>
      <c r="L373" s="5">
        <v>0.4</v>
      </c>
      <c r="M373" s="1" t="s">
        <v>1146</v>
      </c>
      <c r="N373" s="5" t="s">
        <v>14</v>
      </c>
      <c r="O373" s="1" t="s">
        <v>1146</v>
      </c>
      <c r="P373" s="5" t="s">
        <v>26</v>
      </c>
      <c r="Q373" s="1" t="s">
        <v>1146</v>
      </c>
      <c r="R373">
        <v>5</v>
      </c>
      <c r="S373" s="1" t="s">
        <v>1146</v>
      </c>
      <c r="T373">
        <v>2</v>
      </c>
      <c r="U373" s="1" t="s">
        <v>1146</v>
      </c>
      <c r="V373" t="str" cm="1">
        <f t="array" aca="1" ref="V373" ca="1">IF(ISNUMBER(--RIGHT(F373,1)), "0", MID(F373, LOOKUP(2,1/(ISNUMBER(--MID(F373,ROW(INDIRECT("1:"&amp;LEN(F373))),1))), ROW(INDIRECT("1:"&amp;LEN(F373))))+1, LEN(F373)))</f>
        <v>P</v>
      </c>
      <c r="W373" s="2" t="s">
        <v>1147</v>
      </c>
      <c r="X373" t="str">
        <f t="shared" ca="1" si="5"/>
        <v>["Rice, Hulled","45,49","47C1/225P","C25","1A-1B-1C","0.4","X","C1/2","5","2","P"],</v>
      </c>
    </row>
    <row r="374" spans="1:24" ht="17.5" x14ac:dyDescent="0.35">
      <c r="A374" t="s">
        <v>1148</v>
      </c>
      <c r="B374" s="4" t="s">
        <v>913</v>
      </c>
      <c r="C374" s="1" t="s">
        <v>1146</v>
      </c>
      <c r="D374" s="5" t="s">
        <v>914</v>
      </c>
      <c r="E374" s="1" t="s">
        <v>1146</v>
      </c>
      <c r="F374" s="5" t="s">
        <v>915</v>
      </c>
      <c r="G374" s="1" t="s">
        <v>1146</v>
      </c>
      <c r="H374" s="5" t="s">
        <v>42</v>
      </c>
      <c r="I374" s="1" t="s">
        <v>1146</v>
      </c>
      <c r="J374" s="5" t="s">
        <v>31</v>
      </c>
      <c r="K374" s="1" t="s">
        <v>1146</v>
      </c>
      <c r="L374" s="5">
        <v>0.4</v>
      </c>
      <c r="M374" s="1" t="s">
        <v>1146</v>
      </c>
      <c r="N374" s="5" t="s">
        <v>14</v>
      </c>
      <c r="O374" s="1" t="s">
        <v>1146</v>
      </c>
      <c r="P374" s="5" t="s">
        <v>32</v>
      </c>
      <c r="Q374" s="1" t="s">
        <v>1146</v>
      </c>
      <c r="R374">
        <v>5</v>
      </c>
      <c r="S374" s="1" t="s">
        <v>1146</v>
      </c>
      <c r="T374">
        <v>3</v>
      </c>
      <c r="U374" s="1" t="s">
        <v>1146</v>
      </c>
      <c r="V374" t="str" cm="1">
        <f t="array" aca="1" ref="V374" ca="1">IF(ISNUMBER(--RIGHT(F374,1)), "0", MID(F374, LOOKUP(2,1/(ISNUMBER(--MID(F374,ROW(INDIRECT("1:"&amp;LEN(F374))),1))), ROW(INDIRECT("1:"&amp;LEN(F374))))+1, LEN(F374)))</f>
        <v>NY</v>
      </c>
      <c r="W374" s="2" t="s">
        <v>1147</v>
      </c>
      <c r="X374" t="str">
        <f t="shared" ca="1" si="5"/>
        <v>["Rice, Hulls","20,21","21B635NY","B35","1A-1B-1C","0.4","X","B6","5","3","NY"],</v>
      </c>
    </row>
    <row r="375" spans="1:24" ht="17.5" x14ac:dyDescent="0.35">
      <c r="A375" t="s">
        <v>1148</v>
      </c>
      <c r="B375" s="4" t="s">
        <v>916</v>
      </c>
      <c r="C375" s="1" t="s">
        <v>1146</v>
      </c>
      <c r="D375" s="5">
        <v>30</v>
      </c>
      <c r="E375" s="1" t="s">
        <v>1146</v>
      </c>
      <c r="F375" s="5" t="s">
        <v>917</v>
      </c>
      <c r="G375" s="1" t="s">
        <v>1146</v>
      </c>
      <c r="H375" s="5" t="s">
        <v>174</v>
      </c>
      <c r="I375" s="1" t="s">
        <v>1146</v>
      </c>
      <c r="J375" s="5" t="s">
        <v>31</v>
      </c>
      <c r="K375" s="1" t="s">
        <v>1146</v>
      </c>
      <c r="L375" s="5">
        <v>0.4</v>
      </c>
      <c r="M375" s="1" t="s">
        <v>1146</v>
      </c>
      <c r="N375" s="5" t="s">
        <v>14</v>
      </c>
      <c r="O375" s="1" t="s">
        <v>1146</v>
      </c>
      <c r="P375" s="5" t="s">
        <v>26</v>
      </c>
      <c r="Q375" s="1" t="s">
        <v>1146</v>
      </c>
      <c r="R375">
        <v>5</v>
      </c>
      <c r="S375" s="1" t="s">
        <v>1146</v>
      </c>
      <c r="T375">
        <v>1</v>
      </c>
      <c r="U375" s="1" t="s">
        <v>1146</v>
      </c>
      <c r="V375" t="str" cm="1">
        <f t="array" aca="1" ref="V375" ca="1">IF(ISNUMBER(--RIGHT(F375,1)), "0", MID(F375, LOOKUP(2,1/(ISNUMBER(--MID(F375,ROW(INDIRECT("1:"&amp;LEN(F375))),1))), ROW(INDIRECT("1:"&amp;LEN(F375))))+1, LEN(F375)))</f>
        <v>P</v>
      </c>
      <c r="W375" s="2" t="s">
        <v>1147</v>
      </c>
      <c r="X375" t="str">
        <f t="shared" ca="1" si="5"/>
        <v>["Rice, Polished","30","30C1/215P","C15","1A-1B-1C","0.4","X","C1/2","5","1","P"],</v>
      </c>
    </row>
    <row r="376" spans="1:24" ht="17.5" x14ac:dyDescent="0.35">
      <c r="A376" t="s">
        <v>1148</v>
      </c>
      <c r="B376" s="4" t="s">
        <v>918</v>
      </c>
      <c r="C376" s="1" t="s">
        <v>1146</v>
      </c>
      <c r="D376" s="5" t="s">
        <v>801</v>
      </c>
      <c r="E376" s="1" t="s">
        <v>1146</v>
      </c>
      <c r="F376" s="5" t="s">
        <v>919</v>
      </c>
      <c r="G376" s="1" t="s">
        <v>1146</v>
      </c>
      <c r="H376" s="5" t="s">
        <v>36</v>
      </c>
      <c r="I376" s="1" t="s">
        <v>1146</v>
      </c>
      <c r="J376" s="5" t="s">
        <v>31</v>
      </c>
      <c r="K376" s="1" t="s">
        <v>1146</v>
      </c>
      <c r="L376" s="5">
        <v>0.6</v>
      </c>
      <c r="M376" s="1" t="s">
        <v>1146</v>
      </c>
      <c r="N376" s="5" t="s">
        <v>14</v>
      </c>
      <c r="O376" s="1" t="s">
        <v>1146</v>
      </c>
      <c r="P376" s="5" t="s">
        <v>26</v>
      </c>
      <c r="Q376" s="1" t="s">
        <v>1146</v>
      </c>
      <c r="R376">
        <v>5</v>
      </c>
      <c r="S376" s="1" t="s">
        <v>1146</v>
      </c>
      <c r="T376">
        <v>3</v>
      </c>
      <c r="U376" s="1" t="s">
        <v>1146</v>
      </c>
      <c r="V376" t="str" cm="1">
        <f t="array" aca="1" ref="V376" ca="1">IF(ISNUMBER(--RIGHT(F376,1)), "0", MID(F376, LOOKUP(2,1/(ISNUMBER(--MID(F376,ROW(INDIRECT("1:"&amp;LEN(F376))),1))), ROW(INDIRECT("1:"&amp;LEN(F376))))+1, LEN(F376)))</f>
        <v>N</v>
      </c>
      <c r="W376" s="2" t="s">
        <v>1147</v>
      </c>
      <c r="X376" t="str">
        <f t="shared" ca="1" si="5"/>
        <v>["RIce, Rough","32,36","34C1/235N","C35","1A-1B-1C","0.6","X","C1/2","5","3","N"],</v>
      </c>
    </row>
    <row r="377" spans="1:24" ht="17.5" x14ac:dyDescent="0.35">
      <c r="A377" t="s">
        <v>1148</v>
      </c>
      <c r="B377" s="4" t="s">
        <v>1156</v>
      </c>
      <c r="C377" s="1" t="s">
        <v>1146</v>
      </c>
      <c r="D377" s="5" t="s">
        <v>921</v>
      </c>
      <c r="E377" s="1" t="s">
        <v>1146</v>
      </c>
      <c r="F377" s="5" t="s">
        <v>922</v>
      </c>
      <c r="G377" s="1" t="s">
        <v>1146</v>
      </c>
      <c r="H377" s="5" t="s">
        <v>96</v>
      </c>
      <c r="I377" s="1" t="s">
        <v>1146</v>
      </c>
      <c r="J377" s="5" t="s">
        <v>31</v>
      </c>
      <c r="K377" s="1" t="s">
        <v>1146</v>
      </c>
      <c r="L377" s="5">
        <v>1.5</v>
      </c>
      <c r="M377" s="1" t="s">
        <v>1146</v>
      </c>
      <c r="N377" s="5" t="s">
        <v>14</v>
      </c>
      <c r="O377" s="1" t="s">
        <v>1146</v>
      </c>
      <c r="P377" s="5" t="s">
        <v>26</v>
      </c>
      <c r="Q377" s="1" t="s">
        <v>1146</v>
      </c>
      <c r="R377">
        <v>5</v>
      </c>
      <c r="S377" s="1" t="s">
        <v>1146</v>
      </c>
      <c r="T377">
        <v>4</v>
      </c>
      <c r="U377" s="1" t="s">
        <v>1146</v>
      </c>
      <c r="V377" t="str" cm="1">
        <f t="array" aca="1" ref="V377" ca="1">IF(ISNUMBER(--RIGHT(F377,1)), "0", MID(F377, LOOKUP(2,1/(ISNUMBER(--MID(F377,ROW(INDIRECT("1:"&amp;LEN(F377))),1))), ROW(INDIRECT("1:"&amp;LEN(F377))))+1, LEN(F377)))</f>
        <v>Q</v>
      </c>
      <c r="W377" s="2" t="s">
        <v>1147</v>
      </c>
      <c r="X377" t="str">
        <f t="shared" ca="1" si="5"/>
        <v>["Rosin - 1/2in","65,68","67C1/245Q","C45","1A-1B-1C","1.5","X","C1/2","5","4","Q"],</v>
      </c>
    </row>
    <row r="378" spans="1:24" ht="17.5" x14ac:dyDescent="0.35">
      <c r="A378" t="s">
        <v>1148</v>
      </c>
      <c r="B378" s="4" t="s">
        <v>923</v>
      </c>
      <c r="C378" s="1" t="s">
        <v>1146</v>
      </c>
      <c r="D378" s="5" t="s">
        <v>655</v>
      </c>
      <c r="E378" s="1" t="s">
        <v>1146</v>
      </c>
      <c r="F378" s="5" t="s">
        <v>924</v>
      </c>
      <c r="G378" s="1" t="s">
        <v>1146</v>
      </c>
      <c r="H378" s="5" t="s">
        <v>184</v>
      </c>
      <c r="I378" s="1" t="s">
        <v>1146</v>
      </c>
      <c r="J378" s="5" t="s">
        <v>131</v>
      </c>
      <c r="K378" s="1" t="s">
        <v>1146</v>
      </c>
      <c r="L378" s="5">
        <v>1.5</v>
      </c>
      <c r="M378" s="1" t="s">
        <v>1146</v>
      </c>
      <c r="N378" s="7">
        <v>0</v>
      </c>
      <c r="O378" s="1" t="s">
        <v>1146</v>
      </c>
      <c r="P378" s="5" t="s">
        <v>60</v>
      </c>
      <c r="Q378" s="1" t="s">
        <v>1146</v>
      </c>
      <c r="R378">
        <v>5</v>
      </c>
      <c r="S378" s="1" t="s">
        <v>1146</v>
      </c>
      <c r="T378">
        <v>4</v>
      </c>
      <c r="U378" s="1" t="s">
        <v>1146</v>
      </c>
      <c r="V378" t="str" cm="1">
        <f t="array" aca="1" ref="V378" ca="1">IF(ISNUMBER(--RIGHT(F378,1)), "0", MID(F378, LOOKUP(2,1/(ISNUMBER(--MID(F378,ROW(INDIRECT("1:"&amp;LEN(F378))),1))), ROW(INDIRECT("1:"&amp;LEN(F378))))+1, LEN(F378)))</f>
        <v>0</v>
      </c>
      <c r="W378" s="2" t="s">
        <v>1147</v>
      </c>
      <c r="X378" t="str">
        <f t="shared" ca="1" si="5"/>
        <v>["Rubber, Pelleted","50,55","53D345","D45","2A-2B-2C","1.5","0","D3","5","4","0"],</v>
      </c>
    </row>
    <row r="379" spans="1:24" ht="17.5" x14ac:dyDescent="0.35">
      <c r="A379" t="s">
        <v>1148</v>
      </c>
      <c r="B379" s="4" t="s">
        <v>925</v>
      </c>
      <c r="C379" s="1" t="s">
        <v>1146</v>
      </c>
      <c r="D379" s="5" t="s">
        <v>926</v>
      </c>
      <c r="E379" s="1" t="s">
        <v>1146</v>
      </c>
      <c r="F379" s="5" t="s">
        <v>927</v>
      </c>
      <c r="G379" s="1" t="s">
        <v>1146</v>
      </c>
      <c r="H379" s="5" t="s">
        <v>96</v>
      </c>
      <c r="I379" s="1" t="s">
        <v>1146</v>
      </c>
      <c r="J379" s="5" t="s">
        <v>31</v>
      </c>
      <c r="K379" s="1" t="s">
        <v>1146</v>
      </c>
      <c r="L379" s="5">
        <v>0.8</v>
      </c>
      <c r="M379" s="1" t="s">
        <v>1146</v>
      </c>
      <c r="N379" s="5" t="s">
        <v>14</v>
      </c>
      <c r="O379" s="1" t="s">
        <v>1146</v>
      </c>
      <c r="P379" s="5" t="s">
        <v>26</v>
      </c>
      <c r="Q379" s="1" t="s">
        <v>1146</v>
      </c>
      <c r="R379">
        <v>5</v>
      </c>
      <c r="S379" s="1" t="s">
        <v>1146</v>
      </c>
      <c r="T379">
        <v>4</v>
      </c>
      <c r="U379" s="1" t="s">
        <v>1146</v>
      </c>
      <c r="V379" t="str" cm="1">
        <f t="array" aca="1" ref="V379" ca="1">IF(ISNUMBER(--RIGHT(F379,1)), "0", MID(F379, LOOKUP(2,1/(ISNUMBER(--MID(F379,ROW(INDIRECT("1:"&amp;LEN(F379))),1))), ROW(INDIRECT("1:"&amp;LEN(F379))))+1, LEN(F379)))</f>
        <v>0</v>
      </c>
      <c r="W379" s="2" t="s">
        <v>1147</v>
      </c>
      <c r="X379" t="str">
        <f t="shared" ca="1" si="5"/>
        <v>["Rubber, Reclaimed, Ground","23,50","37C1/245","C45","1A-1B-1C","0.8","X","C1/2","5","4","0"],</v>
      </c>
    </row>
    <row r="380" spans="1:24" ht="17.5" x14ac:dyDescent="0.35">
      <c r="A380" t="s">
        <v>1148</v>
      </c>
      <c r="B380" s="4" t="s">
        <v>928</v>
      </c>
      <c r="C380" s="1" t="s">
        <v>1146</v>
      </c>
      <c r="D380" s="5" t="s">
        <v>893</v>
      </c>
      <c r="E380" s="1" t="s">
        <v>1146</v>
      </c>
      <c r="F380" s="5" t="s">
        <v>813</v>
      </c>
      <c r="G380" s="1" t="s">
        <v>1146</v>
      </c>
      <c r="H380" s="5" t="s">
        <v>30</v>
      </c>
      <c r="I380" s="1" t="s">
        <v>1146</v>
      </c>
      <c r="J380" s="5" t="s">
        <v>31</v>
      </c>
      <c r="K380" s="1" t="s">
        <v>1146</v>
      </c>
      <c r="L380" s="5">
        <v>0.4</v>
      </c>
      <c r="M380" s="1" t="s">
        <v>1146</v>
      </c>
      <c r="N380" s="5" t="s">
        <v>14</v>
      </c>
      <c r="O380" s="1" t="s">
        <v>1146</v>
      </c>
      <c r="P380" s="5" t="s">
        <v>32</v>
      </c>
      <c r="Q380" s="1" t="s">
        <v>1146</v>
      </c>
      <c r="R380">
        <v>5</v>
      </c>
      <c r="S380" s="1" t="s">
        <v>1146</v>
      </c>
      <c r="T380">
        <v>1</v>
      </c>
      <c r="U380" s="1" t="s">
        <v>1146</v>
      </c>
      <c r="V380" t="str" cm="1">
        <f t="array" aca="1" ref="V380" ca="1">IF(ISNUMBER(--RIGHT(F380,1)), "0", MID(F380, LOOKUP(2,1/(ISNUMBER(--MID(F380,ROW(INDIRECT("1:"&amp;LEN(F380))),1))), ROW(INDIRECT("1:"&amp;LEN(F380))))+1, LEN(F380)))</f>
        <v>N</v>
      </c>
      <c r="W380" s="2" t="s">
        <v>1147</v>
      </c>
      <c r="X380" t="str">
        <f t="shared" ca="1" si="5"/>
        <v>["Rye","42,48","45B615N","B15","1A-1B-1C","0.4","X","B6","5","1","N"],</v>
      </c>
    </row>
    <row r="381" spans="1:24" ht="17.5" x14ac:dyDescent="0.35">
      <c r="A381" t="s">
        <v>1148</v>
      </c>
      <c r="B381" s="4" t="s">
        <v>929</v>
      </c>
      <c r="C381" s="1" t="s">
        <v>1146</v>
      </c>
      <c r="D381" s="5" t="s">
        <v>628</v>
      </c>
      <c r="E381" s="1" t="s">
        <v>1146</v>
      </c>
      <c r="F381" s="5" t="s">
        <v>930</v>
      </c>
      <c r="G381" s="1" t="s">
        <v>1146</v>
      </c>
      <c r="H381" s="5" t="s">
        <v>42</v>
      </c>
      <c r="I381" s="1" t="s">
        <v>1146</v>
      </c>
      <c r="J381" s="5" t="s">
        <v>31</v>
      </c>
      <c r="K381" s="1" t="s">
        <v>1146</v>
      </c>
      <c r="L381" s="5">
        <v>0.4</v>
      </c>
      <c r="M381" s="1" t="s">
        <v>1146</v>
      </c>
      <c r="N381" s="5" t="s">
        <v>14</v>
      </c>
      <c r="O381" s="1" t="s">
        <v>1146</v>
      </c>
      <c r="P381" s="5" t="s">
        <v>32</v>
      </c>
      <c r="Q381" s="1" t="s">
        <v>1146</v>
      </c>
      <c r="R381">
        <v>5</v>
      </c>
      <c r="S381" s="1" t="s">
        <v>1146</v>
      </c>
      <c r="T381">
        <v>3</v>
      </c>
      <c r="U381" s="1" t="s">
        <v>1146</v>
      </c>
      <c r="V381" t="str" cm="1">
        <f t="array" aca="1" ref="V381" ca="1">IF(ISNUMBER(--RIGHT(F381,1)), "0", MID(F381, LOOKUP(2,1/(ISNUMBER(--MID(F381,ROW(INDIRECT("1:"&amp;LEN(F381))),1))), ROW(INDIRECT("1:"&amp;LEN(F381))))+1, LEN(F381)))</f>
        <v>Y</v>
      </c>
      <c r="W381" s="2" t="s">
        <v>1147</v>
      </c>
      <c r="X381" t="str">
        <f t="shared" ca="1" si="5"/>
        <v>["Rye, Bran","15,20","18B635Y","B35","1A-1B-1C","0.4","X","B6","5","3","Y"],</v>
      </c>
    </row>
    <row r="382" spans="1:24" ht="17.5" x14ac:dyDescent="0.35">
      <c r="A382" t="s">
        <v>1148</v>
      </c>
      <c r="B382" s="4" t="s">
        <v>931</v>
      </c>
      <c r="C382" s="1" t="s">
        <v>1146</v>
      </c>
      <c r="D382" s="5">
        <v>33</v>
      </c>
      <c r="E382" s="1" t="s">
        <v>1146</v>
      </c>
      <c r="F382" s="5" t="s">
        <v>932</v>
      </c>
      <c r="G382" s="1" t="s">
        <v>1146</v>
      </c>
      <c r="H382" s="5" t="s">
        <v>42</v>
      </c>
      <c r="I382" s="1" t="s">
        <v>1146</v>
      </c>
      <c r="J382" s="5" t="s">
        <v>31</v>
      </c>
      <c r="K382" s="1" t="s">
        <v>1146</v>
      </c>
      <c r="L382" s="5">
        <v>0.5</v>
      </c>
      <c r="M382" s="1" t="s">
        <v>1146</v>
      </c>
      <c r="N382" s="5" t="s">
        <v>14</v>
      </c>
      <c r="O382" s="1" t="s">
        <v>1146</v>
      </c>
      <c r="P382" s="5" t="s">
        <v>32</v>
      </c>
      <c r="Q382" s="1" t="s">
        <v>1146</v>
      </c>
      <c r="R382">
        <v>5</v>
      </c>
      <c r="S382" s="1" t="s">
        <v>1146</v>
      </c>
      <c r="T382">
        <v>3</v>
      </c>
      <c r="U382" s="1" t="s">
        <v>1146</v>
      </c>
      <c r="V382" t="str" cm="1">
        <f t="array" aca="1" ref="V382" ca="1">IF(ISNUMBER(--RIGHT(F382,1)), "0", MID(F382, LOOKUP(2,1/(ISNUMBER(--MID(F382,ROW(INDIRECT("1:"&amp;LEN(F382))),1))), ROW(INDIRECT("1:"&amp;LEN(F382))))+1, LEN(F382)))</f>
        <v>N</v>
      </c>
      <c r="W382" s="2" t="s">
        <v>1147</v>
      </c>
      <c r="X382" t="str">
        <f t="shared" ca="1" si="5"/>
        <v>["Rye, Feed","33","33B635N","B35","1A-1B-1C","0.5","X","B6","5","3","N"],</v>
      </c>
    </row>
    <row r="383" spans="1:24" ht="17.5" x14ac:dyDescent="0.35">
      <c r="A383" t="s">
        <v>1148</v>
      </c>
      <c r="B383" s="4" t="s">
        <v>933</v>
      </c>
      <c r="C383" s="1" t="s">
        <v>1146</v>
      </c>
      <c r="D383" s="5" t="s">
        <v>118</v>
      </c>
      <c r="E383" s="1" t="s">
        <v>1146</v>
      </c>
      <c r="F383" s="5" t="s">
        <v>934</v>
      </c>
      <c r="G383" s="1" t="s">
        <v>1146</v>
      </c>
      <c r="H383" s="5" t="s">
        <v>42</v>
      </c>
      <c r="I383" s="1" t="s">
        <v>1146</v>
      </c>
      <c r="J383" s="5" t="s">
        <v>31</v>
      </c>
      <c r="K383" s="1" t="s">
        <v>1146</v>
      </c>
      <c r="L383" s="5">
        <v>0.5</v>
      </c>
      <c r="M383" s="1" t="s">
        <v>1146</v>
      </c>
      <c r="N383" s="5" t="s">
        <v>14</v>
      </c>
      <c r="O383" s="1" t="s">
        <v>1146</v>
      </c>
      <c r="P383" s="5" t="s">
        <v>32</v>
      </c>
      <c r="Q383" s="1" t="s">
        <v>1146</v>
      </c>
      <c r="R383">
        <v>5</v>
      </c>
      <c r="S383" s="1" t="s">
        <v>1146</v>
      </c>
      <c r="T383">
        <v>3</v>
      </c>
      <c r="U383" s="1" t="s">
        <v>1146</v>
      </c>
      <c r="V383" t="str" cm="1">
        <f t="array" aca="1" ref="V383" ca="1">IF(ISNUMBER(--RIGHT(F383,1)), "0", MID(F383, LOOKUP(2,1/(ISNUMBER(--MID(F383,ROW(INDIRECT("1:"&amp;LEN(F383))),1))), ROW(INDIRECT("1:"&amp;LEN(F383))))+1, LEN(F383)))</f>
        <v>0</v>
      </c>
      <c r="W383" s="2" t="s">
        <v>1147</v>
      </c>
      <c r="X383" t="str">
        <f t="shared" ca="1" si="5"/>
        <v>["Rye, Meal","35,40","38B635","B35","1A-1B-1C","0.5","X","B6","5","3","0"],</v>
      </c>
    </row>
    <row r="384" spans="1:24" ht="17.5" x14ac:dyDescent="0.35">
      <c r="A384" t="s">
        <v>1148</v>
      </c>
      <c r="B384" s="4" t="s">
        <v>935</v>
      </c>
      <c r="C384" s="1" t="s">
        <v>1146</v>
      </c>
      <c r="D384" s="5">
        <v>42</v>
      </c>
      <c r="E384" s="1" t="s">
        <v>1146</v>
      </c>
      <c r="F384" s="5" t="s">
        <v>936</v>
      </c>
      <c r="G384" s="1" t="s">
        <v>1146</v>
      </c>
      <c r="H384" s="5" t="s">
        <v>42</v>
      </c>
      <c r="I384" s="1" t="s">
        <v>1146</v>
      </c>
      <c r="J384" s="5" t="s">
        <v>192</v>
      </c>
      <c r="K384" s="1" t="s">
        <v>1146</v>
      </c>
      <c r="L384" s="5">
        <v>0.5</v>
      </c>
      <c r="M384" s="1" t="s">
        <v>1146</v>
      </c>
      <c r="N384" s="5" t="s">
        <v>14</v>
      </c>
      <c r="O384" s="1" t="s">
        <v>1146</v>
      </c>
      <c r="P384" s="5" t="s">
        <v>32</v>
      </c>
      <c r="Q384" s="1" t="s">
        <v>1146</v>
      </c>
      <c r="R384">
        <v>5</v>
      </c>
      <c r="S384" s="1" t="s">
        <v>1146</v>
      </c>
      <c r="T384">
        <v>3</v>
      </c>
      <c r="U384" s="1" t="s">
        <v>1146</v>
      </c>
      <c r="V384" t="str" cm="1">
        <f t="array" aca="1" ref="V384" ca="1">IF(ISNUMBER(--RIGHT(F384,1)), "0", MID(F384, LOOKUP(2,1/(ISNUMBER(--MID(F384,ROW(INDIRECT("1:"&amp;LEN(F384))),1))), ROW(INDIRECT("1:"&amp;LEN(F384))))+1, LEN(F384)))</f>
        <v>0</v>
      </c>
      <c r="W384" s="2" t="s">
        <v>1147</v>
      </c>
      <c r="X384" t="str">
        <f t="shared" ca="1" si="5"/>
        <v>["Rye, Middlings","42","42B635","B35","1A-1B","0.5","X","B6","5","3","0"],</v>
      </c>
    </row>
    <row r="385" spans="1:24" ht="17.5" x14ac:dyDescent="0.35">
      <c r="A385" t="s">
        <v>1148</v>
      </c>
      <c r="B385" s="4" t="s">
        <v>937</v>
      </c>
      <c r="C385" s="1" t="s">
        <v>1146</v>
      </c>
      <c r="D385" s="5" t="s">
        <v>938</v>
      </c>
      <c r="E385" s="1" t="s">
        <v>1146</v>
      </c>
      <c r="F385" s="5" t="s">
        <v>939</v>
      </c>
      <c r="G385" s="1" t="s">
        <v>1146</v>
      </c>
      <c r="H385" s="5" t="s">
        <v>36</v>
      </c>
      <c r="I385" s="1" t="s">
        <v>1146</v>
      </c>
      <c r="J385" s="5" t="s">
        <v>47</v>
      </c>
      <c r="K385" s="1" t="s">
        <v>1146</v>
      </c>
      <c r="L385" s="5">
        <v>0.5</v>
      </c>
      <c r="M385" s="1" t="s">
        <v>1146</v>
      </c>
      <c r="N385" s="5" t="s">
        <v>14</v>
      </c>
      <c r="O385" s="1" t="s">
        <v>1146</v>
      </c>
      <c r="P385" s="5" t="s">
        <v>26</v>
      </c>
      <c r="Q385" s="1" t="s">
        <v>1146</v>
      </c>
      <c r="R385">
        <v>5</v>
      </c>
      <c r="S385" s="1" t="s">
        <v>1146</v>
      </c>
      <c r="T385">
        <v>3</v>
      </c>
      <c r="U385" s="1" t="s">
        <v>1146</v>
      </c>
      <c r="V385" t="str" cm="1">
        <f t="array" aca="1" ref="V385" ca="1">IF(ISNUMBER(--RIGHT(F385,1)), "0", MID(F385, LOOKUP(2,1/(ISNUMBER(--MID(F385,ROW(INDIRECT("1:"&amp;LEN(F385))),1))), ROW(INDIRECT("1:"&amp;LEN(F385))))+1, LEN(F385)))</f>
        <v>0</v>
      </c>
      <c r="W385" s="2" t="s">
        <v>1147</v>
      </c>
      <c r="X385" t="str">
        <f t="shared" ca="1" si="5"/>
        <v>["Rye, Shorts","32,33","33C1/235","C35","2A-2B","0.5","X","C1/2","5","3","0"],</v>
      </c>
    </row>
    <row r="386" spans="1:24" ht="17.5" x14ac:dyDescent="0.35">
      <c r="A386" t="s">
        <v>1148</v>
      </c>
      <c r="B386" s="4" t="s">
        <v>940</v>
      </c>
      <c r="C386" s="1" t="s">
        <v>1146</v>
      </c>
      <c r="D386" s="5">
        <v>50</v>
      </c>
      <c r="E386" s="1" t="s">
        <v>1146</v>
      </c>
      <c r="F386" s="5" t="s">
        <v>941</v>
      </c>
      <c r="G386" s="1" t="s">
        <v>1146</v>
      </c>
      <c r="H386" s="5" t="s">
        <v>942</v>
      </c>
      <c r="I386" s="1" t="s">
        <v>1146</v>
      </c>
      <c r="J386" s="5" t="s">
        <v>20</v>
      </c>
      <c r="K386" s="1" t="s">
        <v>1146</v>
      </c>
      <c r="L386" s="5">
        <v>0.6</v>
      </c>
      <c r="M386" s="1" t="s">
        <v>1146</v>
      </c>
      <c r="N386" s="7">
        <v>0</v>
      </c>
      <c r="O386" s="1" t="s">
        <v>1146</v>
      </c>
      <c r="P386" s="5" t="s">
        <v>60</v>
      </c>
      <c r="Q386" s="1" t="s">
        <v>1146</v>
      </c>
      <c r="R386">
        <v>6</v>
      </c>
      <c r="S386" s="1" t="s">
        <v>1146</v>
      </c>
      <c r="T386">
        <v>2</v>
      </c>
      <c r="U386" s="1" t="s">
        <v>1146</v>
      </c>
      <c r="V386" t="str" cm="1">
        <f t="array" aca="1" ref="V386" ca="1">IF(ISNUMBER(--RIGHT(F386,1)), "0", MID(F386, LOOKUP(2,1/(ISNUMBER(--MID(F386,ROW(INDIRECT("1:"&amp;LEN(F386))),1))), ROW(INDIRECT("1:"&amp;LEN(F386))))+1, LEN(F386)))</f>
        <v>0</v>
      </c>
      <c r="W386" s="2" t="s">
        <v>1147</v>
      </c>
      <c r="X386" t="str">
        <f t="shared" ca="1" si="5"/>
        <v>["Safflower, Cake","50","50D326","D26","2D","0.6","0","D3","6","2","0"],</v>
      </c>
    </row>
    <row r="387" spans="1:24" ht="17.5" x14ac:dyDescent="0.35">
      <c r="A387" t="s">
        <v>1148</v>
      </c>
      <c r="B387" s="4" t="s">
        <v>943</v>
      </c>
      <c r="C387" s="1" t="s">
        <v>1146</v>
      </c>
      <c r="D387" s="5">
        <v>50</v>
      </c>
      <c r="E387" s="1" t="s">
        <v>1146</v>
      </c>
      <c r="F387" s="5" t="s">
        <v>206</v>
      </c>
      <c r="G387" s="1" t="s">
        <v>1146</v>
      </c>
      <c r="H387" s="5" t="s">
        <v>42</v>
      </c>
      <c r="I387" s="1" t="s">
        <v>1146</v>
      </c>
      <c r="J387" s="5" t="s">
        <v>31</v>
      </c>
      <c r="K387" s="1" t="s">
        <v>1146</v>
      </c>
      <c r="L387" s="5">
        <v>0.6</v>
      </c>
      <c r="M387" s="1" t="s">
        <v>1146</v>
      </c>
      <c r="N387" s="5" t="s">
        <v>14</v>
      </c>
      <c r="O387" s="1" t="s">
        <v>1146</v>
      </c>
      <c r="P387" s="5" t="s">
        <v>32</v>
      </c>
      <c r="Q387" s="1" t="s">
        <v>1146</v>
      </c>
      <c r="R387">
        <v>5</v>
      </c>
      <c r="S387" s="1" t="s">
        <v>1146</v>
      </c>
      <c r="T387">
        <v>3</v>
      </c>
      <c r="U387" s="1" t="s">
        <v>1146</v>
      </c>
      <c r="V387" t="str" cm="1">
        <f t="array" aca="1" ref="V387" ca="1">IF(ISNUMBER(--RIGHT(F387,1)), "0", MID(F387, LOOKUP(2,1/(ISNUMBER(--MID(F387,ROW(INDIRECT("1:"&amp;LEN(F387))),1))), ROW(INDIRECT("1:"&amp;LEN(F387))))+1, LEN(F387)))</f>
        <v>0</v>
      </c>
      <c r="W387" s="2" t="s">
        <v>1147</v>
      </c>
      <c r="X387" t="str">
        <f t="shared" ref="X387:X450" ca="1" si="6">A387&amp;B387&amp;C387&amp;D387&amp;E387&amp;F387&amp;G387&amp;H387&amp;I387&amp;J387&amp;K387&amp;L387&amp;M387&amp;N387&amp;O387&amp;P387&amp;Q387&amp;R387&amp;S387&amp;T387&amp;U387&amp;V387&amp;W387</f>
        <v>["Safflower, Meal","50","50B635","B35","1A-1B-1C","0.6","X","B6","5","3","0"],</v>
      </c>
    </row>
    <row r="388" spans="1:24" ht="17.5" x14ac:dyDescent="0.35">
      <c r="A388" t="s">
        <v>1148</v>
      </c>
      <c r="B388" s="4" t="s">
        <v>944</v>
      </c>
      <c r="C388" s="1" t="s">
        <v>1146</v>
      </c>
      <c r="D388" s="5">
        <v>45</v>
      </c>
      <c r="E388" s="1" t="s">
        <v>1146</v>
      </c>
      <c r="F388" s="5" t="s">
        <v>813</v>
      </c>
      <c r="G388" s="1" t="s">
        <v>1146</v>
      </c>
      <c r="H388" s="5" t="s">
        <v>30</v>
      </c>
      <c r="I388" s="1" t="s">
        <v>1146</v>
      </c>
      <c r="J388" s="5" t="s">
        <v>31</v>
      </c>
      <c r="K388" s="1" t="s">
        <v>1146</v>
      </c>
      <c r="L388" s="5">
        <v>0.4</v>
      </c>
      <c r="M388" s="1" t="s">
        <v>1146</v>
      </c>
      <c r="N388" s="5" t="s">
        <v>14</v>
      </c>
      <c r="O388" s="1" t="s">
        <v>1146</v>
      </c>
      <c r="P388" s="5" t="s">
        <v>32</v>
      </c>
      <c r="Q388" s="1" t="s">
        <v>1146</v>
      </c>
      <c r="R388">
        <v>5</v>
      </c>
      <c r="S388" s="1" t="s">
        <v>1146</v>
      </c>
      <c r="T388">
        <v>1</v>
      </c>
      <c r="U388" s="1" t="s">
        <v>1146</v>
      </c>
      <c r="V388" t="str" cm="1">
        <f t="array" aca="1" ref="V388" ca="1">IF(ISNUMBER(--RIGHT(F388,1)), "0", MID(F388, LOOKUP(2,1/(ISNUMBER(--MID(F388,ROW(INDIRECT("1:"&amp;LEN(F388))),1))), ROW(INDIRECT("1:"&amp;LEN(F388))))+1, LEN(F388)))</f>
        <v>N</v>
      </c>
      <c r="W388" s="2" t="s">
        <v>1147</v>
      </c>
      <c r="X388" t="str">
        <f t="shared" ca="1" si="6"/>
        <v>["Safflower, Seed","45","45B615N","B15","1A-1B-1C","0.4","X","B6","5","1","N"],</v>
      </c>
    </row>
    <row r="389" spans="1:24" ht="15.5" x14ac:dyDescent="0.35">
      <c r="A389" t="s">
        <v>1148</v>
      </c>
      <c r="B389" s="4" t="s">
        <v>945</v>
      </c>
      <c r="C389" s="1" t="s">
        <v>1146</v>
      </c>
      <c r="D389" s="7">
        <v>0</v>
      </c>
      <c r="E389" s="1" t="s">
        <v>1146</v>
      </c>
      <c r="F389" s="7">
        <v>0</v>
      </c>
      <c r="G389" s="1" t="s">
        <v>1146</v>
      </c>
      <c r="H389" s="7">
        <v>0</v>
      </c>
      <c r="I389" s="1" t="s">
        <v>1146</v>
      </c>
      <c r="J389" s="5" t="s">
        <v>1149</v>
      </c>
      <c r="K389" s="1" t="s">
        <v>1146</v>
      </c>
      <c r="L389" s="5" t="s">
        <v>1149</v>
      </c>
      <c r="M389" s="1" t="s">
        <v>1146</v>
      </c>
      <c r="N389" s="7">
        <v>0</v>
      </c>
      <c r="O389" s="1" t="s">
        <v>1146</v>
      </c>
      <c r="P389">
        <v>0</v>
      </c>
      <c r="Q389" s="1" t="s">
        <v>1146</v>
      </c>
      <c r="R389">
        <v>0</v>
      </c>
      <c r="S389" s="1" t="s">
        <v>1146</v>
      </c>
      <c r="T389">
        <v>0</v>
      </c>
      <c r="U389" s="1" t="s">
        <v>1146</v>
      </c>
      <c r="V389" t="str" cm="1">
        <f t="array" aca="1" ref="V389" ca="1">IF(ISNUMBER(--RIGHT(F389,1)), "0", MID(F389, LOOKUP(2,1/(ISNUMBER(--MID(F389,ROW(INDIRECT("1:"&amp;LEN(F389))),1))), ROW(INDIRECT("1:"&amp;LEN(F389))))+1, LEN(F389)))</f>
        <v>0</v>
      </c>
      <c r="W389" s="2" t="s">
        <v>1147</v>
      </c>
      <c r="X389" t="str">
        <f t="shared" ca="1" si="6"/>
        <v>["Saffron (See Safflower)","0","0","0","Nil","Nil","0","0","0","0","0"],</v>
      </c>
    </row>
    <row r="390" spans="1:24" ht="15.5" x14ac:dyDescent="0.35">
      <c r="A390" t="s">
        <v>1148</v>
      </c>
      <c r="B390" s="4" t="s">
        <v>946</v>
      </c>
      <c r="C390" s="1" t="s">
        <v>1146</v>
      </c>
      <c r="D390" s="7">
        <v>0</v>
      </c>
      <c r="E390" s="1" t="s">
        <v>1146</v>
      </c>
      <c r="F390" s="7">
        <v>0</v>
      </c>
      <c r="G390" s="1" t="s">
        <v>1146</v>
      </c>
      <c r="H390" s="7">
        <v>0</v>
      </c>
      <c r="I390" s="1" t="s">
        <v>1146</v>
      </c>
      <c r="J390" s="5" t="s">
        <v>1149</v>
      </c>
      <c r="K390" s="1" t="s">
        <v>1146</v>
      </c>
      <c r="L390" s="5" t="s">
        <v>1149</v>
      </c>
      <c r="M390" s="1" t="s">
        <v>1146</v>
      </c>
      <c r="N390" s="7">
        <v>0</v>
      </c>
      <c r="O390" s="1" t="s">
        <v>1146</v>
      </c>
      <c r="P390">
        <v>0</v>
      </c>
      <c r="Q390" s="1" t="s">
        <v>1146</v>
      </c>
      <c r="R390">
        <v>0</v>
      </c>
      <c r="S390" s="1" t="s">
        <v>1146</v>
      </c>
      <c r="T390">
        <v>0</v>
      </c>
      <c r="U390" s="1" t="s">
        <v>1146</v>
      </c>
      <c r="V390" t="str" cm="1">
        <f t="array" aca="1" ref="V390" ca="1">IF(ISNUMBER(--RIGHT(F390,1)), "0", MID(F390, LOOKUP(2,1/(ISNUMBER(--MID(F390,ROW(INDIRECT("1:"&amp;LEN(F390))),1))), ROW(INDIRECT("1:"&amp;LEN(F390))))+1, LEN(F390)))</f>
        <v>0</v>
      </c>
      <c r="W390" s="2" t="s">
        <v>1147</v>
      </c>
      <c r="X390" t="str">
        <f t="shared" ca="1" si="6"/>
        <v>["Sal Ammoniac (See Ammonium Chloride)","0","0","0","Nil","Nil","0","0","0","0","0"],</v>
      </c>
    </row>
    <row r="391" spans="1:24" ht="17.5" x14ac:dyDescent="0.35">
      <c r="A391" t="s">
        <v>1148</v>
      </c>
      <c r="B391" s="4" t="s">
        <v>947</v>
      </c>
      <c r="C391" s="1" t="s">
        <v>1146</v>
      </c>
      <c r="D391" s="5">
        <v>29</v>
      </c>
      <c r="E391" s="1" t="s">
        <v>1146</v>
      </c>
      <c r="F391" s="5" t="s">
        <v>948</v>
      </c>
      <c r="G391" s="1" t="s">
        <v>1146</v>
      </c>
      <c r="H391" s="5" t="s">
        <v>236</v>
      </c>
      <c r="I391" s="1" t="s">
        <v>1146</v>
      </c>
      <c r="J391" s="5" t="s">
        <v>52</v>
      </c>
      <c r="K391" s="1" t="s">
        <v>1146</v>
      </c>
      <c r="L391" s="5">
        <v>0.6</v>
      </c>
      <c r="M391" s="1" t="s">
        <v>1146</v>
      </c>
      <c r="N391" s="7">
        <v>0</v>
      </c>
      <c r="O391" s="1" t="s">
        <v>1146</v>
      </c>
      <c r="P391" s="5" t="s">
        <v>32</v>
      </c>
      <c r="Q391" s="1" t="s">
        <v>1146</v>
      </c>
      <c r="R391">
        <v>7</v>
      </c>
      <c r="S391" s="1" t="s">
        <v>1146</v>
      </c>
      <c r="T391">
        <v>3</v>
      </c>
      <c r="U391" s="1" t="s">
        <v>1146</v>
      </c>
      <c r="V391" t="str" cm="1">
        <f t="array" aca="1" ref="V391" ca="1">IF(ISNUMBER(--RIGHT(F391,1)), "0", MID(F391, LOOKUP(2,1/(ISNUMBER(--MID(F391,ROW(INDIRECT("1:"&amp;LEN(F391))),1))), ROW(INDIRECT("1:"&amp;LEN(F391))))+1, LEN(F391)))</f>
        <v>U</v>
      </c>
      <c r="W391" s="2" t="s">
        <v>1147</v>
      </c>
      <c r="X391" t="str">
        <f t="shared" ca="1" si="6"/>
        <v>["Salicylic Acid","29","29B637U","B37","3D","0.6","0","B6","7","3","U"],</v>
      </c>
    </row>
    <row r="392" spans="1:24" ht="17.5" x14ac:dyDescent="0.35">
      <c r="A392" t="s">
        <v>1148</v>
      </c>
      <c r="B392" s="4" t="s">
        <v>949</v>
      </c>
      <c r="C392" s="1" t="s">
        <v>1146</v>
      </c>
      <c r="D392" s="5">
        <v>85</v>
      </c>
      <c r="E392" s="1" t="s">
        <v>1146</v>
      </c>
      <c r="F392" s="5" t="s">
        <v>950</v>
      </c>
      <c r="G392" s="1" t="s">
        <v>1146</v>
      </c>
      <c r="H392" s="5" t="s">
        <v>112</v>
      </c>
      <c r="I392" s="1" t="s">
        <v>1146</v>
      </c>
      <c r="J392" s="5" t="s">
        <v>52</v>
      </c>
      <c r="K392" s="1" t="s">
        <v>1146</v>
      </c>
      <c r="L392" s="5">
        <v>2.1</v>
      </c>
      <c r="M392" s="1" t="s">
        <v>1146</v>
      </c>
      <c r="N392" s="7">
        <v>0</v>
      </c>
      <c r="O392" s="1" t="s">
        <v>1146</v>
      </c>
      <c r="P392" s="5" t="s">
        <v>32</v>
      </c>
      <c r="Q392" s="1" t="s">
        <v>1146</v>
      </c>
      <c r="R392">
        <v>6</v>
      </c>
      <c r="S392" s="1" t="s">
        <v>1146</v>
      </c>
      <c r="T392">
        <v>3</v>
      </c>
      <c r="U392" s="1" t="s">
        <v>1146</v>
      </c>
      <c r="V392" t="str" cm="1">
        <f t="array" aca="1" ref="V392" ca="1">IF(ISNUMBER(--RIGHT(F392,1)), "0", MID(F392, LOOKUP(2,1/(ISNUMBER(--MID(F392,ROW(INDIRECT("1:"&amp;LEN(F392))),1))), ROW(INDIRECT("1:"&amp;LEN(F392))))+1, LEN(F392)))</f>
        <v>TU</v>
      </c>
      <c r="W392" s="2" t="s">
        <v>1147</v>
      </c>
      <c r="X392" t="str">
        <f t="shared" ca="1" si="6"/>
        <v>["Salt Cake, Dry, Coarse","85","85B636TU","B36","3D","2.1","0","B6","6","3","TU"],</v>
      </c>
    </row>
    <row r="393" spans="1:24" ht="17.5" x14ac:dyDescent="0.35">
      <c r="A393" t="s">
        <v>1148</v>
      </c>
      <c r="B393" s="4" t="s">
        <v>951</v>
      </c>
      <c r="C393" s="1" t="s">
        <v>1146</v>
      </c>
      <c r="D393" s="5" t="s">
        <v>952</v>
      </c>
      <c r="E393" s="1" t="s">
        <v>1146</v>
      </c>
      <c r="F393" s="5" t="s">
        <v>953</v>
      </c>
      <c r="G393" s="1" t="s">
        <v>1146</v>
      </c>
      <c r="H393" s="5" t="s">
        <v>112</v>
      </c>
      <c r="I393" s="1" t="s">
        <v>1146</v>
      </c>
      <c r="J393" s="5" t="s">
        <v>52</v>
      </c>
      <c r="K393" s="1" t="s">
        <v>1146</v>
      </c>
      <c r="L393" s="5">
        <v>1.7</v>
      </c>
      <c r="M393" s="1" t="s">
        <v>1146</v>
      </c>
      <c r="N393" s="7">
        <v>0</v>
      </c>
      <c r="O393" s="1" t="s">
        <v>1146</v>
      </c>
      <c r="P393" s="5" t="s">
        <v>32</v>
      </c>
      <c r="Q393" s="1" t="s">
        <v>1146</v>
      </c>
      <c r="R393">
        <v>6</v>
      </c>
      <c r="S393" s="1" t="s">
        <v>1146</v>
      </c>
      <c r="T393">
        <v>3</v>
      </c>
      <c r="U393" s="1" t="s">
        <v>1146</v>
      </c>
      <c r="V393" t="str" cm="1">
        <f t="array" aca="1" ref="V393" ca="1">IF(ISNUMBER(--RIGHT(F393,1)), "0", MID(F393, LOOKUP(2,1/(ISNUMBER(--MID(F393,ROW(INDIRECT("1:"&amp;LEN(F393))),1))), ROW(INDIRECT("1:"&amp;LEN(F393))))+1, LEN(F393)))</f>
        <v>TU</v>
      </c>
      <c r="W393" s="2" t="s">
        <v>1147</v>
      </c>
      <c r="X393" t="str">
        <f t="shared" ca="1" si="6"/>
        <v>["Salt Cake, Dry, Pulverized","65,85","75B636TU","B36","3D","1.7","0","B6","6","3","TU"],</v>
      </c>
    </row>
    <row r="394" spans="1:24" ht="17.5" x14ac:dyDescent="0.35">
      <c r="A394" t="s">
        <v>1148</v>
      </c>
      <c r="B394" s="4" t="s">
        <v>954</v>
      </c>
      <c r="C394" s="1" t="s">
        <v>1146</v>
      </c>
      <c r="D394" s="5" t="s">
        <v>581</v>
      </c>
      <c r="E394" s="1" t="s">
        <v>1146</v>
      </c>
      <c r="F394" s="5" t="s">
        <v>955</v>
      </c>
      <c r="G394" s="1" t="s">
        <v>1146</v>
      </c>
      <c r="H394" s="5" t="s">
        <v>321</v>
      </c>
      <c r="I394" s="1" t="s">
        <v>1146</v>
      </c>
      <c r="J394" s="5" t="s">
        <v>52</v>
      </c>
      <c r="K394" s="1" t="s">
        <v>1146</v>
      </c>
      <c r="L394" s="5">
        <v>1</v>
      </c>
      <c r="M394" s="1" t="s">
        <v>1146</v>
      </c>
      <c r="N394" s="5" t="s">
        <v>14</v>
      </c>
      <c r="O394" s="1" t="s">
        <v>1146</v>
      </c>
      <c r="P394" s="5" t="s">
        <v>26</v>
      </c>
      <c r="Q394" s="1" t="s">
        <v>1146</v>
      </c>
      <c r="R394">
        <v>6</v>
      </c>
      <c r="S394" s="1" t="s">
        <v>1146</v>
      </c>
      <c r="T394">
        <v>3</v>
      </c>
      <c r="U394" s="1" t="s">
        <v>1146</v>
      </c>
      <c r="V394" t="str" cm="1">
        <f t="array" aca="1" ref="V394" ca="1">IF(ISNUMBER(--RIGHT(F394,1)), "0", MID(F394, LOOKUP(2,1/(ISNUMBER(--MID(F394,ROW(INDIRECT("1:"&amp;LEN(F394))),1))), ROW(INDIRECT("1:"&amp;LEN(F394))))+1, LEN(F394)))</f>
        <v>TU</v>
      </c>
      <c r="W394" s="2" t="s">
        <v>1147</v>
      </c>
      <c r="X394" t="str">
        <f t="shared" ca="1" si="6"/>
        <v>["Salt, Dry, Coarse","45,60","53C1/236TU","C36","3D","1","X","C1/2","6","3","TU"],</v>
      </c>
    </row>
    <row r="395" spans="1:24" ht="17.5" x14ac:dyDescent="0.35">
      <c r="A395" t="s">
        <v>1148</v>
      </c>
      <c r="B395" s="4" t="s">
        <v>956</v>
      </c>
      <c r="C395" s="1" t="s">
        <v>1146</v>
      </c>
      <c r="D395" s="5" t="s">
        <v>644</v>
      </c>
      <c r="E395" s="1" t="s">
        <v>1146</v>
      </c>
      <c r="F395" s="5" t="s">
        <v>953</v>
      </c>
      <c r="G395" s="1" t="s">
        <v>1146</v>
      </c>
      <c r="H395" s="5" t="s">
        <v>112</v>
      </c>
      <c r="I395" s="1" t="s">
        <v>1146</v>
      </c>
      <c r="J395" s="5" t="s">
        <v>52</v>
      </c>
      <c r="K395" s="1" t="s">
        <v>1146</v>
      </c>
      <c r="L395" s="5">
        <v>1.7</v>
      </c>
      <c r="M395" s="1" t="s">
        <v>1146</v>
      </c>
      <c r="N395" s="5" t="s">
        <v>14</v>
      </c>
      <c r="O395" s="1" t="s">
        <v>1146</v>
      </c>
      <c r="P395" s="5" t="s">
        <v>32</v>
      </c>
      <c r="Q395" s="1" t="s">
        <v>1146</v>
      </c>
      <c r="R395">
        <v>6</v>
      </c>
      <c r="S395" s="1" t="s">
        <v>1146</v>
      </c>
      <c r="T395">
        <v>3</v>
      </c>
      <c r="U395" s="1" t="s">
        <v>1146</v>
      </c>
      <c r="V395" t="str" cm="1">
        <f t="array" aca="1" ref="V395" ca="1">IF(ISNUMBER(--RIGHT(F395,1)), "0", MID(F395, LOOKUP(2,1/(ISNUMBER(--MID(F395,ROW(INDIRECT("1:"&amp;LEN(F395))),1))), ROW(INDIRECT("1:"&amp;LEN(F395))))+1, LEN(F395)))</f>
        <v>TU</v>
      </c>
      <c r="W395" s="2" t="s">
        <v>1147</v>
      </c>
      <c r="X395" t="str">
        <f t="shared" ca="1" si="6"/>
        <v>["Salt, Dry, Fine","70,80","75B636TU","B36","3D","1.7","X","B6","6","3","TU"],</v>
      </c>
    </row>
    <row r="396" spans="1:24" ht="15.5" x14ac:dyDescent="0.35">
      <c r="A396" t="s">
        <v>1148</v>
      </c>
      <c r="B396" s="4" t="s">
        <v>957</v>
      </c>
      <c r="C396" s="1" t="s">
        <v>1146</v>
      </c>
      <c r="D396" s="7">
        <v>0</v>
      </c>
      <c r="E396" s="1" t="s">
        <v>1146</v>
      </c>
      <c r="F396" s="7">
        <v>0</v>
      </c>
      <c r="G396" s="1" t="s">
        <v>1146</v>
      </c>
      <c r="H396" s="7">
        <v>0</v>
      </c>
      <c r="I396" s="1" t="s">
        <v>1146</v>
      </c>
      <c r="J396" s="5" t="s">
        <v>1149</v>
      </c>
      <c r="K396" s="1" t="s">
        <v>1146</v>
      </c>
      <c r="L396" s="5" t="s">
        <v>1149</v>
      </c>
      <c r="M396" s="1" t="s">
        <v>1146</v>
      </c>
      <c r="N396" s="7">
        <v>0</v>
      </c>
      <c r="O396" s="1" t="s">
        <v>1146</v>
      </c>
      <c r="P396">
        <v>0</v>
      </c>
      <c r="Q396" s="1" t="s">
        <v>1146</v>
      </c>
      <c r="R396">
        <v>0</v>
      </c>
      <c r="S396" s="1" t="s">
        <v>1146</v>
      </c>
      <c r="T396">
        <v>0</v>
      </c>
      <c r="U396" s="1" t="s">
        <v>1146</v>
      </c>
      <c r="V396" t="str" cm="1">
        <f t="array" aca="1" ref="V396" ca="1">IF(ISNUMBER(--RIGHT(F396,1)), "0", MID(F396, LOOKUP(2,1/(ISNUMBER(--MID(F396,ROW(INDIRECT("1:"&amp;LEN(F396))),1))), ROW(INDIRECT("1:"&amp;LEN(F396))))+1, LEN(F396)))</f>
        <v>0</v>
      </c>
      <c r="W396" s="2" t="s">
        <v>1147</v>
      </c>
      <c r="X396" t="str">
        <f t="shared" ca="1" si="6"/>
        <v>["Saltpeter (See Potassium Nitrate)","0","0","0","Nil","Nil","0","0","0","0","0"],</v>
      </c>
    </row>
    <row r="397" spans="1:24" ht="17.5" x14ac:dyDescent="0.35">
      <c r="A397" t="s">
        <v>1148</v>
      </c>
      <c r="B397" s="4" t="s">
        <v>958</v>
      </c>
      <c r="C397" s="1" t="s">
        <v>1146</v>
      </c>
      <c r="D397" s="5" t="s">
        <v>959</v>
      </c>
      <c r="E397" s="1" t="s">
        <v>1146</v>
      </c>
      <c r="F397" s="5" t="s">
        <v>960</v>
      </c>
      <c r="G397" s="1" t="s">
        <v>1146</v>
      </c>
      <c r="H397" s="5" t="s">
        <v>961</v>
      </c>
      <c r="I397" s="1" t="s">
        <v>1146</v>
      </c>
      <c r="J397" s="5" t="s">
        <v>52</v>
      </c>
      <c r="K397" s="1" t="s">
        <v>1146</v>
      </c>
      <c r="L397" s="5">
        <v>2.8</v>
      </c>
      <c r="M397" s="1" t="s">
        <v>1146</v>
      </c>
      <c r="N397" s="7">
        <v>0</v>
      </c>
      <c r="O397" s="1" t="s">
        <v>1146</v>
      </c>
      <c r="P397" s="5" t="s">
        <v>32</v>
      </c>
      <c r="Q397" s="1" t="s">
        <v>1146</v>
      </c>
      <c r="R397">
        <v>7</v>
      </c>
      <c r="S397" s="1" t="s">
        <v>1146</v>
      </c>
      <c r="T397">
        <v>4</v>
      </c>
      <c r="U397" s="1" t="s">
        <v>1146</v>
      </c>
      <c r="V397" t="str" cm="1">
        <f t="array" aca="1" ref="V397" ca="1">IF(ISNUMBER(--RIGHT(F397,1)), "0", MID(F397, LOOKUP(2,1/(ISNUMBER(--MID(F397,ROW(INDIRECT("1:"&amp;LEN(F397))),1))), ROW(INDIRECT("1:"&amp;LEN(F397))))+1, LEN(F397)))</f>
        <v>0</v>
      </c>
      <c r="W397" s="2" t="s">
        <v>1147</v>
      </c>
      <c r="X397" t="str">
        <f t="shared" ca="1" si="6"/>
        <v>["Sand, Dry Bank, Damp","110,130","120B647","B47","3D","2.8","0","B6","7","4","0"],</v>
      </c>
    </row>
    <row r="398" spans="1:24" ht="17.5" x14ac:dyDescent="0.35">
      <c r="A398" t="s">
        <v>1148</v>
      </c>
      <c r="B398" s="4" t="s">
        <v>962</v>
      </c>
      <c r="C398" s="1" t="s">
        <v>1146</v>
      </c>
      <c r="D398" s="5" t="s">
        <v>503</v>
      </c>
      <c r="E398" s="1" t="s">
        <v>1146</v>
      </c>
      <c r="F398" s="5" t="s">
        <v>963</v>
      </c>
      <c r="G398" s="1" t="s">
        <v>1146</v>
      </c>
      <c r="H398" s="5" t="s">
        <v>236</v>
      </c>
      <c r="I398" s="1" t="s">
        <v>1146</v>
      </c>
      <c r="J398" s="5" t="s">
        <v>52</v>
      </c>
      <c r="K398" s="1" t="s">
        <v>1146</v>
      </c>
      <c r="L398" s="5">
        <v>1.7</v>
      </c>
      <c r="M398" s="1" t="s">
        <v>1146</v>
      </c>
      <c r="N398" s="7">
        <v>0</v>
      </c>
      <c r="O398" s="1" t="s">
        <v>1146</v>
      </c>
      <c r="P398" s="5" t="s">
        <v>32</v>
      </c>
      <c r="Q398" s="1" t="s">
        <v>1146</v>
      </c>
      <c r="R398">
        <v>7</v>
      </c>
      <c r="S398" s="1" t="s">
        <v>1146</v>
      </c>
      <c r="T398">
        <v>3</v>
      </c>
      <c r="U398" s="1" t="s">
        <v>1146</v>
      </c>
      <c r="V398" t="str" cm="1">
        <f t="array" aca="1" ref="V398" ca="1">IF(ISNUMBER(--RIGHT(F398,1)), "0", MID(F398, LOOKUP(2,1/(ISNUMBER(--MID(F398,ROW(INDIRECT("1:"&amp;LEN(F398))),1))), ROW(INDIRECT("1:"&amp;LEN(F398))))+1, LEN(F398)))</f>
        <v>0</v>
      </c>
      <c r="W398" s="2" t="s">
        <v>1147</v>
      </c>
      <c r="X398" t="str">
        <f t="shared" ca="1" si="6"/>
        <v>["Sand, Dry Bank, Dry","90,110","100B637","B37","3D","1.7","0","B6","7","3","0"],</v>
      </c>
    </row>
    <row r="399" spans="1:24" ht="17.5" x14ac:dyDescent="0.35">
      <c r="A399" t="s">
        <v>1148</v>
      </c>
      <c r="B399" s="4" t="s">
        <v>964</v>
      </c>
      <c r="C399" s="1" t="s">
        <v>1146</v>
      </c>
      <c r="D399" s="5" t="s">
        <v>529</v>
      </c>
      <c r="E399" s="1" t="s">
        <v>1146</v>
      </c>
      <c r="F399" s="5" t="s">
        <v>965</v>
      </c>
      <c r="G399" s="1" t="s">
        <v>1146</v>
      </c>
      <c r="H399" s="5" t="s">
        <v>59</v>
      </c>
      <c r="I399" s="1" t="s">
        <v>1146</v>
      </c>
      <c r="J399" s="5" t="s">
        <v>52</v>
      </c>
      <c r="K399" s="1" t="s">
        <v>1146</v>
      </c>
      <c r="L399" s="5">
        <v>3</v>
      </c>
      <c r="M399" s="1" t="s">
        <v>1146</v>
      </c>
      <c r="N399" s="7">
        <v>0</v>
      </c>
      <c r="O399" s="1" t="s">
        <v>1146</v>
      </c>
      <c r="P399" s="5" t="s">
        <v>60</v>
      </c>
      <c r="Q399" s="1" t="s">
        <v>1146</v>
      </c>
      <c r="R399">
        <v>7</v>
      </c>
      <c r="S399" s="1" t="s">
        <v>1146</v>
      </c>
      <c r="T399">
        <v>3</v>
      </c>
      <c r="U399" s="1" t="s">
        <v>1146</v>
      </c>
      <c r="V399" t="str" cm="1">
        <f t="array" aca="1" ref="V399" ca="1">IF(ISNUMBER(--RIGHT(F399,1)), "0", MID(F399, LOOKUP(2,1/(ISNUMBER(--MID(F399,ROW(INDIRECT("1:"&amp;LEN(F399))),1))), ROW(INDIRECT("1:"&amp;LEN(F399))))+1, LEN(F399)))</f>
        <v>Z</v>
      </c>
      <c r="W399" s="2" t="s">
        <v>1147</v>
      </c>
      <c r="X399" t="str">
        <f t="shared" ca="1" si="6"/>
        <v>["Sand, Foundry, Shake Out","90,100","95D337Z","D37","3D","3","0","D3","7","3","Z"],</v>
      </c>
    </row>
    <row r="400" spans="1:24" ht="17.5" x14ac:dyDescent="0.35">
      <c r="A400" t="s">
        <v>1148</v>
      </c>
      <c r="B400" s="4" t="s">
        <v>966</v>
      </c>
      <c r="C400" s="1" t="s">
        <v>1146</v>
      </c>
      <c r="D400" s="5" t="s">
        <v>529</v>
      </c>
      <c r="E400" s="1" t="s">
        <v>1146</v>
      </c>
      <c r="F400" s="5" t="s">
        <v>967</v>
      </c>
      <c r="G400" s="1" t="s">
        <v>1146</v>
      </c>
      <c r="H400" s="5" t="s">
        <v>51</v>
      </c>
      <c r="I400" s="1" t="s">
        <v>1146</v>
      </c>
      <c r="J400" s="5" t="s">
        <v>52</v>
      </c>
      <c r="K400" s="1" t="s">
        <v>1146</v>
      </c>
      <c r="L400" s="5">
        <v>2</v>
      </c>
      <c r="M400" s="1" t="s">
        <v>1146</v>
      </c>
      <c r="N400" s="7">
        <v>0</v>
      </c>
      <c r="O400" s="1" t="s">
        <v>1146</v>
      </c>
      <c r="P400" s="5" t="s">
        <v>32</v>
      </c>
      <c r="Q400" s="1" t="s">
        <v>1146</v>
      </c>
      <c r="R400">
        <v>7</v>
      </c>
      <c r="S400" s="1" t="s">
        <v>1146</v>
      </c>
      <c r="T400">
        <v>2</v>
      </c>
      <c r="U400" s="1" t="s">
        <v>1146</v>
      </c>
      <c r="V400" t="str" cm="1">
        <f t="array" aca="1" ref="V400" ca="1">IF(ISNUMBER(--RIGHT(F400,1)), "0", MID(F400, LOOKUP(2,1/(ISNUMBER(--MID(F400,ROW(INDIRECT("1:"&amp;LEN(F400))),1))), ROW(INDIRECT("1:"&amp;LEN(F400))))+1, LEN(F400)))</f>
        <v>0</v>
      </c>
      <c r="W400" s="2" t="s">
        <v>1147</v>
      </c>
      <c r="X400" t="str">
        <f t="shared" ca="1" si="6"/>
        <v>["Sand, Silica, Dry","90,100","95B627","B27","3D","2","0","B6","7","2","0"],</v>
      </c>
    </row>
    <row r="401" spans="1:24" ht="17.5" x14ac:dyDescent="0.35">
      <c r="A401" t="s">
        <v>1148</v>
      </c>
      <c r="B401" s="4" t="s">
        <v>968</v>
      </c>
      <c r="C401" s="1" t="s">
        <v>1146</v>
      </c>
      <c r="D401" s="5">
        <v>104</v>
      </c>
      <c r="E401" s="1" t="s">
        <v>1146</v>
      </c>
      <c r="F401" s="5" t="s">
        <v>969</v>
      </c>
      <c r="G401" s="1" t="s">
        <v>1146</v>
      </c>
      <c r="H401" s="5" t="s">
        <v>51</v>
      </c>
      <c r="I401" s="1" t="s">
        <v>1146</v>
      </c>
      <c r="J401" s="5" t="s">
        <v>52</v>
      </c>
      <c r="K401" s="1" t="s">
        <v>1146</v>
      </c>
      <c r="L401" s="5">
        <v>2</v>
      </c>
      <c r="M401" s="1" t="s">
        <v>1146</v>
      </c>
      <c r="N401" s="7">
        <v>0</v>
      </c>
      <c r="O401" s="1" t="s">
        <v>1146</v>
      </c>
      <c r="P401" s="5" t="s">
        <v>32</v>
      </c>
      <c r="Q401" s="1" t="s">
        <v>1146</v>
      </c>
      <c r="R401">
        <v>7</v>
      </c>
      <c r="S401" s="1" t="s">
        <v>1146</v>
      </c>
      <c r="T401">
        <v>2</v>
      </c>
      <c r="U401" s="1" t="s">
        <v>1146</v>
      </c>
      <c r="V401" t="str" cm="1">
        <f t="array" aca="1" ref="V401" ca="1">IF(ISNUMBER(--RIGHT(F401,1)), "0", MID(F401, LOOKUP(2,1/(ISNUMBER(--MID(F401,ROW(INDIRECT("1:"&amp;LEN(F401))),1))), ROW(INDIRECT("1:"&amp;LEN(F401))))+1, LEN(F401)))</f>
        <v>0</v>
      </c>
      <c r="W401" s="2" t="s">
        <v>1147</v>
      </c>
      <c r="X401" t="str">
        <f t="shared" ca="1" si="6"/>
        <v>["Sand, Silica, Resin Coated","104","104B627","B27","3D","2","0","B6","7","2","0"],</v>
      </c>
    </row>
    <row r="402" spans="1:24" ht="17.5" x14ac:dyDescent="0.35">
      <c r="A402" t="s">
        <v>1148</v>
      </c>
      <c r="B402" s="4" t="s">
        <v>970</v>
      </c>
      <c r="C402" s="1" t="s">
        <v>1146</v>
      </c>
      <c r="D402" s="5">
        <v>115</v>
      </c>
      <c r="E402" s="1" t="s">
        <v>1146</v>
      </c>
      <c r="F402" s="5" t="s">
        <v>971</v>
      </c>
      <c r="G402" s="1" t="s">
        <v>1146</v>
      </c>
      <c r="H402" s="5" t="s">
        <v>56</v>
      </c>
      <c r="I402" s="1" t="s">
        <v>1146</v>
      </c>
      <c r="J402" s="5" t="s">
        <v>52</v>
      </c>
      <c r="K402" s="1" t="s">
        <v>1146</v>
      </c>
      <c r="L402" s="5">
        <v>2.2999999999999998</v>
      </c>
      <c r="M402" s="1" t="s">
        <v>1146</v>
      </c>
      <c r="N402" s="7">
        <v>0</v>
      </c>
      <c r="O402" s="1" t="s">
        <v>1146</v>
      </c>
      <c r="P402" s="5" t="s">
        <v>716</v>
      </c>
      <c r="Q402" s="1" t="s">
        <v>1146</v>
      </c>
      <c r="R402">
        <v>7</v>
      </c>
      <c r="S402" s="1" t="s">
        <v>1146</v>
      </c>
      <c r="T402">
        <v>2</v>
      </c>
      <c r="U402" s="1" t="s">
        <v>1146</v>
      </c>
      <c r="V402" t="str" cm="1">
        <f t="array" aca="1" ref="V402" ca="1">IF(ISNUMBER(--RIGHT(F402,1)), "0", MID(F402, LOOKUP(2,1/(ISNUMBER(--MID(F402,ROW(INDIRECT("1:"&amp;LEN(F402))),1))), ROW(INDIRECT("1:"&amp;LEN(F402))))+1, LEN(F402)))</f>
        <v>0</v>
      </c>
      <c r="W402" s="2" t="s">
        <v>1147</v>
      </c>
      <c r="X402" t="str">
        <f t="shared" ca="1" si="6"/>
        <v>["Sand, Zircon, Resin Coated","115","115A10027","A27","3D","2.3","0","A10","7","2","0"],</v>
      </c>
    </row>
    <row r="403" spans="1:24" ht="17.5" x14ac:dyDescent="0.35">
      <c r="A403" t="s">
        <v>1148</v>
      </c>
      <c r="B403" s="4" t="s">
        <v>972</v>
      </c>
      <c r="C403" s="1" t="s">
        <v>1146</v>
      </c>
      <c r="D403" s="5" t="s">
        <v>973</v>
      </c>
      <c r="E403" s="1" t="s">
        <v>1146</v>
      </c>
      <c r="F403" s="5" t="s">
        <v>974</v>
      </c>
      <c r="G403" s="1" t="s">
        <v>1146</v>
      </c>
      <c r="H403" s="5" t="s">
        <v>19</v>
      </c>
      <c r="I403" s="1" t="s">
        <v>1146</v>
      </c>
      <c r="J403" s="5" t="s">
        <v>31</v>
      </c>
      <c r="K403" s="1" t="s">
        <v>1146</v>
      </c>
      <c r="L403" s="5">
        <v>1.4</v>
      </c>
      <c r="M403" s="1" t="s">
        <v>1146</v>
      </c>
      <c r="N403" s="7">
        <v>0</v>
      </c>
      <c r="O403" s="1" t="s">
        <v>1146</v>
      </c>
      <c r="P403" s="5" t="s">
        <v>32</v>
      </c>
      <c r="Q403" s="1" t="s">
        <v>1146</v>
      </c>
      <c r="R403">
        <v>5</v>
      </c>
      <c r="S403" s="1" t="s">
        <v>1146</v>
      </c>
      <c r="T403">
        <v>4</v>
      </c>
      <c r="U403" s="1" t="s">
        <v>1146</v>
      </c>
      <c r="V403" t="str" cm="1">
        <f t="array" aca="1" ref="V403" ca="1">IF(ISNUMBER(--RIGHT(F403,1)), "0", MID(F403, LOOKUP(2,1/(ISNUMBER(--MID(F403,ROW(INDIRECT("1:"&amp;LEN(F403))),1))), ROW(INDIRECT("1:"&amp;LEN(F403))))+1, LEN(F403)))</f>
        <v>UX</v>
      </c>
      <c r="W403" s="2" t="s">
        <v>1147</v>
      </c>
      <c r="X403" t="str">
        <f t="shared" ca="1" si="6"/>
        <v>["Sawdust, Dry","10,13","12B645UX","B45","1A-1B-1C","1.4","0","B6","5","4","UX"],</v>
      </c>
    </row>
    <row r="404" spans="1:24" ht="17.5" x14ac:dyDescent="0.35">
      <c r="A404" t="s">
        <v>1148</v>
      </c>
      <c r="B404" s="4" t="s">
        <v>975</v>
      </c>
      <c r="C404" s="1" t="s">
        <v>1146</v>
      </c>
      <c r="D404" s="5">
        <v>65</v>
      </c>
      <c r="E404" s="1" t="s">
        <v>1146</v>
      </c>
      <c r="F404" s="5" t="s">
        <v>976</v>
      </c>
      <c r="G404" s="1" t="s">
        <v>1146</v>
      </c>
      <c r="H404" s="5" t="s">
        <v>112</v>
      </c>
      <c r="I404" s="1" t="s">
        <v>1146</v>
      </c>
      <c r="J404" s="5" t="s">
        <v>20</v>
      </c>
      <c r="K404" s="1" t="s">
        <v>1146</v>
      </c>
      <c r="L404" s="5">
        <v>1</v>
      </c>
      <c r="M404" s="1" t="s">
        <v>1146</v>
      </c>
      <c r="N404" s="7">
        <v>0</v>
      </c>
      <c r="O404" s="1" t="s">
        <v>1146</v>
      </c>
      <c r="P404" s="5" t="s">
        <v>32</v>
      </c>
      <c r="Q404" s="1" t="s">
        <v>1146</v>
      </c>
      <c r="R404">
        <v>6</v>
      </c>
      <c r="S404" s="1" t="s">
        <v>1146</v>
      </c>
      <c r="T404">
        <v>3</v>
      </c>
      <c r="U404" s="1" t="s">
        <v>1146</v>
      </c>
      <c r="V404" t="str" cm="1">
        <f t="array" aca="1" ref="V404" ca="1">IF(ISNUMBER(--RIGHT(F404,1)), "0", MID(F404, LOOKUP(2,1/(ISNUMBER(--MID(F404,ROW(INDIRECT("1:"&amp;LEN(F404))),1))), ROW(INDIRECT("1:"&amp;LEN(F404))))+1, LEN(F404)))</f>
        <v>0</v>
      </c>
      <c r="W404" s="2" t="s">
        <v>1147</v>
      </c>
      <c r="X404" t="str">
        <f t="shared" ca="1" si="6"/>
        <v>["Sea-Coal","65","65B636","B36","2D","1","0","B6","6","3","0"],</v>
      </c>
    </row>
    <row r="405" spans="1:24" ht="17.5" x14ac:dyDescent="0.35">
      <c r="A405" t="s">
        <v>1148</v>
      </c>
      <c r="B405" s="4" t="s">
        <v>977</v>
      </c>
      <c r="C405" s="1" t="s">
        <v>1146</v>
      </c>
      <c r="D405" s="5" t="s">
        <v>978</v>
      </c>
      <c r="E405" s="1" t="s">
        <v>1146</v>
      </c>
      <c r="F405" s="5" t="s">
        <v>979</v>
      </c>
      <c r="G405" s="1" t="s">
        <v>1146</v>
      </c>
      <c r="H405" s="5" t="s">
        <v>807</v>
      </c>
      <c r="I405" s="1" t="s">
        <v>1146</v>
      </c>
      <c r="J405" s="5" t="s">
        <v>20</v>
      </c>
      <c r="K405" s="1" t="s">
        <v>1146</v>
      </c>
      <c r="L405" s="5">
        <v>0.6</v>
      </c>
      <c r="M405" s="1" t="s">
        <v>1146</v>
      </c>
      <c r="N405" s="5" t="s">
        <v>14</v>
      </c>
      <c r="O405" s="1" t="s">
        <v>1146</v>
      </c>
      <c r="P405" s="5" t="s">
        <v>32</v>
      </c>
      <c r="Q405" s="1" t="s">
        <v>1146</v>
      </c>
      <c r="R405">
        <v>6</v>
      </c>
      <c r="S405" s="1" t="s">
        <v>1146</v>
      </c>
      <c r="T405">
        <v>2</v>
      </c>
      <c r="U405" s="1" t="s">
        <v>1146</v>
      </c>
      <c r="V405" t="str" cm="1">
        <f t="array" aca="1" ref="V405" ca="1">IF(ISNUMBER(--RIGHT(F405,1)), "0", MID(F405, LOOKUP(2,1/(ISNUMBER(--MID(F405,ROW(INDIRECT("1:"&amp;LEN(F405))),1))), ROW(INDIRECT("1:"&amp;LEN(F405))))+1, LEN(F405)))</f>
        <v>0</v>
      </c>
      <c r="W405" s="2" t="s">
        <v>1147</v>
      </c>
      <c r="X405" t="str">
        <f t="shared" ca="1" si="6"/>
        <v>["Sesame Seed","27,41","34B626","B26","2D","0.6","X","B6","6","2","0"],</v>
      </c>
    </row>
    <row r="406" spans="1:24" ht="17.5" x14ac:dyDescent="0.35">
      <c r="A406" t="s">
        <v>1148</v>
      </c>
      <c r="B406" s="4" t="s">
        <v>980</v>
      </c>
      <c r="C406" s="1" t="s">
        <v>1146</v>
      </c>
      <c r="D406" s="5" t="s">
        <v>730</v>
      </c>
      <c r="E406" s="1" t="s">
        <v>1146</v>
      </c>
      <c r="F406" s="5" t="s">
        <v>981</v>
      </c>
      <c r="G406" s="1" t="s">
        <v>1146</v>
      </c>
      <c r="H406" s="5" t="s">
        <v>321</v>
      </c>
      <c r="I406" s="1" t="s">
        <v>1146</v>
      </c>
      <c r="J406" s="5" t="s">
        <v>20</v>
      </c>
      <c r="K406" s="1" t="s">
        <v>1146</v>
      </c>
      <c r="L406" s="5">
        <v>2</v>
      </c>
      <c r="M406" s="1" t="s">
        <v>1146</v>
      </c>
      <c r="N406" s="7">
        <v>0</v>
      </c>
      <c r="O406" s="1" t="s">
        <v>1146</v>
      </c>
      <c r="P406" s="5" t="s">
        <v>26</v>
      </c>
      <c r="Q406" s="1" t="s">
        <v>1146</v>
      </c>
      <c r="R406">
        <v>6</v>
      </c>
      <c r="S406" s="1" t="s">
        <v>1146</v>
      </c>
      <c r="T406">
        <v>3</v>
      </c>
      <c r="U406" s="1" t="s">
        <v>1146</v>
      </c>
      <c r="V406" t="str" cm="1">
        <f t="array" aca="1" ref="V406" ca="1">IF(ISNUMBER(--RIGHT(F406,1)), "0", MID(F406, LOOKUP(2,1/(ISNUMBER(--MID(F406,ROW(INDIRECT("1:"&amp;LEN(F406))),1))), ROW(INDIRECT("1:"&amp;LEN(F406))))+1, LEN(F406)))</f>
        <v>0</v>
      </c>
      <c r="W406" s="2" t="s">
        <v>1147</v>
      </c>
      <c r="X406" t="str">
        <f t="shared" ca="1" si="6"/>
        <v>["Shale, Crushed","85,90","88C1/236","C36","2D","2","0","C1/2","6","3","0"],</v>
      </c>
    </row>
    <row r="407" spans="1:24" ht="17.5" x14ac:dyDescent="0.35">
      <c r="A407" t="s">
        <v>1148</v>
      </c>
      <c r="B407" s="4" t="s">
        <v>982</v>
      </c>
      <c r="C407" s="1" t="s">
        <v>1146</v>
      </c>
      <c r="D407" s="5">
        <v>31</v>
      </c>
      <c r="E407" s="1" t="s">
        <v>1146</v>
      </c>
      <c r="F407" s="5" t="s">
        <v>983</v>
      </c>
      <c r="G407" s="1" t="s">
        <v>1146</v>
      </c>
      <c r="H407" s="5">
        <v>0</v>
      </c>
      <c r="I407" s="1" t="s">
        <v>1146</v>
      </c>
      <c r="J407" s="5" t="s">
        <v>138</v>
      </c>
      <c r="K407" s="1" t="s">
        <v>1146</v>
      </c>
      <c r="L407" s="5">
        <v>0.6</v>
      </c>
      <c r="M407" s="1" t="s">
        <v>1146</v>
      </c>
      <c r="N407" s="5" t="s">
        <v>14</v>
      </c>
      <c r="O407" s="1" t="s">
        <v>1146</v>
      </c>
      <c r="P407" s="5" t="s">
        <v>32</v>
      </c>
      <c r="Q407" s="1" t="s">
        <v>1146</v>
      </c>
      <c r="R407">
        <v>5</v>
      </c>
      <c r="S407" s="1" t="s">
        <v>1146</v>
      </c>
      <c r="T407">
        <v>3</v>
      </c>
      <c r="U407" s="1" t="s">
        <v>1146</v>
      </c>
      <c r="V407" t="str" cm="1">
        <f t="array" aca="1" ref="V407" ca="1">IF(ISNUMBER(--RIGHT(F407,1)), "0", MID(F407, LOOKUP(2,1/(ISNUMBER(--MID(F407,ROW(INDIRECT("1:"&amp;LEN(F407))),1))), ROW(INDIRECT("1:"&amp;LEN(F407))))+1, LEN(F407)))</f>
        <v>P</v>
      </c>
      <c r="W407" s="2" t="s">
        <v>1147</v>
      </c>
      <c r="X407" t="str">
        <f t="shared" ca="1" si="6"/>
        <v>["Shellac, Powdered or Granulated","31","31B635P","0","1B","0.6","X","B6","5","3","P"],</v>
      </c>
    </row>
    <row r="408" spans="1:24" ht="17.5" x14ac:dyDescent="0.35">
      <c r="A408" t="s">
        <v>1148</v>
      </c>
      <c r="B408" s="4" t="s">
        <v>984</v>
      </c>
      <c r="C408" s="1" t="s">
        <v>1146</v>
      </c>
      <c r="D408" s="5">
        <v>80</v>
      </c>
      <c r="E408" s="1" t="s">
        <v>1146</v>
      </c>
      <c r="F408" s="5" t="s">
        <v>985</v>
      </c>
      <c r="G408" s="1" t="s">
        <v>1146</v>
      </c>
      <c r="H408" s="5" t="s">
        <v>735</v>
      </c>
      <c r="I408" s="1" t="s">
        <v>1146</v>
      </c>
      <c r="J408" s="5" t="s">
        <v>20</v>
      </c>
      <c r="K408" s="1" t="s">
        <v>1146</v>
      </c>
      <c r="L408" s="5">
        <v>1.5</v>
      </c>
      <c r="M408" s="1" t="s">
        <v>1146</v>
      </c>
      <c r="N408" s="7">
        <v>0</v>
      </c>
      <c r="O408" s="1" t="s">
        <v>1146</v>
      </c>
      <c r="P408" s="5" t="s">
        <v>91</v>
      </c>
      <c r="Q408" s="1" t="s">
        <v>1146</v>
      </c>
      <c r="R408">
        <v>6</v>
      </c>
      <c r="S408" s="1" t="s">
        <v>1146</v>
      </c>
      <c r="T408">
        <v>4</v>
      </c>
      <c r="U408" s="1" t="s">
        <v>1146</v>
      </c>
      <c r="V408" t="str" cm="1">
        <f t="array" aca="1" ref="V408" ca="1">IF(ISNUMBER(--RIGHT(F408,1)), "0", MID(F408, LOOKUP(2,1/(ISNUMBER(--MID(F408,ROW(INDIRECT("1:"&amp;LEN(F408))),1))), ROW(INDIRECT("1:"&amp;LEN(F408))))+1, LEN(F408)))</f>
        <v>0</v>
      </c>
      <c r="W408" s="2" t="s">
        <v>1147</v>
      </c>
      <c r="X408" t="str">
        <f t="shared" ca="1" si="6"/>
        <v>["Silica, Flour","80","80A4046","A46","2D","1.5","0","A40","6","4","0"],</v>
      </c>
    </row>
    <row r="409" spans="1:24" ht="17.5" x14ac:dyDescent="0.35">
      <c r="A409" t="s">
        <v>1148</v>
      </c>
      <c r="B409" s="4" t="s">
        <v>1155</v>
      </c>
      <c r="C409" s="1" t="s">
        <v>1146</v>
      </c>
      <c r="D409" s="5">
        <v>45</v>
      </c>
      <c r="E409" s="1" t="s">
        <v>1146</v>
      </c>
      <c r="F409" s="5" t="s">
        <v>987</v>
      </c>
      <c r="G409" s="1" t="s">
        <v>1146</v>
      </c>
      <c r="H409" s="5" t="s">
        <v>59</v>
      </c>
      <c r="I409" s="1" t="s">
        <v>1146</v>
      </c>
      <c r="J409" s="5" t="s">
        <v>52</v>
      </c>
      <c r="K409" s="1" t="s">
        <v>1146</v>
      </c>
      <c r="L409" s="5">
        <v>2</v>
      </c>
      <c r="M409" s="1" t="s">
        <v>1146</v>
      </c>
      <c r="N409" s="7">
        <v>0</v>
      </c>
      <c r="O409" s="1" t="s">
        <v>1146</v>
      </c>
      <c r="P409" s="5" t="s">
        <v>60</v>
      </c>
      <c r="Q409" s="1" t="s">
        <v>1146</v>
      </c>
      <c r="R409">
        <v>7</v>
      </c>
      <c r="S409" s="1" t="s">
        <v>1146</v>
      </c>
      <c r="T409">
        <v>3</v>
      </c>
      <c r="U409" s="1" t="s">
        <v>1146</v>
      </c>
      <c r="V409" t="str" cm="1">
        <f t="array" aca="1" ref="V409" ca="1">IF(ISNUMBER(--RIGHT(F409,1)), "0", MID(F409, LOOKUP(2,1/(ISNUMBER(--MID(F409,ROW(INDIRECT("1:"&amp;LEN(F409))),1))), ROW(INDIRECT("1:"&amp;LEN(F409))))+1, LEN(F409)))</f>
        <v>HKQU</v>
      </c>
      <c r="W409" s="2" t="s">
        <v>1147</v>
      </c>
      <c r="X409" t="str">
        <f t="shared" ca="1" si="6"/>
        <v>["Silica, Gel, 1/2in- 3in","45","45D337HKQU","D37","3D","2","0","D3","7","3","HKQU"],</v>
      </c>
    </row>
    <row r="410" spans="1:24" ht="15.5" x14ac:dyDescent="0.35">
      <c r="A410" t="s">
        <v>1148</v>
      </c>
      <c r="B410" s="4" t="s">
        <v>988</v>
      </c>
      <c r="C410" s="1" t="s">
        <v>1146</v>
      </c>
      <c r="D410" s="7">
        <v>0</v>
      </c>
      <c r="E410" s="1" t="s">
        <v>1146</v>
      </c>
      <c r="F410" s="7">
        <v>0</v>
      </c>
      <c r="G410" s="1" t="s">
        <v>1146</v>
      </c>
      <c r="H410" s="7">
        <v>0</v>
      </c>
      <c r="I410" s="1" t="s">
        <v>1146</v>
      </c>
      <c r="J410" s="5" t="s">
        <v>1149</v>
      </c>
      <c r="K410" s="1" t="s">
        <v>1146</v>
      </c>
      <c r="L410" s="5" t="s">
        <v>1149</v>
      </c>
      <c r="M410" s="1" t="s">
        <v>1146</v>
      </c>
      <c r="N410" s="7">
        <v>0</v>
      </c>
      <c r="O410" s="1" t="s">
        <v>1146</v>
      </c>
      <c r="P410">
        <v>0</v>
      </c>
      <c r="Q410" s="1" t="s">
        <v>1146</v>
      </c>
      <c r="R410">
        <v>0</v>
      </c>
      <c r="S410" s="1" t="s">
        <v>1146</v>
      </c>
      <c r="T410">
        <v>0</v>
      </c>
      <c r="U410" s="1" t="s">
        <v>1146</v>
      </c>
      <c r="V410" t="str" cm="1">
        <f t="array" aca="1" ref="V410" ca="1">IF(ISNUMBER(--RIGHT(F410,1)), "0", MID(F410, LOOKUP(2,1/(ISNUMBER(--MID(F410,ROW(INDIRECT("1:"&amp;LEN(F410))),1))), ROW(INDIRECT("1:"&amp;LEN(F410))))+1, LEN(F410)))</f>
        <v>0</v>
      </c>
      <c r="W410" s="2" t="s">
        <v>1147</v>
      </c>
      <c r="X410" t="str">
        <f t="shared" ca="1" si="6"/>
        <v>["Silicon Dioxide (See Quartz)","0","0","0","Nil","Nil","0","0","0","0","0"],</v>
      </c>
    </row>
    <row r="411" spans="1:24" ht="17.5" x14ac:dyDescent="0.35">
      <c r="A411" t="s">
        <v>1148</v>
      </c>
      <c r="B411" s="4" t="s">
        <v>989</v>
      </c>
      <c r="C411" s="1" t="s">
        <v>1146</v>
      </c>
      <c r="D411" s="5" t="s">
        <v>990</v>
      </c>
      <c r="E411" s="1" t="s">
        <v>1146</v>
      </c>
      <c r="F411" s="5" t="s">
        <v>991</v>
      </c>
      <c r="G411" s="1" t="s">
        <v>1146</v>
      </c>
      <c r="H411" s="5" t="s">
        <v>59</v>
      </c>
      <c r="I411" s="1" t="s">
        <v>1146</v>
      </c>
      <c r="J411" s="5" t="s">
        <v>52</v>
      </c>
      <c r="K411" s="1" t="s">
        <v>1146</v>
      </c>
      <c r="L411" s="5">
        <v>2.4</v>
      </c>
      <c r="M411" s="1" t="s">
        <v>1146</v>
      </c>
      <c r="N411" s="7">
        <v>0</v>
      </c>
      <c r="O411" s="1" t="s">
        <v>1146</v>
      </c>
      <c r="P411" s="5" t="s">
        <v>60</v>
      </c>
      <c r="Q411" s="1" t="s">
        <v>1146</v>
      </c>
      <c r="R411">
        <v>7</v>
      </c>
      <c r="S411" s="1" t="s">
        <v>1146</v>
      </c>
      <c r="T411">
        <v>3</v>
      </c>
      <c r="U411" s="1" t="s">
        <v>1146</v>
      </c>
      <c r="V411" t="str" cm="1">
        <f t="array" aca="1" ref="V411" ca="1">IF(ISNUMBER(--RIGHT(F411,1)), "0", MID(F411, LOOKUP(2,1/(ISNUMBER(--MID(F411,ROW(INDIRECT("1:"&amp;LEN(F411))),1))), ROW(INDIRECT("1:"&amp;LEN(F411))))+1, LEN(F411)))</f>
        <v>Y</v>
      </c>
      <c r="W411" s="2" t="s">
        <v>1147</v>
      </c>
      <c r="X411" t="str">
        <f t="shared" ca="1" si="6"/>
        <v>["Slag, Blast Furnace, Crushed","130,180","155D337Y","D37","3D","2.4","0","D3","7","3","Y"],</v>
      </c>
    </row>
    <row r="412" spans="1:24" ht="17.5" x14ac:dyDescent="0.35">
      <c r="A412" t="s">
        <v>1148</v>
      </c>
      <c r="B412" s="4" t="s">
        <v>992</v>
      </c>
      <c r="C412" s="1" t="s">
        <v>1146</v>
      </c>
      <c r="D412" s="5" t="s">
        <v>604</v>
      </c>
      <c r="E412" s="1" t="s">
        <v>1146</v>
      </c>
      <c r="F412" s="5" t="s">
        <v>993</v>
      </c>
      <c r="G412" s="1" t="s">
        <v>1146</v>
      </c>
      <c r="H412" s="5" t="s">
        <v>378</v>
      </c>
      <c r="I412" s="1" t="s">
        <v>1146</v>
      </c>
      <c r="J412" s="5" t="s">
        <v>31</v>
      </c>
      <c r="K412" s="1" t="s">
        <v>1146</v>
      </c>
      <c r="L412" s="5">
        <v>2.2000000000000002</v>
      </c>
      <c r="M412" s="1" t="s">
        <v>1146</v>
      </c>
      <c r="N412" s="7">
        <v>0</v>
      </c>
      <c r="O412" s="1" t="s">
        <v>1146</v>
      </c>
      <c r="P412" s="5" t="s">
        <v>26</v>
      </c>
      <c r="Q412" s="1" t="s">
        <v>1146</v>
      </c>
      <c r="R412">
        <v>7</v>
      </c>
      <c r="S412" s="1" t="s">
        <v>1146</v>
      </c>
      <c r="T412">
        <v>3</v>
      </c>
      <c r="U412" s="1" t="s">
        <v>1146</v>
      </c>
      <c r="V412" t="str" cm="1">
        <f t="array" aca="1" ref="V412" ca="1">IF(ISNUMBER(--RIGHT(F412,1)), "0", MID(F412, LOOKUP(2,1/(ISNUMBER(--MID(F412,ROW(INDIRECT("1:"&amp;LEN(F412))),1))), ROW(INDIRECT("1:"&amp;LEN(F412))))+1, LEN(F412)))</f>
        <v>0</v>
      </c>
      <c r="W412" s="2" t="s">
        <v>1147</v>
      </c>
      <c r="X412" t="str">
        <f t="shared" ca="1" si="6"/>
        <v>["Slag, Furnace, Granular, Dry","60,65","63C1/237","C37","1A-1B-1C","2.2","0","C1/2","7","3","0"],</v>
      </c>
    </row>
    <row r="413" spans="1:24" ht="17.5" x14ac:dyDescent="0.35">
      <c r="A413" t="s">
        <v>1148</v>
      </c>
      <c r="B413" s="4" t="s">
        <v>1154</v>
      </c>
      <c r="C413" s="1" t="s">
        <v>1146</v>
      </c>
      <c r="D413" s="5" t="s">
        <v>624</v>
      </c>
      <c r="E413" s="1" t="s">
        <v>1146</v>
      </c>
      <c r="F413" s="5" t="s">
        <v>995</v>
      </c>
      <c r="G413" s="1" t="s">
        <v>1146</v>
      </c>
      <c r="H413" s="5" t="s">
        <v>321</v>
      </c>
      <c r="I413" s="1" t="s">
        <v>1146</v>
      </c>
      <c r="J413" s="5" t="s">
        <v>20</v>
      </c>
      <c r="K413" s="1" t="s">
        <v>1146</v>
      </c>
      <c r="L413" s="5">
        <v>2</v>
      </c>
      <c r="M413" s="1" t="s">
        <v>1146</v>
      </c>
      <c r="N413" s="7">
        <v>0</v>
      </c>
      <c r="O413" s="1" t="s">
        <v>1146</v>
      </c>
      <c r="P413" s="5" t="s">
        <v>26</v>
      </c>
      <c r="Q413" s="1" t="s">
        <v>1146</v>
      </c>
      <c r="R413">
        <v>6</v>
      </c>
      <c r="S413" s="1" t="s">
        <v>1146</v>
      </c>
      <c r="T413">
        <v>3</v>
      </c>
      <c r="U413" s="1" t="s">
        <v>1146</v>
      </c>
      <c r="V413" t="str" cm="1">
        <f t="array" aca="1" ref="V413" ca="1">IF(ISNUMBER(--RIGHT(F413,1)), "0", MID(F413, LOOKUP(2,1/(ISNUMBER(--MID(F413,ROW(INDIRECT("1:"&amp;LEN(F413))),1))), ROW(INDIRECT("1:"&amp;LEN(F413))))+1, LEN(F413)))</f>
        <v>0</v>
      </c>
      <c r="W413" s="2" t="s">
        <v>1147</v>
      </c>
      <c r="X413" t="str">
        <f t="shared" ca="1" si="6"/>
        <v>["Slate, Crushed - 1/2in","80,90","85C1/236","C36","2D","2","0","C1/2","6","3","0"],</v>
      </c>
    </row>
    <row r="414" spans="1:24" ht="17.5" x14ac:dyDescent="0.35">
      <c r="A414" t="s">
        <v>1148</v>
      </c>
      <c r="B414" s="4" t="s">
        <v>1153</v>
      </c>
      <c r="C414" s="1" t="s">
        <v>1146</v>
      </c>
      <c r="D414" s="5" t="s">
        <v>997</v>
      </c>
      <c r="E414" s="1" t="s">
        <v>1146</v>
      </c>
      <c r="F414" s="5" t="s">
        <v>998</v>
      </c>
      <c r="G414" s="1" t="s">
        <v>1146</v>
      </c>
      <c r="H414" s="5" t="s">
        <v>112</v>
      </c>
      <c r="I414" s="1" t="s">
        <v>1146</v>
      </c>
      <c r="J414" s="5" t="s">
        <v>20</v>
      </c>
      <c r="K414" s="1" t="s">
        <v>1146</v>
      </c>
      <c r="L414" s="5">
        <v>1.6</v>
      </c>
      <c r="M414" s="1" t="s">
        <v>1146</v>
      </c>
      <c r="N414" s="7">
        <v>0</v>
      </c>
      <c r="O414" s="1" t="s">
        <v>1146</v>
      </c>
      <c r="P414" s="5" t="s">
        <v>32</v>
      </c>
      <c r="Q414" s="1" t="s">
        <v>1146</v>
      </c>
      <c r="R414">
        <v>6</v>
      </c>
      <c r="S414" s="1" t="s">
        <v>1146</v>
      </c>
      <c r="T414">
        <v>3</v>
      </c>
      <c r="U414" s="1" t="s">
        <v>1146</v>
      </c>
      <c r="V414" t="str" cm="1">
        <f t="array" aca="1" ref="V414" ca="1">IF(ISNUMBER(--RIGHT(F414,1)), "0", MID(F414, LOOKUP(2,1/(ISNUMBER(--MID(F414,ROW(INDIRECT("1:"&amp;LEN(F414))),1))), ROW(INDIRECT("1:"&amp;LEN(F414))))+1, LEN(F414)))</f>
        <v>0</v>
      </c>
      <c r="W414" s="2" t="s">
        <v>1147</v>
      </c>
      <c r="X414" t="str">
        <f t="shared" ca="1" si="6"/>
        <v>["Slate, Ground - 1/8in","82,85","84B636","B36","2D","1.6","0","B6","6","3","0"],</v>
      </c>
    </row>
    <row r="415" spans="1:24" ht="15.5" x14ac:dyDescent="0.35">
      <c r="A415" t="s">
        <v>1148</v>
      </c>
      <c r="B415" s="4" t="s">
        <v>999</v>
      </c>
      <c r="C415" s="1" t="s">
        <v>1146</v>
      </c>
      <c r="D415" s="5" t="s">
        <v>258</v>
      </c>
      <c r="E415" s="1" t="s">
        <v>1146</v>
      </c>
      <c r="F415" s="5" t="s">
        <v>1000</v>
      </c>
      <c r="G415" s="1" t="s">
        <v>1146</v>
      </c>
      <c r="H415" s="5" t="s">
        <v>66</v>
      </c>
      <c r="I415" s="1" t="s">
        <v>1146</v>
      </c>
      <c r="J415" s="5" t="s">
        <v>52</v>
      </c>
      <c r="K415" s="1" t="s">
        <v>1146</v>
      </c>
      <c r="L415" s="5">
        <v>0.8</v>
      </c>
      <c r="M415" s="1" t="s">
        <v>1146</v>
      </c>
      <c r="N415" s="7">
        <v>0</v>
      </c>
      <c r="O415" s="1" t="s">
        <v>1146</v>
      </c>
      <c r="P415" s="5" t="s">
        <v>67</v>
      </c>
      <c r="Q415" s="1" t="s">
        <v>1146</v>
      </c>
      <c r="R415">
        <v>5</v>
      </c>
      <c r="S415" s="1" t="s">
        <v>1146</v>
      </c>
      <c r="T415">
        <v>4</v>
      </c>
      <c r="U415" s="1" t="s">
        <v>1146</v>
      </c>
      <c r="V415" t="str" cm="1">
        <f t="array" aca="1" ref="V415" ca="1">IF(ISNUMBER(--RIGHT(F415,1)), "0", MID(F415, LOOKUP(2,1/(ISNUMBER(--MID(F415,ROW(INDIRECT("1:"&amp;LEN(F415))),1))), ROW(INDIRECT("1:"&amp;LEN(F415))))+1, LEN(F415)))</f>
        <v>TW</v>
      </c>
      <c r="W415" s="2" t="s">
        <v>1147</v>
      </c>
      <c r="X415" t="str">
        <f t="shared" ca="1" si="6"/>
        <v>["Sludge, Sewage, Dry","40,50","45E45TW","E45","3D","0.8","0","E","5","4","TW"],</v>
      </c>
    </row>
    <row r="416" spans="1:24" ht="17.5" x14ac:dyDescent="0.35">
      <c r="A416" t="s">
        <v>1148</v>
      </c>
      <c r="B416" s="4" t="s">
        <v>1001</v>
      </c>
      <c r="C416" s="1" t="s">
        <v>1146</v>
      </c>
      <c r="D416" s="5" t="s">
        <v>219</v>
      </c>
      <c r="E416" s="1" t="s">
        <v>1146</v>
      </c>
      <c r="F416" s="5" t="s">
        <v>1002</v>
      </c>
      <c r="G416" s="1" t="s">
        <v>1146</v>
      </c>
      <c r="H416" s="5" t="s">
        <v>895</v>
      </c>
      <c r="I416" s="1" t="s">
        <v>1146</v>
      </c>
      <c r="J416" s="5" t="s">
        <v>20</v>
      </c>
      <c r="K416" s="1" t="s">
        <v>1146</v>
      </c>
      <c r="L416" s="5">
        <v>0.8</v>
      </c>
      <c r="M416" s="1" t="s">
        <v>1146</v>
      </c>
      <c r="N416" s="7">
        <v>0</v>
      </c>
      <c r="O416" s="1" t="s">
        <v>1146</v>
      </c>
      <c r="P416" s="5" t="s">
        <v>32</v>
      </c>
      <c r="Q416" s="1" t="s">
        <v>1146</v>
      </c>
      <c r="R416">
        <v>6</v>
      </c>
      <c r="S416" s="1" t="s">
        <v>1146</v>
      </c>
      <c r="T416">
        <v>4</v>
      </c>
      <c r="U416" s="1" t="s">
        <v>1146</v>
      </c>
      <c r="V416" t="str" cm="1">
        <f t="array" aca="1" ref="V416" ca="1">IF(ISNUMBER(--RIGHT(F416,1)), "0", MID(F416, LOOKUP(2,1/(ISNUMBER(--MID(F416,ROW(INDIRECT("1:"&amp;LEN(F416))),1))), ROW(INDIRECT("1:"&amp;LEN(F416))))+1, LEN(F416)))</f>
        <v>T</v>
      </c>
      <c r="W416" s="2" t="s">
        <v>1147</v>
      </c>
      <c r="X416" t="str">
        <f t="shared" ca="1" si="6"/>
        <v>["Sludge, Sewage, Dry, Ground","45,55","50B646T","B46","2D","0.8","0","B6","6","4","T"],</v>
      </c>
    </row>
    <row r="417" spans="1:24" ht="17.5" x14ac:dyDescent="0.35">
      <c r="A417" t="s">
        <v>1148</v>
      </c>
      <c r="B417" s="4" t="s">
        <v>1003</v>
      </c>
      <c r="C417" s="1" t="s">
        <v>1146</v>
      </c>
      <c r="D417" s="5" t="s">
        <v>431</v>
      </c>
      <c r="E417" s="1" t="s">
        <v>1146</v>
      </c>
      <c r="F417" s="5" t="s">
        <v>1004</v>
      </c>
      <c r="G417" s="1" t="s">
        <v>1146</v>
      </c>
      <c r="H417" s="5">
        <v>0</v>
      </c>
      <c r="I417" s="1" t="s">
        <v>1146</v>
      </c>
      <c r="J417" s="5" t="s">
        <v>31</v>
      </c>
      <c r="K417" s="1" t="s">
        <v>1146</v>
      </c>
      <c r="L417" s="5">
        <v>0.6</v>
      </c>
      <c r="M417" s="1" t="s">
        <v>1146</v>
      </c>
      <c r="N417" s="7">
        <v>0</v>
      </c>
      <c r="O417" s="1" t="s">
        <v>1146</v>
      </c>
      <c r="P417" s="5" t="s">
        <v>32</v>
      </c>
      <c r="Q417" s="1" t="s">
        <v>1146</v>
      </c>
      <c r="R417">
        <v>5</v>
      </c>
      <c r="S417" s="1" t="s">
        <v>1146</v>
      </c>
      <c r="T417">
        <v>3</v>
      </c>
      <c r="U417" s="1" t="s">
        <v>1146</v>
      </c>
      <c r="V417" t="str" cm="1">
        <f t="array" aca="1" ref="V417" ca="1">IF(ISNUMBER(--RIGHT(F417,1)), "0", MID(F417, LOOKUP(2,1/(ISNUMBER(--MID(F417,ROW(INDIRECT("1:"&amp;LEN(F417))),1))), ROW(INDIRECT("1:"&amp;LEN(F417))))+1, LEN(F417)))</f>
        <v>Q</v>
      </c>
      <c r="W417" s="2" t="s">
        <v>1147</v>
      </c>
      <c r="X417" t="str">
        <f t="shared" ca="1" si="6"/>
        <v>["Soap, Beads or Granules","15,35","25B635Q","0","1A-1B-1C","0.6","0","B6","5","3","Q"],</v>
      </c>
    </row>
    <row r="418" spans="1:24" ht="17.5" x14ac:dyDescent="0.35">
      <c r="A418" t="s">
        <v>1148</v>
      </c>
      <c r="B418" s="4" t="s">
        <v>1005</v>
      </c>
      <c r="C418" s="1" t="s">
        <v>1146</v>
      </c>
      <c r="D418" s="5" t="s">
        <v>1006</v>
      </c>
      <c r="E418" s="1" t="s">
        <v>1146</v>
      </c>
      <c r="F418" s="5" t="s">
        <v>1007</v>
      </c>
      <c r="G418" s="1" t="s">
        <v>1146</v>
      </c>
      <c r="H418" s="5" t="s">
        <v>36</v>
      </c>
      <c r="I418" s="1" t="s">
        <v>1146</v>
      </c>
      <c r="J418" s="5" t="s">
        <v>31</v>
      </c>
      <c r="K418" s="1" t="s">
        <v>1146</v>
      </c>
      <c r="L418" s="5">
        <v>0.6</v>
      </c>
      <c r="M418" s="1" t="s">
        <v>1146</v>
      </c>
      <c r="N418" s="7">
        <v>0</v>
      </c>
      <c r="O418" s="1" t="s">
        <v>1146</v>
      </c>
      <c r="P418" s="5" t="s">
        <v>26</v>
      </c>
      <c r="Q418" s="1" t="s">
        <v>1146</v>
      </c>
      <c r="R418">
        <v>5</v>
      </c>
      <c r="S418" s="1" t="s">
        <v>1146</v>
      </c>
      <c r="T418">
        <v>3</v>
      </c>
      <c r="U418" s="1" t="s">
        <v>1146</v>
      </c>
      <c r="V418" t="str" cm="1">
        <f t="array" aca="1" ref="V418" ca="1">IF(ISNUMBER(--RIGHT(F418,1)), "0", MID(F418, LOOKUP(2,1/(ISNUMBER(--MID(F418,ROW(INDIRECT("1:"&amp;LEN(F418))),1))), ROW(INDIRECT("1:"&amp;LEN(F418))))+1, LEN(F418)))</f>
        <v>Q</v>
      </c>
      <c r="W418" s="2" t="s">
        <v>1147</v>
      </c>
      <c r="X418" t="str">
        <f t="shared" ca="1" si="6"/>
        <v>["Soap, Chips","15,25","20C1/235Q","C35","1A-1B-1C","0.6","0","C1/2","5","3","Q"],</v>
      </c>
    </row>
    <row r="419" spans="1:24" ht="17.5" x14ac:dyDescent="0.35">
      <c r="A419" t="s">
        <v>1148</v>
      </c>
      <c r="B419" s="4" t="s">
        <v>1008</v>
      </c>
      <c r="C419" s="1" t="s">
        <v>1146</v>
      </c>
      <c r="D419" s="5" t="s">
        <v>445</v>
      </c>
      <c r="E419" s="1" t="s">
        <v>1146</v>
      </c>
      <c r="F419" s="5" t="s">
        <v>1009</v>
      </c>
      <c r="G419" s="1" t="s">
        <v>1146</v>
      </c>
      <c r="H419" s="5" t="s">
        <v>42</v>
      </c>
      <c r="I419" s="1" t="s">
        <v>1146</v>
      </c>
      <c r="J419" s="5" t="s">
        <v>31</v>
      </c>
      <c r="K419" s="1" t="s">
        <v>1146</v>
      </c>
      <c r="L419" s="5">
        <v>0.8</v>
      </c>
      <c r="M419" s="1" t="s">
        <v>1146</v>
      </c>
      <c r="N419" s="7">
        <v>0</v>
      </c>
      <c r="O419" s="1" t="s">
        <v>1146</v>
      </c>
      <c r="P419" s="5" t="s">
        <v>32</v>
      </c>
      <c r="Q419" s="1" t="s">
        <v>1146</v>
      </c>
      <c r="R419">
        <v>5</v>
      </c>
      <c r="S419" s="1" t="s">
        <v>1146</v>
      </c>
      <c r="T419">
        <v>3</v>
      </c>
      <c r="U419" s="1" t="s">
        <v>1146</v>
      </c>
      <c r="V419" t="str" cm="1">
        <f t="array" aca="1" ref="V419" ca="1">IF(ISNUMBER(--RIGHT(F419,1)), "0", MID(F419, LOOKUP(2,1/(ISNUMBER(--MID(F419,ROW(INDIRECT("1:"&amp;LEN(F419))),1))), ROW(INDIRECT("1:"&amp;LEN(F419))))+1, LEN(F419)))</f>
        <v>FQ</v>
      </c>
      <c r="W419" s="2" t="s">
        <v>1147</v>
      </c>
      <c r="X419" t="str">
        <f t="shared" ca="1" si="6"/>
        <v>["Soap, Detergent","15,50","33B635FQ","B35","1A-1B-1C","0.8","0","B6","5","3","FQ"],</v>
      </c>
    </row>
    <row r="420" spans="1:24" ht="17.5" x14ac:dyDescent="0.35">
      <c r="A420" t="s">
        <v>1148</v>
      </c>
      <c r="B420" s="4" t="s">
        <v>1010</v>
      </c>
      <c r="C420" s="1" t="s">
        <v>1146</v>
      </c>
      <c r="D420" s="12" t="s">
        <v>412</v>
      </c>
      <c r="E420" s="1" t="s">
        <v>1146</v>
      </c>
      <c r="F420" s="5" t="s">
        <v>1011</v>
      </c>
      <c r="G420" s="1" t="s">
        <v>1146</v>
      </c>
      <c r="H420" s="5" t="s">
        <v>42</v>
      </c>
      <c r="I420" s="1" t="s">
        <v>1146</v>
      </c>
      <c r="J420" s="5" t="s">
        <v>31</v>
      </c>
      <c r="K420" s="1" t="s">
        <v>1146</v>
      </c>
      <c r="L420" s="5">
        <v>0.6</v>
      </c>
      <c r="M420" s="1" t="s">
        <v>1146</v>
      </c>
      <c r="N420" s="7">
        <v>0</v>
      </c>
      <c r="O420" s="1" t="s">
        <v>1146</v>
      </c>
      <c r="P420" s="5" t="s">
        <v>32</v>
      </c>
      <c r="Q420" s="1" t="s">
        <v>1146</v>
      </c>
      <c r="R420">
        <v>5</v>
      </c>
      <c r="S420" s="1" t="s">
        <v>1146</v>
      </c>
      <c r="T420">
        <v>3</v>
      </c>
      <c r="U420" s="1" t="s">
        <v>1146</v>
      </c>
      <c r="V420" t="str" cm="1">
        <f t="array" aca="1" ref="V420" ca="1">IF(ISNUMBER(--RIGHT(F420,1)), "0", MID(F420, LOOKUP(2,1/(ISNUMBER(--MID(F420,ROW(INDIRECT("1:"&amp;LEN(F420))),1))), ROW(INDIRECT("1:"&amp;LEN(F420))))+1, LEN(F420)))</f>
        <v>QXY</v>
      </c>
      <c r="W420" s="2" t="s">
        <v>1147</v>
      </c>
      <c r="X420" t="str">
        <f t="shared" ca="1" si="6"/>
        <v>["Soap, Flakes","5,15","10B635QXY","B35","1A-1B-1C","0.6","0","B6","5","3","QXY"],</v>
      </c>
    </row>
    <row r="421" spans="1:24" ht="17.5" x14ac:dyDescent="0.35">
      <c r="A421" t="s">
        <v>1148</v>
      </c>
      <c r="B421" s="4" t="s">
        <v>1012</v>
      </c>
      <c r="C421" s="1" t="s">
        <v>1146</v>
      </c>
      <c r="D421" s="5" t="s">
        <v>365</v>
      </c>
      <c r="E421" s="1" t="s">
        <v>1146</v>
      </c>
      <c r="F421" s="5" t="s">
        <v>1013</v>
      </c>
      <c r="G421" s="1" t="s">
        <v>1146</v>
      </c>
      <c r="H421" s="5" t="s">
        <v>46</v>
      </c>
      <c r="I421" s="1" t="s">
        <v>1146</v>
      </c>
      <c r="J421" s="5" t="s">
        <v>31</v>
      </c>
      <c r="K421" s="1" t="s">
        <v>1146</v>
      </c>
      <c r="L421" s="5">
        <v>0.9</v>
      </c>
      <c r="M421" s="1" t="s">
        <v>1146</v>
      </c>
      <c r="N421" s="7">
        <v>0</v>
      </c>
      <c r="O421" s="1" t="s">
        <v>1146</v>
      </c>
      <c r="P421" s="5" t="s">
        <v>32</v>
      </c>
      <c r="Q421" s="1" t="s">
        <v>1146</v>
      </c>
      <c r="R421">
        <v>5</v>
      </c>
      <c r="S421" s="1" t="s">
        <v>1146</v>
      </c>
      <c r="T421">
        <v>2</v>
      </c>
      <c r="U421" s="1" t="s">
        <v>1146</v>
      </c>
      <c r="V421" t="str" cm="1">
        <f t="array" aca="1" ref="V421" ca="1">IF(ISNUMBER(--RIGHT(F421,1)), "0", MID(F421, LOOKUP(2,1/(ISNUMBER(--MID(F421,ROW(INDIRECT("1:"&amp;LEN(F421))),1))), ROW(INDIRECT("1:"&amp;LEN(F421))))+1, LEN(F421)))</f>
        <v>X</v>
      </c>
      <c r="W421" s="2" t="s">
        <v>1147</v>
      </c>
      <c r="X421" t="str">
        <f t="shared" ca="1" si="6"/>
        <v>["Soap, Powder","20,30","25B625X","B25","1A-1B-1C","0.9","0","B6","5","2","X"],</v>
      </c>
    </row>
    <row r="422" spans="1:24" ht="17.5" x14ac:dyDescent="0.35">
      <c r="A422" t="s">
        <v>1148</v>
      </c>
      <c r="B422" s="4" t="s">
        <v>1014</v>
      </c>
      <c r="C422" s="1" t="s">
        <v>1146</v>
      </c>
      <c r="D422" s="5" t="s">
        <v>258</v>
      </c>
      <c r="E422" s="1" t="s">
        <v>1146</v>
      </c>
      <c r="F422" s="5" t="s">
        <v>1015</v>
      </c>
      <c r="G422" s="1" t="s">
        <v>1146</v>
      </c>
      <c r="H422" s="5" t="s">
        <v>87</v>
      </c>
      <c r="I422" s="1" t="s">
        <v>1146</v>
      </c>
      <c r="J422" s="5" t="s">
        <v>31</v>
      </c>
      <c r="K422" s="1" t="s">
        <v>1146</v>
      </c>
      <c r="L422" s="5">
        <v>2</v>
      </c>
      <c r="M422" s="1" t="s">
        <v>1146</v>
      </c>
      <c r="N422" s="7">
        <v>0</v>
      </c>
      <c r="O422" s="1" t="s">
        <v>1146</v>
      </c>
      <c r="P422" s="5" t="s">
        <v>550</v>
      </c>
      <c r="Q422" s="1" t="s">
        <v>1146</v>
      </c>
      <c r="R422">
        <v>5</v>
      </c>
      <c r="S422" s="1" t="s">
        <v>1146</v>
      </c>
      <c r="T422">
        <v>4</v>
      </c>
      <c r="U422" s="1" t="s">
        <v>1146</v>
      </c>
      <c r="V422" t="str" cm="1">
        <f t="array" aca="1" ref="V422" ca="1">IF(ISNUMBER(--RIGHT(F422,1)), "0", MID(F422, LOOKUP(2,1/(ISNUMBER(--MID(F422,ROW(INDIRECT("1:"&amp;LEN(F422))),1))), ROW(INDIRECT("1:"&amp;LEN(F422))))+1, LEN(F422)))</f>
        <v>XY</v>
      </c>
      <c r="W422" s="2" t="s">
        <v>1147</v>
      </c>
      <c r="X422" t="str">
        <f t="shared" ca="1" si="6"/>
        <v>["Soapstone, Talc, Fine","40,50","45A20045XY","A45","1A-1B-1C","2","0","A200","5","4","XY"],</v>
      </c>
    </row>
    <row r="423" spans="1:24" ht="17.5" x14ac:dyDescent="0.35">
      <c r="A423" t="s">
        <v>1148</v>
      </c>
      <c r="B423" s="4" t="s">
        <v>1016</v>
      </c>
      <c r="C423" s="1" t="s">
        <v>1146</v>
      </c>
      <c r="D423" s="5" t="s">
        <v>49</v>
      </c>
      <c r="E423" s="1" t="s">
        <v>1146</v>
      </c>
      <c r="F423" s="5" t="s">
        <v>865</v>
      </c>
      <c r="G423" s="1" t="s">
        <v>1146</v>
      </c>
      <c r="H423" s="5" t="s">
        <v>112</v>
      </c>
      <c r="I423" s="1" t="s">
        <v>1146</v>
      </c>
      <c r="J423" s="5" t="s">
        <v>20</v>
      </c>
      <c r="K423" s="1" t="s">
        <v>1146</v>
      </c>
      <c r="L423" s="5">
        <v>1</v>
      </c>
      <c r="M423" s="1" t="s">
        <v>1146</v>
      </c>
      <c r="N423" s="7">
        <v>0</v>
      </c>
      <c r="O423" s="1" t="s">
        <v>1146</v>
      </c>
      <c r="P423" s="5" t="s">
        <v>32</v>
      </c>
      <c r="Q423" s="1" t="s">
        <v>1146</v>
      </c>
      <c r="R423">
        <v>6</v>
      </c>
      <c r="S423" s="1" t="s">
        <v>1146</v>
      </c>
      <c r="T423">
        <v>3</v>
      </c>
      <c r="U423" s="1" t="s">
        <v>1146</v>
      </c>
      <c r="V423" t="str" cm="1">
        <f t="array" aca="1" ref="V423" ca="1">IF(ISNUMBER(--RIGHT(F423,1)), "0", MID(F423, LOOKUP(2,1/(ISNUMBER(--MID(F423,ROW(INDIRECT("1:"&amp;LEN(F423))),1))), ROW(INDIRECT("1:"&amp;LEN(F423))))+1, LEN(F423)))</f>
        <v>0</v>
      </c>
      <c r="W423" s="2" t="s">
        <v>1147</v>
      </c>
      <c r="X423" t="str">
        <f t="shared" ca="1" si="6"/>
        <v>["Soda Ash, Heavy","55,65","60B636","B36","2D","1","0","B6","6","3","0"],</v>
      </c>
    </row>
    <row r="424" spans="1:24" ht="17.5" x14ac:dyDescent="0.35">
      <c r="A424" t="s">
        <v>1148</v>
      </c>
      <c r="B424" s="4" t="s">
        <v>1017</v>
      </c>
      <c r="C424" s="1" t="s">
        <v>1146</v>
      </c>
      <c r="D424" s="5" t="s">
        <v>1018</v>
      </c>
      <c r="E424" s="1" t="s">
        <v>1146</v>
      </c>
      <c r="F424" s="5" t="s">
        <v>1019</v>
      </c>
      <c r="G424" s="1" t="s">
        <v>1146</v>
      </c>
      <c r="H424" s="5" t="s">
        <v>501</v>
      </c>
      <c r="I424" s="1" t="s">
        <v>1146</v>
      </c>
      <c r="J424" s="5" t="s">
        <v>20</v>
      </c>
      <c r="K424" s="1" t="s">
        <v>1146</v>
      </c>
      <c r="L424" s="5">
        <v>0.8</v>
      </c>
      <c r="M424" s="1" t="s">
        <v>1146</v>
      </c>
      <c r="N424" s="5" t="s">
        <v>14</v>
      </c>
      <c r="O424" s="1" t="s">
        <v>1146</v>
      </c>
      <c r="P424" s="5" t="s">
        <v>91</v>
      </c>
      <c r="Q424" s="1" t="s">
        <v>1146</v>
      </c>
      <c r="R424">
        <v>6</v>
      </c>
      <c r="S424" s="1" t="s">
        <v>1146</v>
      </c>
      <c r="T424">
        <v>3</v>
      </c>
      <c r="U424" s="1" t="s">
        <v>1146</v>
      </c>
      <c r="V424" t="str" cm="1">
        <f t="array" aca="1" ref="V424" ca="1">IF(ISNUMBER(--RIGHT(F424,1)), "0", MID(F424, LOOKUP(2,1/(ISNUMBER(--MID(F424,ROW(INDIRECT("1:"&amp;LEN(F424))),1))), ROW(INDIRECT("1:"&amp;LEN(F424))))+1, LEN(F424)))</f>
        <v>Y</v>
      </c>
      <c r="W424" s="2" t="s">
        <v>1147</v>
      </c>
      <c r="X424" t="str">
        <f t="shared" ca="1" si="6"/>
        <v>["Soda Ash, Light","20,35","28A4036Y","A36","2D","0.8","X","A40","6","3","Y"],</v>
      </c>
    </row>
    <row r="425" spans="1:24" ht="17.5" x14ac:dyDescent="0.35">
      <c r="A425" t="s">
        <v>1148</v>
      </c>
      <c r="B425" s="4" t="s">
        <v>1020</v>
      </c>
      <c r="C425" s="1" t="s">
        <v>1146</v>
      </c>
      <c r="D425" s="5">
        <v>72</v>
      </c>
      <c r="E425" s="1" t="s">
        <v>1146</v>
      </c>
      <c r="F425" s="5" t="s">
        <v>1021</v>
      </c>
      <c r="G425" s="1" t="s">
        <v>1146</v>
      </c>
      <c r="H425" s="5" t="s">
        <v>112</v>
      </c>
      <c r="I425" s="1" t="s">
        <v>1146</v>
      </c>
      <c r="J425" s="5" t="s">
        <v>20</v>
      </c>
      <c r="K425" s="1" t="s">
        <v>1146</v>
      </c>
      <c r="L425" s="5">
        <v>1</v>
      </c>
      <c r="M425" s="1" t="s">
        <v>1146</v>
      </c>
      <c r="N425" s="7">
        <v>0</v>
      </c>
      <c r="O425" s="1" t="s">
        <v>1146</v>
      </c>
      <c r="P425" s="5" t="s">
        <v>32</v>
      </c>
      <c r="Q425" s="1" t="s">
        <v>1146</v>
      </c>
      <c r="R425">
        <v>6</v>
      </c>
      <c r="S425" s="1" t="s">
        <v>1146</v>
      </c>
      <c r="T425">
        <v>3</v>
      </c>
      <c r="U425" s="1" t="s">
        <v>1146</v>
      </c>
      <c r="V425" t="str" cm="1">
        <f t="array" aca="1" ref="V425" ca="1">IF(ISNUMBER(--RIGHT(F425,1)), "0", MID(F425, LOOKUP(2,1/(ISNUMBER(--MID(F425,ROW(INDIRECT("1:"&amp;LEN(F425))),1))), ROW(INDIRECT("1:"&amp;LEN(F425))))+1, LEN(F425)))</f>
        <v>0</v>
      </c>
      <c r="W425" s="2" t="s">
        <v>1147</v>
      </c>
      <c r="X425" t="str">
        <f t="shared" ca="1" si="6"/>
        <v>["Sodium Aluminate, Ground","72","72B636","B36","2D","1","0","B6","6","3","0"],</v>
      </c>
    </row>
    <row r="426" spans="1:24" ht="15.5" x14ac:dyDescent="0.35">
      <c r="A426" t="s">
        <v>1148</v>
      </c>
      <c r="B426" s="4" t="s">
        <v>1022</v>
      </c>
      <c r="C426" s="1" t="s">
        <v>1146</v>
      </c>
      <c r="D426" s="7">
        <v>0</v>
      </c>
      <c r="E426" s="1" t="s">
        <v>1146</v>
      </c>
      <c r="F426" s="7">
        <v>0</v>
      </c>
      <c r="G426" s="1" t="s">
        <v>1146</v>
      </c>
      <c r="H426" s="7">
        <v>0</v>
      </c>
      <c r="I426" s="1" t="s">
        <v>1146</v>
      </c>
      <c r="J426" s="5" t="s">
        <v>1149</v>
      </c>
      <c r="K426" s="1" t="s">
        <v>1146</v>
      </c>
      <c r="L426" s="5" t="s">
        <v>1149</v>
      </c>
      <c r="M426" s="1" t="s">
        <v>1146</v>
      </c>
      <c r="N426" s="7">
        <v>0</v>
      </c>
      <c r="O426" s="1" t="s">
        <v>1146</v>
      </c>
      <c r="P426">
        <v>0</v>
      </c>
      <c r="Q426" s="1" t="s">
        <v>1146</v>
      </c>
      <c r="R426">
        <v>0</v>
      </c>
      <c r="S426" s="1" t="s">
        <v>1146</v>
      </c>
      <c r="T426">
        <v>0</v>
      </c>
      <c r="U426" s="1" t="s">
        <v>1146</v>
      </c>
      <c r="V426" t="str" cm="1">
        <f t="array" aca="1" ref="V426" ca="1">IF(ISNUMBER(--RIGHT(F426,1)), "0", MID(F426, LOOKUP(2,1/(ISNUMBER(--MID(F426,ROW(INDIRECT("1:"&amp;LEN(F426))),1))), ROW(INDIRECT("1:"&amp;LEN(F426))))+1, LEN(F426)))</f>
        <v>0</v>
      </c>
      <c r="W426" s="2" t="s">
        <v>1147</v>
      </c>
      <c r="X426" t="str">
        <f t="shared" ca="1" si="6"/>
        <v>["Sodium Aluminium Fluoride (See Cryolite)","0","0","0","Nil","Nil","0","0","0","0","0"],</v>
      </c>
    </row>
    <row r="427" spans="1:24" ht="17.5" x14ac:dyDescent="0.35">
      <c r="A427" t="s">
        <v>1148</v>
      </c>
      <c r="B427" s="4" t="s">
        <v>1023</v>
      </c>
      <c r="C427" s="1" t="s">
        <v>1146</v>
      </c>
      <c r="D427" s="5">
        <v>75</v>
      </c>
      <c r="E427" s="1" t="s">
        <v>1146</v>
      </c>
      <c r="F427" s="5" t="s">
        <v>1024</v>
      </c>
      <c r="G427" s="1" t="s">
        <v>1146</v>
      </c>
      <c r="H427" s="5" t="s">
        <v>501</v>
      </c>
      <c r="I427" s="1" t="s">
        <v>1146</v>
      </c>
      <c r="J427" s="5" t="s">
        <v>20</v>
      </c>
      <c r="K427" s="1" t="s">
        <v>1146</v>
      </c>
      <c r="L427" s="5">
        <v>1</v>
      </c>
      <c r="M427" s="1" t="s">
        <v>1146</v>
      </c>
      <c r="N427" s="7">
        <v>0</v>
      </c>
      <c r="O427" s="1" t="s">
        <v>1146</v>
      </c>
      <c r="P427" s="5" t="s">
        <v>15</v>
      </c>
      <c r="Q427" s="1" t="s">
        <v>1146</v>
      </c>
      <c r="R427">
        <v>6</v>
      </c>
      <c r="S427" s="1" t="s">
        <v>1146</v>
      </c>
      <c r="T427">
        <v>3</v>
      </c>
      <c r="U427" s="1" t="s">
        <v>1146</v>
      </c>
      <c r="V427" t="str" cm="1">
        <f t="array" aca="1" ref="V427" ca="1">IF(ISNUMBER(--RIGHT(F427,1)), "0", MID(F427, LOOKUP(2,1/(ISNUMBER(--MID(F427,ROW(INDIRECT("1:"&amp;LEN(F427))),1))), ROW(INDIRECT("1:"&amp;LEN(F427))))+1, LEN(F427)))</f>
        <v>0</v>
      </c>
      <c r="W427" s="2" t="s">
        <v>1147</v>
      </c>
      <c r="X427" t="str">
        <f t="shared" ca="1" si="6"/>
        <v>["Sodium Aluminium Sulphate*","75","75A10036","A36","2D","1","0","A100","6","3","0"],</v>
      </c>
    </row>
    <row r="428" spans="1:24" ht="15.5" x14ac:dyDescent="0.35">
      <c r="A428" t="s">
        <v>1148</v>
      </c>
      <c r="B428" s="4" t="s">
        <v>1025</v>
      </c>
      <c r="C428" s="1" t="s">
        <v>1146</v>
      </c>
      <c r="D428" s="7">
        <v>0</v>
      </c>
      <c r="E428" s="1" t="s">
        <v>1146</v>
      </c>
      <c r="F428" s="7">
        <v>0</v>
      </c>
      <c r="G428" s="1" t="s">
        <v>1146</v>
      </c>
      <c r="H428" s="7">
        <v>0</v>
      </c>
      <c r="I428" s="1" t="s">
        <v>1146</v>
      </c>
      <c r="J428" s="5" t="s">
        <v>1149</v>
      </c>
      <c r="K428" s="1" t="s">
        <v>1146</v>
      </c>
      <c r="L428" s="5" t="s">
        <v>1149</v>
      </c>
      <c r="M428" s="1" t="s">
        <v>1146</v>
      </c>
      <c r="N428" s="7">
        <v>0</v>
      </c>
      <c r="O428" s="1" t="s">
        <v>1146</v>
      </c>
      <c r="P428">
        <v>0</v>
      </c>
      <c r="Q428" s="1" t="s">
        <v>1146</v>
      </c>
      <c r="R428">
        <v>0</v>
      </c>
      <c r="S428" s="1" t="s">
        <v>1146</v>
      </c>
      <c r="T428">
        <v>0</v>
      </c>
      <c r="U428" s="1" t="s">
        <v>1146</v>
      </c>
      <c r="V428" t="str" cm="1">
        <f t="array" aca="1" ref="V428" ca="1">IF(ISNUMBER(--RIGHT(F428,1)), "0", MID(F428, LOOKUP(2,1/(ISNUMBER(--MID(F428,ROW(INDIRECT("1:"&amp;LEN(F428))),1))), ROW(INDIRECT("1:"&amp;LEN(F428))))+1, LEN(F428)))</f>
        <v>0</v>
      </c>
      <c r="W428" s="2" t="s">
        <v>1147</v>
      </c>
      <c r="X428" t="str">
        <f t="shared" ca="1" si="6"/>
        <v>["Sodium Bentonite (See Bentonite)","0","0","0","Nil","Nil","0","0","0","0","0"],</v>
      </c>
    </row>
    <row r="429" spans="1:24" ht="15.5" x14ac:dyDescent="0.35">
      <c r="A429" t="s">
        <v>1148</v>
      </c>
      <c r="B429" s="4" t="s">
        <v>1026</v>
      </c>
      <c r="C429" s="1" t="s">
        <v>1146</v>
      </c>
      <c r="D429" s="7">
        <v>0</v>
      </c>
      <c r="E429" s="1" t="s">
        <v>1146</v>
      </c>
      <c r="F429" s="7">
        <v>0</v>
      </c>
      <c r="G429" s="1" t="s">
        <v>1146</v>
      </c>
      <c r="H429" s="7">
        <v>0</v>
      </c>
      <c r="I429" s="1" t="s">
        <v>1146</v>
      </c>
      <c r="J429" s="5" t="s">
        <v>1149</v>
      </c>
      <c r="K429" s="1" t="s">
        <v>1146</v>
      </c>
      <c r="L429" s="5" t="s">
        <v>1149</v>
      </c>
      <c r="M429" s="1" t="s">
        <v>1146</v>
      </c>
      <c r="N429" s="7">
        <v>0</v>
      </c>
      <c r="O429" s="1" t="s">
        <v>1146</v>
      </c>
      <c r="P429">
        <v>0</v>
      </c>
      <c r="Q429" s="1" t="s">
        <v>1146</v>
      </c>
      <c r="R429">
        <v>0</v>
      </c>
      <c r="S429" s="1" t="s">
        <v>1146</v>
      </c>
      <c r="T429">
        <v>0</v>
      </c>
      <c r="U429" s="1" t="s">
        <v>1146</v>
      </c>
      <c r="V429" t="str" cm="1">
        <f t="array" aca="1" ref="V429" ca="1">IF(ISNUMBER(--RIGHT(F429,1)), "0", MID(F429, LOOKUP(2,1/(ISNUMBER(--MID(F429,ROW(INDIRECT("1:"&amp;LEN(F429))),1))), ROW(INDIRECT("1:"&amp;LEN(F429))))+1, LEN(F429)))</f>
        <v>0</v>
      </c>
      <c r="W429" s="2" t="s">
        <v>1147</v>
      </c>
      <c r="X429" t="str">
        <f t="shared" ca="1" si="6"/>
        <v>["Sodium Bicarbonate (See Baking Soda)","0","0","0","Nil","Nil","0","0","0","0","0"],</v>
      </c>
    </row>
    <row r="430" spans="1:24" ht="15.5" x14ac:dyDescent="0.35">
      <c r="A430" t="s">
        <v>1148</v>
      </c>
      <c r="B430" s="4" t="s">
        <v>1027</v>
      </c>
      <c r="C430" s="1" t="s">
        <v>1146</v>
      </c>
      <c r="D430" s="7">
        <v>0</v>
      </c>
      <c r="E430" s="1" t="s">
        <v>1146</v>
      </c>
      <c r="F430" s="7">
        <v>0</v>
      </c>
      <c r="G430" s="1" t="s">
        <v>1146</v>
      </c>
      <c r="H430" s="7">
        <v>0</v>
      </c>
      <c r="I430" s="1" t="s">
        <v>1146</v>
      </c>
      <c r="J430" s="5" t="s">
        <v>1149</v>
      </c>
      <c r="K430" s="1" t="s">
        <v>1146</v>
      </c>
      <c r="L430" s="5" t="s">
        <v>1149</v>
      </c>
      <c r="M430" s="1" t="s">
        <v>1146</v>
      </c>
      <c r="N430" s="7">
        <v>0</v>
      </c>
      <c r="O430" s="1" t="s">
        <v>1146</v>
      </c>
      <c r="P430">
        <v>0</v>
      </c>
      <c r="Q430" s="1" t="s">
        <v>1146</v>
      </c>
      <c r="R430">
        <v>0</v>
      </c>
      <c r="S430" s="1" t="s">
        <v>1146</v>
      </c>
      <c r="T430">
        <v>0</v>
      </c>
      <c r="U430" s="1" t="s">
        <v>1146</v>
      </c>
      <c r="V430" t="str" cm="1">
        <f t="array" aca="1" ref="V430" ca="1">IF(ISNUMBER(--RIGHT(F430,1)), "0", MID(F430, LOOKUP(2,1/(ISNUMBER(--MID(F430,ROW(INDIRECT("1:"&amp;LEN(F430))),1))), ROW(INDIRECT("1:"&amp;LEN(F430))))+1, LEN(F430)))</f>
        <v>0</v>
      </c>
      <c r="W430" s="2" t="s">
        <v>1147</v>
      </c>
      <c r="X430" t="str">
        <f t="shared" ca="1" si="6"/>
        <v>["Sodium Borate (See Borax)","0","0","0","Nil","Nil","0","0","0","0","0"],</v>
      </c>
    </row>
    <row r="431" spans="1:24" ht="15.5" x14ac:dyDescent="0.35">
      <c r="A431" t="s">
        <v>1148</v>
      </c>
      <c r="B431" s="4" t="s">
        <v>1028</v>
      </c>
      <c r="C431" s="1" t="s">
        <v>1146</v>
      </c>
      <c r="D431" s="7">
        <v>0</v>
      </c>
      <c r="E431" s="1" t="s">
        <v>1146</v>
      </c>
      <c r="F431" s="7">
        <v>0</v>
      </c>
      <c r="G431" s="1" t="s">
        <v>1146</v>
      </c>
      <c r="H431" s="7">
        <v>0</v>
      </c>
      <c r="I431" s="1" t="s">
        <v>1146</v>
      </c>
      <c r="J431" s="5" t="s">
        <v>1149</v>
      </c>
      <c r="K431" s="1" t="s">
        <v>1146</v>
      </c>
      <c r="L431" s="5" t="s">
        <v>1149</v>
      </c>
      <c r="M431" s="1" t="s">
        <v>1146</v>
      </c>
      <c r="N431" s="7">
        <v>0</v>
      </c>
      <c r="O431" s="1" t="s">
        <v>1146</v>
      </c>
      <c r="P431">
        <v>0</v>
      </c>
      <c r="Q431" s="1" t="s">
        <v>1146</v>
      </c>
      <c r="R431">
        <v>0</v>
      </c>
      <c r="S431" s="1" t="s">
        <v>1146</v>
      </c>
      <c r="T431">
        <v>0</v>
      </c>
      <c r="U431" s="1" t="s">
        <v>1146</v>
      </c>
      <c r="V431" t="str" cm="1">
        <f t="array" aca="1" ref="V431" ca="1">IF(ISNUMBER(--RIGHT(F431,1)), "0", MID(F431, LOOKUP(2,1/(ISNUMBER(--MID(F431,ROW(INDIRECT("1:"&amp;LEN(F431))),1))), ROW(INDIRECT("1:"&amp;LEN(F431))))+1, LEN(F431)))</f>
        <v>0</v>
      </c>
      <c r="W431" s="2" t="s">
        <v>1147</v>
      </c>
      <c r="X431" t="str">
        <f t="shared" ca="1" si="6"/>
        <v>["Sodium Carbonate (See Soda Ash)","0","0","0","Nil","Nil","0","0","0","0","0"],</v>
      </c>
    </row>
    <row r="432" spans="1:24" ht="15.5" x14ac:dyDescent="0.35">
      <c r="A432" t="s">
        <v>1148</v>
      </c>
      <c r="B432" s="4" t="s">
        <v>1029</v>
      </c>
      <c r="C432" s="1" t="s">
        <v>1146</v>
      </c>
      <c r="D432" s="7">
        <v>0</v>
      </c>
      <c r="E432" s="1" t="s">
        <v>1146</v>
      </c>
      <c r="F432" s="7">
        <v>0</v>
      </c>
      <c r="G432" s="1" t="s">
        <v>1146</v>
      </c>
      <c r="H432" s="7">
        <v>0</v>
      </c>
      <c r="I432" s="1" t="s">
        <v>1146</v>
      </c>
      <c r="J432" s="5" t="s">
        <v>1149</v>
      </c>
      <c r="K432" s="1" t="s">
        <v>1146</v>
      </c>
      <c r="L432" s="5" t="s">
        <v>1149</v>
      </c>
      <c r="M432" s="1" t="s">
        <v>1146</v>
      </c>
      <c r="N432" s="7">
        <v>0</v>
      </c>
      <c r="O432" s="1" t="s">
        <v>1146</v>
      </c>
      <c r="P432">
        <v>0</v>
      </c>
      <c r="Q432" s="1" t="s">
        <v>1146</v>
      </c>
      <c r="R432">
        <v>0</v>
      </c>
      <c r="S432" s="1" t="s">
        <v>1146</v>
      </c>
      <c r="T432">
        <v>0</v>
      </c>
      <c r="U432" s="1" t="s">
        <v>1146</v>
      </c>
      <c r="V432" t="str" cm="1">
        <f t="array" aca="1" ref="V432" ca="1">IF(ISNUMBER(--RIGHT(F432,1)), "0", MID(F432, LOOKUP(2,1/(ISNUMBER(--MID(F432,ROW(INDIRECT("1:"&amp;LEN(F432))),1))), ROW(INDIRECT("1:"&amp;LEN(F432))))+1, LEN(F432)))</f>
        <v>0</v>
      </c>
      <c r="W432" s="2" t="s">
        <v>1147</v>
      </c>
      <c r="X432" t="str">
        <f t="shared" ca="1" si="6"/>
        <v>["Sodium Chloride (See Salt)","0","0","0","Nil","Nil","0","0","0","0","0"],</v>
      </c>
    </row>
    <row r="433" spans="1:24" ht="15.5" x14ac:dyDescent="0.35">
      <c r="A433" t="s">
        <v>1148</v>
      </c>
      <c r="B433" s="4" t="s">
        <v>1030</v>
      </c>
      <c r="C433" s="1" t="s">
        <v>1146</v>
      </c>
      <c r="D433" s="7">
        <v>0</v>
      </c>
      <c r="E433" s="1" t="s">
        <v>1146</v>
      </c>
      <c r="F433" s="7">
        <v>0</v>
      </c>
      <c r="G433" s="1" t="s">
        <v>1146</v>
      </c>
      <c r="H433" s="7">
        <v>0</v>
      </c>
      <c r="I433" s="1" t="s">
        <v>1146</v>
      </c>
      <c r="J433" s="5" t="s">
        <v>1149</v>
      </c>
      <c r="K433" s="1" t="s">
        <v>1146</v>
      </c>
      <c r="L433" s="5" t="s">
        <v>1149</v>
      </c>
      <c r="M433" s="1" t="s">
        <v>1146</v>
      </c>
      <c r="N433" s="7">
        <v>0</v>
      </c>
      <c r="O433" s="1" t="s">
        <v>1146</v>
      </c>
      <c r="P433">
        <v>0</v>
      </c>
      <c r="Q433" s="1" t="s">
        <v>1146</v>
      </c>
      <c r="R433">
        <v>0</v>
      </c>
      <c r="S433" s="1" t="s">
        <v>1146</v>
      </c>
      <c r="T433">
        <v>0</v>
      </c>
      <c r="U433" s="1" t="s">
        <v>1146</v>
      </c>
      <c r="V433" t="str" cm="1">
        <f t="array" aca="1" ref="V433" ca="1">IF(ISNUMBER(--RIGHT(F433,1)), "0", MID(F433, LOOKUP(2,1/(ISNUMBER(--MID(F433,ROW(INDIRECT("1:"&amp;LEN(F433))),1))), ROW(INDIRECT("1:"&amp;LEN(F433))))+1, LEN(F433)))</f>
        <v>0</v>
      </c>
      <c r="W433" s="2" t="s">
        <v>1147</v>
      </c>
      <c r="X433" t="str">
        <f t="shared" ca="1" si="6"/>
        <v>["Sodium Hydrate (See Caustic Soda)","0","0","0","Nil","Nil","0","0","0","0","0"],</v>
      </c>
    </row>
    <row r="434" spans="1:24" ht="15.5" x14ac:dyDescent="0.35">
      <c r="A434" t="s">
        <v>1148</v>
      </c>
      <c r="B434" s="4" t="s">
        <v>1031</v>
      </c>
      <c r="C434" s="1" t="s">
        <v>1146</v>
      </c>
      <c r="D434" s="7">
        <v>0</v>
      </c>
      <c r="E434" s="1" t="s">
        <v>1146</v>
      </c>
      <c r="F434" s="7">
        <v>0</v>
      </c>
      <c r="G434" s="1" t="s">
        <v>1146</v>
      </c>
      <c r="H434" s="7">
        <v>0</v>
      </c>
      <c r="I434" s="1" t="s">
        <v>1146</v>
      </c>
      <c r="J434" s="5" t="s">
        <v>1149</v>
      </c>
      <c r="K434" s="1" t="s">
        <v>1146</v>
      </c>
      <c r="L434" s="5" t="s">
        <v>1149</v>
      </c>
      <c r="M434" s="1" t="s">
        <v>1146</v>
      </c>
      <c r="N434" s="7">
        <v>0</v>
      </c>
      <c r="O434" s="1" t="s">
        <v>1146</v>
      </c>
      <c r="P434">
        <v>0</v>
      </c>
      <c r="Q434" s="1" t="s">
        <v>1146</v>
      </c>
      <c r="R434">
        <v>0</v>
      </c>
      <c r="S434" s="1" t="s">
        <v>1146</v>
      </c>
      <c r="T434">
        <v>0</v>
      </c>
      <c r="U434" s="1" t="s">
        <v>1146</v>
      </c>
      <c r="V434" t="str" cm="1">
        <f t="array" aca="1" ref="V434" ca="1">IF(ISNUMBER(--RIGHT(F434,1)), "0", MID(F434, LOOKUP(2,1/(ISNUMBER(--MID(F434,ROW(INDIRECT("1:"&amp;LEN(F434))),1))), ROW(INDIRECT("1:"&amp;LEN(F434))))+1, LEN(F434)))</f>
        <v>0</v>
      </c>
      <c r="W434" s="2" t="s">
        <v>1147</v>
      </c>
      <c r="X434" t="str">
        <f t="shared" ca="1" si="6"/>
        <v>["Sodium Hydroxide (See Caustic Soda)","0","0","0","Nil","Nil","0","0","0","0","0"],</v>
      </c>
    </row>
    <row r="435" spans="1:24" ht="17.5" x14ac:dyDescent="0.35">
      <c r="A435" t="s">
        <v>1148</v>
      </c>
      <c r="B435" s="4" t="s">
        <v>1032</v>
      </c>
      <c r="C435" s="1" t="s">
        <v>1146</v>
      </c>
      <c r="D435" s="5" t="s">
        <v>644</v>
      </c>
      <c r="E435" s="1" t="s">
        <v>1146</v>
      </c>
      <c r="F435" s="5" t="s">
        <v>1033</v>
      </c>
      <c r="G435" s="1" t="s">
        <v>1146</v>
      </c>
      <c r="H435" s="5" t="s">
        <v>248</v>
      </c>
      <c r="I435" s="1" t="s">
        <v>1146</v>
      </c>
      <c r="J435" s="5" t="s">
        <v>47</v>
      </c>
      <c r="K435" s="1" t="s">
        <v>1146</v>
      </c>
      <c r="L435" s="5">
        <v>1.2</v>
      </c>
      <c r="M435" s="1" t="s">
        <v>1146</v>
      </c>
      <c r="N435" s="7">
        <v>0</v>
      </c>
      <c r="O435" s="1" t="s">
        <v>1146</v>
      </c>
      <c r="P435" s="5" t="s">
        <v>60</v>
      </c>
      <c r="Q435" s="1" t="s">
        <v>1146</v>
      </c>
      <c r="R435">
        <v>5</v>
      </c>
      <c r="S435" s="1" t="s">
        <v>1146</v>
      </c>
      <c r="T435">
        <v>2</v>
      </c>
      <c r="U435" s="1" t="s">
        <v>1146</v>
      </c>
      <c r="V435" t="str" cm="1">
        <f t="array" aca="1" ref="V435" ca="1">IF(ISNUMBER(--RIGHT(F435,1)), "0", MID(F435, LOOKUP(2,1/(ISNUMBER(--MID(F435,ROW(INDIRECT("1:"&amp;LEN(F435))),1))), ROW(INDIRECT("1:"&amp;LEN(F435))))+1, LEN(F435)))</f>
        <v>NS</v>
      </c>
      <c r="W435" s="2" t="s">
        <v>1147</v>
      </c>
      <c r="X435" t="str">
        <f t="shared" ca="1" si="6"/>
        <v>["Sodium Nitrate","70,80","75D325NS","D25","2A-2B","1.2","0","D3","5","2","NS"],</v>
      </c>
    </row>
    <row r="436" spans="1:24" ht="17.5" x14ac:dyDescent="0.35">
      <c r="A436" t="s">
        <v>1148</v>
      </c>
      <c r="B436" s="4" t="s">
        <v>1034</v>
      </c>
      <c r="C436" s="1" t="s">
        <v>1146</v>
      </c>
      <c r="D436" s="5" t="s">
        <v>44</v>
      </c>
      <c r="E436" s="1" t="s">
        <v>1146</v>
      </c>
      <c r="F436" s="5" t="s">
        <v>201</v>
      </c>
      <c r="G436" s="1" t="s">
        <v>1146</v>
      </c>
      <c r="H436" s="5" t="s">
        <v>42</v>
      </c>
      <c r="I436" s="1" t="s">
        <v>1146</v>
      </c>
      <c r="J436" s="5" t="s">
        <v>192</v>
      </c>
      <c r="K436" s="1" t="s">
        <v>1146</v>
      </c>
      <c r="L436" s="5">
        <v>0.9</v>
      </c>
      <c r="M436" s="1" t="s">
        <v>1146</v>
      </c>
      <c r="N436" s="7">
        <v>0</v>
      </c>
      <c r="O436" s="1" t="s">
        <v>1146</v>
      </c>
      <c r="P436" s="5" t="s">
        <v>32</v>
      </c>
      <c r="Q436" s="1" t="s">
        <v>1146</v>
      </c>
      <c r="R436">
        <v>5</v>
      </c>
      <c r="S436" s="1" t="s">
        <v>1146</v>
      </c>
      <c r="T436">
        <v>3</v>
      </c>
      <c r="U436" s="1" t="s">
        <v>1146</v>
      </c>
      <c r="V436" t="str" cm="1">
        <f t="array" aca="1" ref="V436" ca="1">IF(ISNUMBER(--RIGHT(F436,1)), "0", MID(F436, LOOKUP(2,1/(ISNUMBER(--MID(F436,ROW(INDIRECT("1:"&amp;LEN(F436))),1))), ROW(INDIRECT("1:"&amp;LEN(F436))))+1, LEN(F436)))</f>
        <v>0</v>
      </c>
      <c r="W436" s="2" t="s">
        <v>1147</v>
      </c>
      <c r="X436" t="str">
        <f t="shared" ca="1" si="6"/>
        <v>["Sodium Phosphate","50,60","55B635","B35","1A-1B","0.9","0","B6","5","3","0"],</v>
      </c>
    </row>
    <row r="437" spans="1:24" ht="15.5" x14ac:dyDescent="0.35">
      <c r="A437" t="s">
        <v>1148</v>
      </c>
      <c r="B437" s="4" t="s">
        <v>1035</v>
      </c>
      <c r="C437" s="1" t="s">
        <v>1146</v>
      </c>
      <c r="D437" s="7">
        <v>0</v>
      </c>
      <c r="E437" s="1" t="s">
        <v>1146</v>
      </c>
      <c r="F437" s="7">
        <v>0</v>
      </c>
      <c r="G437" s="1" t="s">
        <v>1146</v>
      </c>
      <c r="H437" s="7">
        <v>0</v>
      </c>
      <c r="I437" s="1" t="s">
        <v>1146</v>
      </c>
      <c r="J437" s="5" t="s">
        <v>1149</v>
      </c>
      <c r="K437" s="1" t="s">
        <v>1146</v>
      </c>
      <c r="L437" s="5" t="s">
        <v>1149</v>
      </c>
      <c r="M437" s="1" t="s">
        <v>1146</v>
      </c>
      <c r="N437" s="7">
        <v>0</v>
      </c>
      <c r="O437" s="1" t="s">
        <v>1146</v>
      </c>
      <c r="P437">
        <v>0</v>
      </c>
      <c r="Q437" s="1" t="s">
        <v>1146</v>
      </c>
      <c r="R437">
        <v>0</v>
      </c>
      <c r="S437" s="1" t="s">
        <v>1146</v>
      </c>
      <c r="T437">
        <v>0</v>
      </c>
      <c r="U437" s="1" t="s">
        <v>1146</v>
      </c>
      <c r="V437" t="str" cm="1">
        <f t="array" aca="1" ref="V437" ca="1">IF(ISNUMBER(--RIGHT(F437,1)), "0", MID(F437, LOOKUP(2,1/(ISNUMBER(--MID(F437,ROW(INDIRECT("1:"&amp;LEN(F437))),1))), ROW(INDIRECT("1:"&amp;LEN(F437))))+1, LEN(F437)))</f>
        <v>0</v>
      </c>
      <c r="W437" s="2" t="s">
        <v>1147</v>
      </c>
      <c r="X437" t="str">
        <f t="shared" ca="1" si="6"/>
        <v>["Sodium Sulfate (See Salt Cake)","0","0","0","Nil","Nil","0","0","0","0","0"],</v>
      </c>
    </row>
    <row r="438" spans="1:24" ht="17.5" x14ac:dyDescent="0.35">
      <c r="A438" t="s">
        <v>1148</v>
      </c>
      <c r="B438" s="4" t="s">
        <v>1036</v>
      </c>
      <c r="C438" s="1" t="s">
        <v>1146</v>
      </c>
      <c r="D438" s="5">
        <v>96</v>
      </c>
      <c r="E438" s="1" t="s">
        <v>1146</v>
      </c>
      <c r="F438" s="5" t="s">
        <v>1037</v>
      </c>
      <c r="G438" s="1" t="s">
        <v>1146</v>
      </c>
      <c r="H438" s="5" t="s">
        <v>895</v>
      </c>
      <c r="I438" s="1" t="s">
        <v>1146</v>
      </c>
      <c r="J438" s="5" t="s">
        <v>20</v>
      </c>
      <c r="K438" s="1" t="s">
        <v>1146</v>
      </c>
      <c r="L438" s="5">
        <v>1.5</v>
      </c>
      <c r="M438" s="1" t="s">
        <v>1146</v>
      </c>
      <c r="N438" s="7">
        <v>0</v>
      </c>
      <c r="O438" s="1" t="s">
        <v>1146</v>
      </c>
      <c r="P438" s="5" t="s">
        <v>32</v>
      </c>
      <c r="Q438" s="1" t="s">
        <v>1146</v>
      </c>
      <c r="R438">
        <v>6</v>
      </c>
      <c r="S438" s="1" t="s">
        <v>1146</v>
      </c>
      <c r="T438">
        <v>4</v>
      </c>
      <c r="U438" s="1" t="s">
        <v>1146</v>
      </c>
      <c r="V438" t="str" cm="1">
        <f t="array" aca="1" ref="V438" ca="1">IF(ISNUMBER(--RIGHT(F438,1)), "0", MID(F438, LOOKUP(2,1/(ISNUMBER(--MID(F438,ROW(INDIRECT("1:"&amp;LEN(F438))),1))), ROW(INDIRECT("1:"&amp;LEN(F438))))+1, LEN(F438)))</f>
        <v>X</v>
      </c>
      <c r="W438" s="2" t="s">
        <v>1147</v>
      </c>
      <c r="X438" t="str">
        <f t="shared" ca="1" si="6"/>
        <v>["Sodium Sulfite","96","96B646X","B46","2D","1.5","0","B6","6","4","X"],</v>
      </c>
    </row>
    <row r="439" spans="1:24" ht="15.5" x14ac:dyDescent="0.35">
      <c r="A439" t="s">
        <v>1148</v>
      </c>
      <c r="B439" s="4" t="s">
        <v>1038</v>
      </c>
      <c r="C439" s="1" t="s">
        <v>1146</v>
      </c>
      <c r="D439" s="7">
        <v>0</v>
      </c>
      <c r="E439" s="1" t="s">
        <v>1146</v>
      </c>
      <c r="F439" s="7">
        <v>0</v>
      </c>
      <c r="G439" s="1" t="s">
        <v>1146</v>
      </c>
      <c r="H439" s="7">
        <v>0</v>
      </c>
      <c r="I439" s="1" t="s">
        <v>1146</v>
      </c>
      <c r="J439" s="5" t="s">
        <v>1149</v>
      </c>
      <c r="K439" s="1" t="s">
        <v>1146</v>
      </c>
      <c r="L439" s="5" t="s">
        <v>1149</v>
      </c>
      <c r="M439" s="1" t="s">
        <v>1146</v>
      </c>
      <c r="N439" s="7">
        <v>0</v>
      </c>
      <c r="O439" s="1" t="s">
        <v>1146</v>
      </c>
      <c r="P439">
        <v>0</v>
      </c>
      <c r="Q439" s="1" t="s">
        <v>1146</v>
      </c>
      <c r="R439">
        <v>0</v>
      </c>
      <c r="S439" s="1" t="s">
        <v>1146</v>
      </c>
      <c r="T439">
        <v>0</v>
      </c>
      <c r="U439" s="1" t="s">
        <v>1146</v>
      </c>
      <c r="V439" t="str" cm="1">
        <f t="array" aca="1" ref="V439" ca="1">IF(ISNUMBER(--RIGHT(F439,1)), "0", MID(F439, LOOKUP(2,1/(ISNUMBER(--MID(F439,ROW(INDIRECT("1:"&amp;LEN(F439))),1))), ROW(INDIRECT("1:"&amp;LEN(F439))))+1, LEN(F439)))</f>
        <v>0</v>
      </c>
      <c r="W439" s="2" t="s">
        <v>1147</v>
      </c>
      <c r="X439" t="str">
        <f t="shared" ca="1" si="6"/>
        <v>["Sorghum Seed (See Kafir or Milo)","0","0","0","Nil","Nil","0","0","0","0","0"],</v>
      </c>
    </row>
    <row r="440" spans="1:24" ht="17.5" x14ac:dyDescent="0.35">
      <c r="A440" t="s">
        <v>1148</v>
      </c>
      <c r="B440" s="4" t="s">
        <v>1039</v>
      </c>
      <c r="C440" s="1" t="s">
        <v>1146</v>
      </c>
      <c r="D440" s="5" t="s">
        <v>376</v>
      </c>
      <c r="E440" s="1" t="s">
        <v>1146</v>
      </c>
      <c r="F440" s="5" t="s">
        <v>1040</v>
      </c>
      <c r="G440" s="1" t="s">
        <v>1146</v>
      </c>
      <c r="H440" s="5" t="s">
        <v>12</v>
      </c>
      <c r="I440" s="1" t="s">
        <v>1146</v>
      </c>
      <c r="J440" s="5" t="s">
        <v>31</v>
      </c>
      <c r="K440" s="1" t="s">
        <v>1146</v>
      </c>
      <c r="L440" s="5">
        <v>2</v>
      </c>
      <c r="M440" s="1" t="s">
        <v>1146</v>
      </c>
      <c r="N440" s="7">
        <v>0</v>
      </c>
      <c r="O440" s="1" t="s">
        <v>1146</v>
      </c>
      <c r="P440" s="5" t="s">
        <v>91</v>
      </c>
      <c r="Q440" s="1" t="s">
        <v>1146</v>
      </c>
      <c r="R440">
        <v>5</v>
      </c>
      <c r="S440" s="1" t="s">
        <v>1146</v>
      </c>
      <c r="T440">
        <v>3</v>
      </c>
      <c r="U440" s="1" t="s">
        <v>1146</v>
      </c>
      <c r="V440" t="str" cm="1">
        <f t="array" aca="1" ref="V440" ca="1">IF(ISNUMBER(--RIGHT(F440,1)), "0", MID(F440, LOOKUP(2,1/(ISNUMBER(--MID(F440,ROW(INDIRECT("1:"&amp;LEN(F440))),1))), ROW(INDIRECT("1:"&amp;LEN(F440))))+1, LEN(F440)))</f>
        <v>MN</v>
      </c>
      <c r="W440" s="2" t="s">
        <v>1147</v>
      </c>
      <c r="X440" t="str">
        <f t="shared" ca="1" si="6"/>
        <v>["Soybean Dust","25,35","30A4035MN","A35","1A-1B-1C","2","0","A40","5","3","MN"],</v>
      </c>
    </row>
    <row r="441" spans="1:24" ht="17.5" x14ac:dyDescent="0.35">
      <c r="A441" t="s">
        <v>1148</v>
      </c>
      <c r="B441" s="4" t="s">
        <v>1041</v>
      </c>
      <c r="C441" s="1" t="s">
        <v>1146</v>
      </c>
      <c r="D441" s="5" t="s">
        <v>1042</v>
      </c>
      <c r="E441" s="1" t="s">
        <v>1146</v>
      </c>
      <c r="F441" s="5" t="s">
        <v>1043</v>
      </c>
      <c r="G441" s="1" t="s">
        <v>1146</v>
      </c>
      <c r="H441" s="5" t="s">
        <v>214</v>
      </c>
      <c r="I441" s="1" t="s">
        <v>1146</v>
      </c>
      <c r="J441" s="5" t="s">
        <v>31</v>
      </c>
      <c r="K441" s="1" t="s">
        <v>1146</v>
      </c>
      <c r="L441" s="5">
        <v>1</v>
      </c>
      <c r="M441" s="1" t="s">
        <v>1146</v>
      </c>
      <c r="N441" s="5" t="s">
        <v>14</v>
      </c>
      <c r="O441" s="1" t="s">
        <v>1146</v>
      </c>
      <c r="P441" s="5" t="s">
        <v>60</v>
      </c>
      <c r="Q441" s="1" t="s">
        <v>1146</v>
      </c>
      <c r="R441">
        <v>5</v>
      </c>
      <c r="S441" s="1" t="s">
        <v>1146</v>
      </c>
      <c r="T441">
        <v>3</v>
      </c>
      <c r="U441" s="1" t="s">
        <v>1146</v>
      </c>
      <c r="V441" t="str" cm="1">
        <f t="array" aca="1" ref="V441" ca="1">IF(ISNUMBER(--RIGHT(F441,1)), "0", MID(F441, LOOKUP(2,1/(ISNUMBER(--MID(F441,ROW(INDIRECT("1:"&amp;LEN(F441))),1))), ROW(INDIRECT("1:"&amp;LEN(F441))))+1, LEN(F441)))</f>
        <v>W</v>
      </c>
      <c r="W441" s="2" t="s">
        <v>1147</v>
      </c>
      <c r="X441" t="str">
        <f t="shared" ca="1" si="6"/>
        <v>["Soybean, Cake","40,43","42D335W","D35","1A-1B-1C","1","X","D3","5","3","W"],</v>
      </c>
    </row>
    <row r="442" spans="1:24" ht="17.5" x14ac:dyDescent="0.35">
      <c r="A442" t="s">
        <v>1148</v>
      </c>
      <c r="B442" s="4" t="s">
        <v>1044</v>
      </c>
      <c r="C442" s="1" t="s">
        <v>1146</v>
      </c>
      <c r="D442" s="5" t="s">
        <v>436</v>
      </c>
      <c r="E442" s="1" t="s">
        <v>1146</v>
      </c>
      <c r="F442" s="5" t="s">
        <v>1045</v>
      </c>
      <c r="G442" s="1" t="s">
        <v>1146</v>
      </c>
      <c r="H442" s="5" t="s">
        <v>321</v>
      </c>
      <c r="I442" s="1" t="s">
        <v>1146</v>
      </c>
      <c r="J442" s="5" t="s">
        <v>20</v>
      </c>
      <c r="K442" s="1" t="s">
        <v>1146</v>
      </c>
      <c r="L442" s="5">
        <v>0.6</v>
      </c>
      <c r="M442" s="1" t="s">
        <v>1146</v>
      </c>
      <c r="N442" s="5" t="s">
        <v>14</v>
      </c>
      <c r="O442" s="1" t="s">
        <v>1146</v>
      </c>
      <c r="P442" s="5" t="s">
        <v>26</v>
      </c>
      <c r="Q442" s="1" t="s">
        <v>1146</v>
      </c>
      <c r="R442">
        <v>6</v>
      </c>
      <c r="S442" s="1" t="s">
        <v>1146</v>
      </c>
      <c r="T442">
        <v>3</v>
      </c>
      <c r="U442" s="1" t="s">
        <v>1146</v>
      </c>
      <c r="V442" t="str" cm="1">
        <f t="array" aca="1" ref="V442" ca="1">IF(ISNUMBER(--RIGHT(F442,1)), "0", MID(F442, LOOKUP(2,1/(ISNUMBER(--MID(F442,ROW(INDIRECT("1:"&amp;LEN(F442))),1))), ROW(INDIRECT("1:"&amp;LEN(F442))))+1, LEN(F442)))</f>
        <v>NW</v>
      </c>
      <c r="W442" s="2" t="s">
        <v>1147</v>
      </c>
      <c r="X442" t="str">
        <f t="shared" ca="1" si="6"/>
        <v>["Soybean, Cracked","30,40","35C1/236NW","C36","2D","0.6","X","C1/2","6","3","NW"],</v>
      </c>
    </row>
    <row r="443" spans="1:24" ht="17.5" x14ac:dyDescent="0.35">
      <c r="A443" t="s">
        <v>1148</v>
      </c>
      <c r="B443" s="4" t="s">
        <v>1046</v>
      </c>
      <c r="C443" s="1" t="s">
        <v>1146</v>
      </c>
      <c r="D443" s="5" t="s">
        <v>431</v>
      </c>
      <c r="E443" s="1" t="s">
        <v>1146</v>
      </c>
      <c r="F443" s="5" t="s">
        <v>1047</v>
      </c>
      <c r="G443" s="1" t="s">
        <v>1146</v>
      </c>
      <c r="H443" s="5" t="s">
        <v>36</v>
      </c>
      <c r="I443" s="1" t="s">
        <v>1146</v>
      </c>
      <c r="J443" s="5" t="s">
        <v>31</v>
      </c>
      <c r="K443" s="1" t="s">
        <v>1146</v>
      </c>
      <c r="L443" s="5">
        <v>0.8</v>
      </c>
      <c r="M443" s="1" t="s">
        <v>1146</v>
      </c>
      <c r="N443" s="5" t="s">
        <v>14</v>
      </c>
      <c r="O443" s="1" t="s">
        <v>1146</v>
      </c>
      <c r="P443" s="5" t="s">
        <v>26</v>
      </c>
      <c r="Q443" s="1" t="s">
        <v>1146</v>
      </c>
      <c r="R443">
        <v>5</v>
      </c>
      <c r="S443" s="1" t="s">
        <v>1146</v>
      </c>
      <c r="T443">
        <v>3</v>
      </c>
      <c r="U443" s="1" t="s">
        <v>1146</v>
      </c>
      <c r="V443" t="str" cm="1">
        <f t="array" aca="1" ref="V443" ca="1">IF(ISNUMBER(--RIGHT(F443,1)), "0", MID(F443, LOOKUP(2,1/(ISNUMBER(--MID(F443,ROW(INDIRECT("1:"&amp;LEN(F443))),1))), ROW(INDIRECT("1:"&amp;LEN(F443))))+1, LEN(F443)))</f>
        <v>Y</v>
      </c>
      <c r="W443" s="2" t="s">
        <v>1147</v>
      </c>
      <c r="X443" t="str">
        <f t="shared" ca="1" si="6"/>
        <v>["Soybean, Flakes, Raw","15,35","25C1/235Y","C35","1A-1B-1C","0.8","X","C1/2","5","3","Y"],</v>
      </c>
    </row>
    <row r="444" spans="1:24" ht="17.5" x14ac:dyDescent="0.35">
      <c r="A444" t="s">
        <v>1148</v>
      </c>
      <c r="B444" s="4" t="s">
        <v>1048</v>
      </c>
      <c r="C444" s="1" t="s">
        <v>1146</v>
      </c>
      <c r="D444" s="5" t="s">
        <v>376</v>
      </c>
      <c r="E444" s="1" t="s">
        <v>1146</v>
      </c>
      <c r="F444" s="5" t="s">
        <v>1040</v>
      </c>
      <c r="G444" s="1" t="s">
        <v>1146</v>
      </c>
      <c r="H444" s="5" t="s">
        <v>12</v>
      </c>
      <c r="I444" s="1" t="s">
        <v>1146</v>
      </c>
      <c r="J444" s="5" t="s">
        <v>31</v>
      </c>
      <c r="K444" s="1" t="s">
        <v>1146</v>
      </c>
      <c r="L444" s="5">
        <v>1</v>
      </c>
      <c r="M444" s="1" t="s">
        <v>1146</v>
      </c>
      <c r="N444" s="5" t="s">
        <v>14</v>
      </c>
      <c r="O444" s="1" t="s">
        <v>1146</v>
      </c>
      <c r="P444" s="5" t="s">
        <v>91</v>
      </c>
      <c r="Q444" s="1" t="s">
        <v>1146</v>
      </c>
      <c r="R444">
        <v>5</v>
      </c>
      <c r="S444" s="1" t="s">
        <v>1146</v>
      </c>
      <c r="T444">
        <v>3</v>
      </c>
      <c r="U444" s="1" t="s">
        <v>1146</v>
      </c>
      <c r="V444" t="str" cm="1">
        <f t="array" aca="1" ref="V444" ca="1">IF(ISNUMBER(--RIGHT(F444,1)), "0", MID(F444, LOOKUP(2,1/(ISNUMBER(--MID(F444,ROW(INDIRECT("1:"&amp;LEN(F444))),1))), ROW(INDIRECT("1:"&amp;LEN(F444))))+1, LEN(F444)))</f>
        <v>MN</v>
      </c>
      <c r="W444" s="2" t="s">
        <v>1147</v>
      </c>
      <c r="X444" t="str">
        <f t="shared" ca="1" si="6"/>
        <v>["Soybean, Flour","25,35","30A4035MN","A35","1A-1B-1C","1","X","A40","5","3","MN"],</v>
      </c>
    </row>
    <row r="445" spans="1:24" ht="17.5" x14ac:dyDescent="0.35">
      <c r="A445" t="s">
        <v>1148</v>
      </c>
      <c r="B445" s="4" t="s">
        <v>1049</v>
      </c>
      <c r="C445" s="1" t="s">
        <v>1146</v>
      </c>
      <c r="D445" s="5" t="s">
        <v>114</v>
      </c>
      <c r="E445" s="1" t="s">
        <v>1146</v>
      </c>
      <c r="F445" s="5" t="s">
        <v>1050</v>
      </c>
      <c r="G445" s="1" t="s">
        <v>1146</v>
      </c>
      <c r="H445" s="5" t="s">
        <v>42</v>
      </c>
      <c r="I445" s="1" t="s">
        <v>1146</v>
      </c>
      <c r="J445" s="5" t="s">
        <v>31</v>
      </c>
      <c r="K445" s="1" t="s">
        <v>1146</v>
      </c>
      <c r="L445" s="5">
        <v>0.6</v>
      </c>
      <c r="M445" s="1" t="s">
        <v>1146</v>
      </c>
      <c r="N445" s="5" t="s">
        <v>14</v>
      </c>
      <c r="O445" s="1" t="s">
        <v>1146</v>
      </c>
      <c r="P445" s="5" t="s">
        <v>32</v>
      </c>
      <c r="Q445" s="1" t="s">
        <v>1146</v>
      </c>
      <c r="R445">
        <v>5</v>
      </c>
      <c r="S445" s="1" t="s">
        <v>1146</v>
      </c>
      <c r="T445">
        <v>3</v>
      </c>
      <c r="U445" s="1" t="s">
        <v>1146</v>
      </c>
      <c r="V445" t="str" cm="1">
        <f t="array" aca="1" ref="V445" ca="1">IF(ISNUMBER(--RIGHT(F445,1)), "0", MID(F445, LOOKUP(2,1/(ISNUMBER(--MID(F445,ROW(INDIRECT("1:"&amp;LEN(F445))),1))), ROW(INDIRECT("1:"&amp;LEN(F445))))+1, LEN(F445)))</f>
        <v>0</v>
      </c>
      <c r="W445" s="2" t="s">
        <v>1147</v>
      </c>
      <c r="X445" t="str">
        <f t="shared" ca="1" si="6"/>
        <v>["Soybean, Meal, Cold","35,45","40B635","B35","1A-1B-1C","0.6","X","B6","5","3","0"],</v>
      </c>
    </row>
    <row r="446" spans="1:24" ht="17.5" x14ac:dyDescent="0.35">
      <c r="A446" t="s">
        <v>1148</v>
      </c>
      <c r="B446" s="4" t="s">
        <v>1051</v>
      </c>
      <c r="C446" s="1" t="s">
        <v>1146</v>
      </c>
      <c r="D446" s="5">
        <v>40</v>
      </c>
      <c r="E446" s="1" t="s">
        <v>1146</v>
      </c>
      <c r="F446" s="5" t="s">
        <v>1052</v>
      </c>
      <c r="G446" s="1" t="s">
        <v>1146</v>
      </c>
      <c r="H446" s="5" t="s">
        <v>42</v>
      </c>
      <c r="I446" s="1" t="s">
        <v>1146</v>
      </c>
      <c r="J446" s="5" t="s">
        <v>47</v>
      </c>
      <c r="K446" s="1" t="s">
        <v>1146</v>
      </c>
      <c r="L446" s="5">
        <v>0.6</v>
      </c>
      <c r="M446" s="1" t="s">
        <v>1146</v>
      </c>
      <c r="N446" s="7">
        <v>0</v>
      </c>
      <c r="O446" s="1" t="s">
        <v>1146</v>
      </c>
      <c r="P446" s="5" t="s">
        <v>32</v>
      </c>
      <c r="Q446" s="1" t="s">
        <v>1146</v>
      </c>
      <c r="R446">
        <v>5</v>
      </c>
      <c r="S446" s="1" t="s">
        <v>1146</v>
      </c>
      <c r="T446">
        <v>3</v>
      </c>
      <c r="U446" s="1" t="s">
        <v>1146</v>
      </c>
      <c r="V446" t="str" cm="1">
        <f t="array" aca="1" ref="V446" ca="1">IF(ISNUMBER(--RIGHT(F446,1)), "0", MID(F446, LOOKUP(2,1/(ISNUMBER(--MID(F446,ROW(INDIRECT("1:"&amp;LEN(F446))),1))), ROW(INDIRECT("1:"&amp;LEN(F446))))+1, LEN(F446)))</f>
        <v>T</v>
      </c>
      <c r="W446" s="2" t="s">
        <v>1147</v>
      </c>
      <c r="X446" t="str">
        <f t="shared" ca="1" si="6"/>
        <v>["Soybean, Meal, Hot","40","40B635T","B35","2A-2B","0.6","0","B6","5","3","T"],</v>
      </c>
    </row>
    <row r="447" spans="1:24" ht="17.5" x14ac:dyDescent="0.35">
      <c r="A447" t="s">
        <v>1148</v>
      </c>
      <c r="B447" s="4" t="s">
        <v>1053</v>
      </c>
      <c r="C447" s="1" t="s">
        <v>1146</v>
      </c>
      <c r="D447" s="5" t="s">
        <v>40</v>
      </c>
      <c r="E447" s="1" t="s">
        <v>1146</v>
      </c>
      <c r="F447" s="5" t="s">
        <v>1054</v>
      </c>
      <c r="G447" s="1" t="s">
        <v>1146</v>
      </c>
      <c r="H447" s="5" t="s">
        <v>560</v>
      </c>
      <c r="I447" s="1" t="s">
        <v>1146</v>
      </c>
      <c r="J447" s="5" t="s">
        <v>20</v>
      </c>
      <c r="K447" s="1" t="s">
        <v>1146</v>
      </c>
      <c r="L447" s="5">
        <v>1</v>
      </c>
      <c r="M447" s="1" t="s">
        <v>1146</v>
      </c>
      <c r="N447" s="7">
        <v>0</v>
      </c>
      <c r="O447" s="1" t="s">
        <v>1146</v>
      </c>
      <c r="P447" s="5" t="s">
        <v>26</v>
      </c>
      <c r="Q447" s="1" t="s">
        <v>1146</v>
      </c>
      <c r="R447">
        <v>6</v>
      </c>
      <c r="S447" s="1" t="s">
        <v>1146</v>
      </c>
      <c r="T447">
        <v>2</v>
      </c>
      <c r="U447" s="1" t="s">
        <v>1146</v>
      </c>
      <c r="V447" t="str" cm="1">
        <f t="array" aca="1" ref="V447" ca="1">IF(ISNUMBER(--RIGHT(F447,1)), "0", MID(F447, LOOKUP(2,1/(ISNUMBER(--MID(F447,ROW(INDIRECT("1:"&amp;LEN(F447))),1))), ROW(INDIRECT("1:"&amp;LEN(F447))))+1, LEN(F447)))</f>
        <v>NW</v>
      </c>
      <c r="W447" s="2" t="s">
        <v>1147</v>
      </c>
      <c r="X447" t="str">
        <f t="shared" ca="1" si="6"/>
        <v>["Soybean, Whole","45,50","48C1/226NW","C26","2D","1","0","C1/2","6","2","NW"],</v>
      </c>
    </row>
    <row r="448" spans="1:24" ht="17.5" x14ac:dyDescent="0.35">
      <c r="A448" t="s">
        <v>1148</v>
      </c>
      <c r="B448" s="4" t="s">
        <v>1055</v>
      </c>
      <c r="C448" s="1" t="s">
        <v>1146</v>
      </c>
      <c r="D448" s="5" t="s">
        <v>1056</v>
      </c>
      <c r="E448" s="1" t="s">
        <v>1146</v>
      </c>
      <c r="F448" s="5" t="s">
        <v>1057</v>
      </c>
      <c r="G448" s="1" t="s">
        <v>1146</v>
      </c>
      <c r="H448" s="5" t="s">
        <v>1058</v>
      </c>
      <c r="I448" s="1" t="s">
        <v>1146</v>
      </c>
      <c r="J448" s="5" t="s">
        <v>31</v>
      </c>
      <c r="K448" s="1" t="s">
        <v>1146</v>
      </c>
      <c r="L448" s="5">
        <v>1</v>
      </c>
      <c r="M448" s="1" t="s">
        <v>1146</v>
      </c>
      <c r="N448" s="5" t="s">
        <v>14</v>
      </c>
      <c r="O448" s="1" t="s">
        <v>1146</v>
      </c>
      <c r="P448" s="5" t="s">
        <v>91</v>
      </c>
      <c r="Q448" s="1" t="s">
        <v>1146</v>
      </c>
      <c r="R448">
        <v>5</v>
      </c>
      <c r="S448" s="1" t="s">
        <v>1146</v>
      </c>
      <c r="T448">
        <v>1</v>
      </c>
      <c r="U448" s="1" t="s">
        <v>1146</v>
      </c>
      <c r="V448" t="str" cm="1">
        <f t="array" aca="1" ref="V448" ca="1">IF(ISNUMBER(--RIGHT(F448,1)), "0", MID(F448, LOOKUP(2,1/(ISNUMBER(--MID(F448,ROW(INDIRECT("1:"&amp;LEN(F448))),1))), ROW(INDIRECT("1:"&amp;LEN(F448))))+1, LEN(F448)))</f>
        <v>MN</v>
      </c>
      <c r="W448" s="2" t="s">
        <v>1147</v>
      </c>
      <c r="X448" t="str">
        <f t="shared" ca="1" si="6"/>
        <v>["Starch","25,50","38A4015MN","A15","1A-1B-1C","1","X","A40","5","1","MN"],</v>
      </c>
    </row>
    <row r="449" spans="1:24" ht="17.5" x14ac:dyDescent="0.35">
      <c r="A449" t="s">
        <v>1148</v>
      </c>
      <c r="B449" s="4" t="s">
        <v>1059</v>
      </c>
      <c r="C449" s="1" t="s">
        <v>1146</v>
      </c>
      <c r="D449" s="5" t="s">
        <v>396</v>
      </c>
      <c r="E449" s="1" t="s">
        <v>1146</v>
      </c>
      <c r="F449" s="5" t="s">
        <v>1060</v>
      </c>
      <c r="G449" s="1" t="s">
        <v>1146</v>
      </c>
      <c r="H449" s="5" t="s">
        <v>120</v>
      </c>
      <c r="I449" s="1" t="s">
        <v>1146</v>
      </c>
      <c r="J449" s="5" t="s">
        <v>52</v>
      </c>
      <c r="K449" s="1" t="s">
        <v>1146</v>
      </c>
      <c r="L449" s="5">
        <v>3</v>
      </c>
      <c r="M449" s="1" t="s">
        <v>1146</v>
      </c>
      <c r="N449" s="7">
        <v>0</v>
      </c>
      <c r="O449" s="1" t="s">
        <v>1146</v>
      </c>
      <c r="P449" s="5" t="s">
        <v>60</v>
      </c>
      <c r="Q449" s="1" t="s">
        <v>1146</v>
      </c>
      <c r="R449">
        <v>6</v>
      </c>
      <c r="S449" s="1" t="s">
        <v>1146</v>
      </c>
      <c r="T449">
        <v>4</v>
      </c>
      <c r="U449" s="1" t="s">
        <v>1146</v>
      </c>
      <c r="V449" t="str" cm="1">
        <f t="array" aca="1" ref="V449" ca="1">IF(ISNUMBER(--RIGHT(F449,1)), "0", MID(F449, LOOKUP(2,1/(ISNUMBER(--MID(F449,ROW(INDIRECT("1:"&amp;LEN(F449))),1))), ROW(INDIRECT("1:"&amp;LEN(F449))))+1, LEN(F449)))</f>
        <v>WV</v>
      </c>
      <c r="W449" s="2" t="s">
        <v>1147</v>
      </c>
      <c r="X449" t="str">
        <f t="shared" ca="1" si="6"/>
        <v>["Steel Turnings, Crushed","100,150","125D346WV","D46","3D","3","0","D3","6","4","WV"],</v>
      </c>
    </row>
    <row r="450" spans="1:24" ht="17.5" x14ac:dyDescent="0.35">
      <c r="A450" t="s">
        <v>1148</v>
      </c>
      <c r="B450" s="4" t="s">
        <v>1061</v>
      </c>
      <c r="C450" s="1" t="s">
        <v>1146</v>
      </c>
      <c r="D450" s="5" t="s">
        <v>409</v>
      </c>
      <c r="E450" s="1" t="s">
        <v>1146</v>
      </c>
      <c r="F450" s="5" t="s">
        <v>1062</v>
      </c>
      <c r="G450" s="1" t="s">
        <v>1146</v>
      </c>
      <c r="H450" s="5" t="s">
        <v>560</v>
      </c>
      <c r="I450" s="1" t="s">
        <v>1146</v>
      </c>
      <c r="J450" s="5" t="s">
        <v>20</v>
      </c>
      <c r="K450" s="1" t="s">
        <v>1146</v>
      </c>
      <c r="L450" s="5">
        <v>0.9</v>
      </c>
      <c r="M450" s="1" t="s">
        <v>1146</v>
      </c>
      <c r="N450" s="7">
        <v>0</v>
      </c>
      <c r="O450" s="1" t="s">
        <v>1146</v>
      </c>
      <c r="P450" s="5" t="s">
        <v>26</v>
      </c>
      <c r="Q450" s="1" t="s">
        <v>1146</v>
      </c>
      <c r="R450">
        <v>6</v>
      </c>
      <c r="S450" s="1" t="s">
        <v>1146</v>
      </c>
      <c r="T450">
        <v>2</v>
      </c>
      <c r="U450" s="1" t="s">
        <v>1146</v>
      </c>
      <c r="V450" t="str" cm="1">
        <f t="array" aca="1" ref="V450" ca="1">IF(ISNUMBER(--RIGHT(F450,1)), "0", MID(F450, LOOKUP(2,1/(ISNUMBER(--MID(F450,ROW(INDIRECT("1:"&amp;LEN(F450))),1))), ROW(INDIRECT("1:"&amp;LEN(F450))))+1, LEN(F450)))</f>
        <v>N</v>
      </c>
      <c r="W450" s="2" t="s">
        <v>1147</v>
      </c>
      <c r="X450" t="str">
        <f t="shared" ca="1" si="6"/>
        <v>["Sugar Beet, Pulp, Dry","12,15","14C1/226N","C26","2D","0.9","0","C1/2","6","2","N"],</v>
      </c>
    </row>
    <row r="451" spans="1:24" ht="17.5" x14ac:dyDescent="0.35">
      <c r="A451" t="s">
        <v>1148</v>
      </c>
      <c r="B451" s="4" t="s">
        <v>1063</v>
      </c>
      <c r="C451" s="1" t="s">
        <v>1146</v>
      </c>
      <c r="D451" s="5" t="s">
        <v>575</v>
      </c>
      <c r="E451" s="1" t="s">
        <v>1146</v>
      </c>
      <c r="F451" s="5" t="s">
        <v>1064</v>
      </c>
      <c r="G451" s="1" t="s">
        <v>1146</v>
      </c>
      <c r="H451" s="5" t="s">
        <v>36</v>
      </c>
      <c r="I451" s="1" t="s">
        <v>1146</v>
      </c>
      <c r="J451" s="5" t="s">
        <v>31</v>
      </c>
      <c r="K451" s="1" t="s">
        <v>1146</v>
      </c>
      <c r="L451" s="5">
        <v>1.2</v>
      </c>
      <c r="M451" s="1" t="s">
        <v>1146</v>
      </c>
      <c r="N451" s="7">
        <v>0</v>
      </c>
      <c r="O451" s="1" t="s">
        <v>1146</v>
      </c>
      <c r="P451" s="5" t="s">
        <v>26</v>
      </c>
      <c r="Q451" s="1" t="s">
        <v>1146</v>
      </c>
      <c r="R451">
        <v>5</v>
      </c>
      <c r="S451" s="1" t="s">
        <v>1146</v>
      </c>
      <c r="T451">
        <v>3</v>
      </c>
      <c r="U451" s="1" t="s">
        <v>1146</v>
      </c>
      <c r="V451" t="str" cm="1">
        <f t="array" aca="1" ref="V451" ca="1">IF(ISNUMBER(--RIGHT(F451,1)), "0", MID(F451, LOOKUP(2,1/(ISNUMBER(--MID(F451,ROW(INDIRECT("1:"&amp;LEN(F451))),1))), ROW(INDIRECT("1:"&amp;LEN(F451))))+1, LEN(F451)))</f>
        <v>XN</v>
      </c>
      <c r="W451" s="2" t="s">
        <v>1147</v>
      </c>
      <c r="X451" t="str">
        <f t="shared" ref="X451:X488" ca="1" si="7">A451&amp;B451&amp;C451&amp;D451&amp;E451&amp;F451&amp;G451&amp;H451&amp;I451&amp;J451&amp;K451&amp;L451&amp;M451&amp;N451&amp;O451&amp;P451&amp;Q451&amp;R451&amp;S451&amp;T451&amp;U451&amp;V451&amp;W451</f>
        <v>["Sugar Beet, Pulp, Wet","25,45","35C1/235XN","C35","1A-1B-1C","1.2","0","C1/2","5","3","XN"],</v>
      </c>
    </row>
    <row r="452" spans="1:24" ht="17.5" x14ac:dyDescent="0.35">
      <c r="A452" t="s">
        <v>1148</v>
      </c>
      <c r="B452" s="4" t="s">
        <v>1065</v>
      </c>
      <c r="C452" s="1" t="s">
        <v>1146</v>
      </c>
      <c r="D452" s="5" t="s">
        <v>44</v>
      </c>
      <c r="E452" s="1" t="s">
        <v>1146</v>
      </c>
      <c r="F452" s="5" t="s">
        <v>1066</v>
      </c>
      <c r="G452" s="1" t="s">
        <v>1146</v>
      </c>
      <c r="H452" s="5" t="s">
        <v>12</v>
      </c>
      <c r="I452" s="1" t="s">
        <v>1146</v>
      </c>
      <c r="J452" s="5" t="s">
        <v>138</v>
      </c>
      <c r="K452" s="1" t="s">
        <v>1146</v>
      </c>
      <c r="L452" s="5">
        <v>0.8</v>
      </c>
      <c r="M452" s="1" t="s">
        <v>1146</v>
      </c>
      <c r="N452" s="5" t="s">
        <v>14</v>
      </c>
      <c r="O452" s="1" t="s">
        <v>1146</v>
      </c>
      <c r="P452" s="5" t="s">
        <v>15</v>
      </c>
      <c r="Q452" s="1" t="s">
        <v>1146</v>
      </c>
      <c r="R452">
        <v>5</v>
      </c>
      <c r="S452" s="1" t="s">
        <v>1146</v>
      </c>
      <c r="T452">
        <v>3</v>
      </c>
      <c r="U452" s="1" t="s">
        <v>1146</v>
      </c>
      <c r="V452" t="str" cm="1">
        <f t="array" aca="1" ref="V452" ca="1">IF(ISNUMBER(--RIGHT(F452,1)), "0", MID(F452, LOOKUP(2,1/(ISNUMBER(--MID(F452,ROW(INDIRECT("1:"&amp;LEN(F452))),1))), ROW(INDIRECT("1:"&amp;LEN(F452))))+1, LEN(F452)))</f>
        <v>PXN</v>
      </c>
      <c r="W452" s="2" t="s">
        <v>1147</v>
      </c>
      <c r="X452" t="str">
        <f t="shared" ca="1" si="7"/>
        <v>["Sugar, Powdered","50,60","55A10035PXN","A35","1B","0.8","X","A100","5","3","PXN"],</v>
      </c>
    </row>
    <row r="453" spans="1:24" ht="17.5" x14ac:dyDescent="0.35">
      <c r="A453" t="s">
        <v>1148</v>
      </c>
      <c r="B453" s="4" t="s">
        <v>1067</v>
      </c>
      <c r="C453" s="1" t="s">
        <v>1146</v>
      </c>
      <c r="D453" s="5" t="s">
        <v>49</v>
      </c>
      <c r="E453" s="1" t="s">
        <v>1146</v>
      </c>
      <c r="F453" s="5" t="s">
        <v>1068</v>
      </c>
      <c r="G453" s="1" t="s">
        <v>1146</v>
      </c>
      <c r="H453" s="5" t="s">
        <v>42</v>
      </c>
      <c r="I453" s="1" t="s">
        <v>1146</v>
      </c>
      <c r="J453" s="5" t="s">
        <v>138</v>
      </c>
      <c r="K453" s="1" t="s">
        <v>1146</v>
      </c>
      <c r="L453" s="5">
        <v>1.5</v>
      </c>
      <c r="M453" s="1" t="s">
        <v>1146</v>
      </c>
      <c r="N453" s="7">
        <v>0</v>
      </c>
      <c r="O453" s="1" t="s">
        <v>1146</v>
      </c>
      <c r="P453" s="5" t="s">
        <v>32</v>
      </c>
      <c r="Q453" s="1" t="s">
        <v>1146</v>
      </c>
      <c r="R453">
        <v>5</v>
      </c>
      <c r="S453" s="1" t="s">
        <v>1146</v>
      </c>
      <c r="T453">
        <v>3</v>
      </c>
      <c r="U453" s="1" t="s">
        <v>1146</v>
      </c>
      <c r="V453" t="str" cm="1">
        <f t="array" aca="1" ref="V453" ca="1">IF(ISNUMBER(--RIGHT(F453,1)), "0", MID(F453, LOOKUP(2,1/(ISNUMBER(--MID(F453,ROW(INDIRECT("1:"&amp;LEN(F453))),1))), ROW(INDIRECT("1:"&amp;LEN(F453))))+1, LEN(F453)))</f>
        <v>PXN</v>
      </c>
      <c r="W453" s="2" t="s">
        <v>1147</v>
      </c>
      <c r="X453" t="str">
        <f t="shared" ca="1" si="7"/>
        <v>["Sugar, Raw","55,65","60B635PXN","B35","1B","1.5","0","B6","5","3","PXN"],</v>
      </c>
    </row>
    <row r="454" spans="1:24" ht="17.5" x14ac:dyDescent="0.35">
      <c r="A454" t="s">
        <v>1148</v>
      </c>
      <c r="B454" s="4" t="s">
        <v>1069</v>
      </c>
      <c r="C454" s="1" t="s">
        <v>1146</v>
      </c>
      <c r="D454" s="5" t="s">
        <v>655</v>
      </c>
      <c r="E454" s="1" t="s">
        <v>1146</v>
      </c>
      <c r="F454" s="5" t="s">
        <v>1070</v>
      </c>
      <c r="G454" s="1" t="s">
        <v>1146</v>
      </c>
      <c r="H454" s="5" t="s">
        <v>42</v>
      </c>
      <c r="I454" s="1" t="s">
        <v>1146</v>
      </c>
      <c r="J454" s="5" t="s">
        <v>138</v>
      </c>
      <c r="K454" s="1" t="s">
        <v>1146</v>
      </c>
      <c r="L454" s="5" t="s">
        <v>1071</v>
      </c>
      <c r="M454" s="1" t="s">
        <v>1146</v>
      </c>
      <c r="N454" s="5" t="s">
        <v>14</v>
      </c>
      <c r="O454" s="1" t="s">
        <v>1146</v>
      </c>
      <c r="P454" s="5" t="s">
        <v>32</v>
      </c>
      <c r="Q454" s="1" t="s">
        <v>1146</v>
      </c>
      <c r="R454">
        <v>5</v>
      </c>
      <c r="S454" s="1" t="s">
        <v>1146</v>
      </c>
      <c r="T454">
        <v>3</v>
      </c>
      <c r="U454" s="1" t="s">
        <v>1146</v>
      </c>
      <c r="V454" t="str" cm="1">
        <f t="array" aca="1" ref="V454" ca="1">IF(ISNUMBER(--RIGHT(F454,1)), "0", MID(F454, LOOKUP(2,1/(ISNUMBER(--MID(F454,ROW(INDIRECT("1:"&amp;LEN(F454))),1))), ROW(INDIRECT("1:"&amp;LEN(F454))))+1, LEN(F454)))</f>
        <v>PUN</v>
      </c>
      <c r="W454" s="2" t="s">
        <v>1147</v>
      </c>
      <c r="X454" t="str">
        <f t="shared" ca="1" si="7"/>
        <v>["Sugar, Refined, Granulated, Dry","50,55","53B635PUN","B35","1B","1.0-1.2","X","B6","5","3","PUN"],</v>
      </c>
    </row>
    <row r="455" spans="1:24" ht="17.5" x14ac:dyDescent="0.35">
      <c r="A455" t="s">
        <v>1148</v>
      </c>
      <c r="B455" s="4" t="s">
        <v>1072</v>
      </c>
      <c r="C455" s="1" t="s">
        <v>1146</v>
      </c>
      <c r="D455" s="5" t="s">
        <v>49</v>
      </c>
      <c r="E455" s="1" t="s">
        <v>1146</v>
      </c>
      <c r="F455" s="5" t="s">
        <v>1073</v>
      </c>
      <c r="G455" s="1" t="s">
        <v>1146</v>
      </c>
      <c r="H455" s="5" t="s">
        <v>36</v>
      </c>
      <c r="I455" s="1" t="s">
        <v>1146</v>
      </c>
      <c r="J455" s="5" t="s">
        <v>138</v>
      </c>
      <c r="K455" s="1" t="s">
        <v>1146</v>
      </c>
      <c r="L455" s="5" t="s">
        <v>1074</v>
      </c>
      <c r="M455" s="1" t="s">
        <v>1146</v>
      </c>
      <c r="N455" s="7">
        <v>0</v>
      </c>
      <c r="O455" s="1" t="s">
        <v>1146</v>
      </c>
      <c r="P455" s="5" t="s">
        <v>26</v>
      </c>
      <c r="Q455" s="1" t="s">
        <v>1146</v>
      </c>
      <c r="R455">
        <v>5</v>
      </c>
      <c r="S455" s="1" t="s">
        <v>1146</v>
      </c>
      <c r="T455">
        <v>3</v>
      </c>
      <c r="U455" s="1" t="s">
        <v>1146</v>
      </c>
      <c r="V455" t="str" cm="1">
        <f t="array" aca="1" ref="V455" ca="1">IF(ISNUMBER(--RIGHT(F455,1)), "0", MID(F455, LOOKUP(2,1/(ISNUMBER(--MID(F455,ROW(INDIRECT("1:"&amp;LEN(F455))),1))), ROW(INDIRECT("1:"&amp;LEN(F455))))+1, LEN(F455)))</f>
        <v>X</v>
      </c>
      <c r="W455" s="2" t="s">
        <v>1147</v>
      </c>
      <c r="X455" t="str">
        <f t="shared" ca="1" si="7"/>
        <v>["Sugar, Refined, Granulated, Wet","55,65","60C1/235X","C35","1B","1.4-2.0","0","C1/2","5","3","X"],</v>
      </c>
    </row>
    <row r="456" spans="1:24" ht="17.5" x14ac:dyDescent="0.35">
      <c r="A456" t="s">
        <v>1148</v>
      </c>
      <c r="B456" s="4" t="s">
        <v>1151</v>
      </c>
      <c r="C456" s="1" t="s">
        <v>1146</v>
      </c>
      <c r="D456" s="5" t="s">
        <v>44</v>
      </c>
      <c r="E456" s="1" t="s">
        <v>1146</v>
      </c>
      <c r="F456" s="5" t="s">
        <v>1076</v>
      </c>
      <c r="G456" s="1" t="s">
        <v>1146</v>
      </c>
      <c r="H456" s="5" t="s">
        <v>36</v>
      </c>
      <c r="I456" s="1" t="s">
        <v>1146</v>
      </c>
      <c r="J456" s="5" t="s">
        <v>192</v>
      </c>
      <c r="K456" s="1" t="s">
        <v>1146</v>
      </c>
      <c r="L456" s="5">
        <v>0.8</v>
      </c>
      <c r="M456" s="1" t="s">
        <v>1146</v>
      </c>
      <c r="N456" s="7">
        <v>0</v>
      </c>
      <c r="O456" s="1" t="s">
        <v>1146</v>
      </c>
      <c r="P456" s="5" t="s">
        <v>26</v>
      </c>
      <c r="Q456" s="1" t="s">
        <v>1146</v>
      </c>
      <c r="R456">
        <v>5</v>
      </c>
      <c r="S456" s="1" t="s">
        <v>1146</v>
      </c>
      <c r="T456">
        <v>3</v>
      </c>
      <c r="U456" s="1" t="s">
        <v>1146</v>
      </c>
      <c r="V456" t="str" cm="1">
        <f t="array" aca="1" ref="V456" ca="1">IF(ISNUMBER(--RIGHT(F456,1)), "0", MID(F456, LOOKUP(2,1/(ISNUMBER(--MID(F456,ROW(INDIRECT("1:"&amp;LEN(F456))),1))), ROW(INDIRECT("1:"&amp;LEN(F456))))+1, LEN(F456)))</f>
        <v>N</v>
      </c>
      <c r="W456" s="2" t="s">
        <v>1147</v>
      </c>
      <c r="X456" t="str">
        <f t="shared" ca="1" si="7"/>
        <v>["Sulphur, Crushed - 1/2in","50,60","55C1/235N","C35","1A-1B","0.8","0","C1/2","5","3","N"],</v>
      </c>
    </row>
    <row r="457" spans="1:24" ht="17.5" x14ac:dyDescent="0.35">
      <c r="A457" t="s">
        <v>1148</v>
      </c>
      <c r="B457" s="4" t="s">
        <v>1150</v>
      </c>
      <c r="C457" s="1" t="s">
        <v>1146</v>
      </c>
      <c r="D457" s="5" t="s">
        <v>1078</v>
      </c>
      <c r="E457" s="1" t="s">
        <v>1146</v>
      </c>
      <c r="F457" s="5" t="s">
        <v>1079</v>
      </c>
      <c r="G457" s="1" t="s">
        <v>1146</v>
      </c>
      <c r="H457" s="5" t="s">
        <v>214</v>
      </c>
      <c r="I457" s="1" t="s">
        <v>1146</v>
      </c>
      <c r="J457" s="5" t="s">
        <v>47</v>
      </c>
      <c r="K457" s="1" t="s">
        <v>1146</v>
      </c>
      <c r="L457" s="5">
        <v>0.8</v>
      </c>
      <c r="M457" s="1" t="s">
        <v>1146</v>
      </c>
      <c r="N457" s="7">
        <v>0</v>
      </c>
      <c r="O457" s="1" t="s">
        <v>1146</v>
      </c>
      <c r="P457" s="5" t="s">
        <v>60</v>
      </c>
      <c r="Q457" s="1" t="s">
        <v>1146</v>
      </c>
      <c r="R457">
        <v>5</v>
      </c>
      <c r="S457" s="1" t="s">
        <v>1146</v>
      </c>
      <c r="T457">
        <v>3</v>
      </c>
      <c r="U457" s="1" t="s">
        <v>1146</v>
      </c>
      <c r="V457" t="str" cm="1">
        <f t="array" aca="1" ref="V457" ca="1">IF(ISNUMBER(--RIGHT(F457,1)), "0", MID(F457, LOOKUP(2,1/(ISNUMBER(--MID(F457,ROW(INDIRECT("1:"&amp;LEN(F457))),1))), ROW(INDIRECT("1:"&amp;LEN(F457))))+1, LEN(F457)))</f>
        <v>N</v>
      </c>
      <c r="W457" s="2" t="s">
        <v>1147</v>
      </c>
      <c r="X457" t="str">
        <f t="shared" ca="1" si="7"/>
        <v>["Sulphur, Lumps - 3in","80,85","83D335N","D35","2A-2B","0.8","0","D3","5","3","N"],</v>
      </c>
    </row>
    <row r="458" spans="1:24" ht="17.5" x14ac:dyDescent="0.35">
      <c r="A458" t="s">
        <v>1148</v>
      </c>
      <c r="B458" s="4" t="s">
        <v>1080</v>
      </c>
      <c r="C458" s="1" t="s">
        <v>1146</v>
      </c>
      <c r="D458" s="5" t="s">
        <v>44</v>
      </c>
      <c r="E458" s="1" t="s">
        <v>1146</v>
      </c>
      <c r="F458" s="5" t="s">
        <v>1081</v>
      </c>
      <c r="G458" s="1" t="s">
        <v>1146</v>
      </c>
      <c r="H458" s="5" t="s">
        <v>12</v>
      </c>
      <c r="I458" s="1" t="s">
        <v>1146</v>
      </c>
      <c r="J458" s="5" t="s">
        <v>192</v>
      </c>
      <c r="K458" s="1" t="s">
        <v>1146</v>
      </c>
      <c r="L458" s="5">
        <v>0.6</v>
      </c>
      <c r="M458" s="1" t="s">
        <v>1146</v>
      </c>
      <c r="N458" s="7">
        <v>0</v>
      </c>
      <c r="O458" s="1" t="s">
        <v>1146</v>
      </c>
      <c r="P458" s="5" t="s">
        <v>91</v>
      </c>
      <c r="Q458" s="1" t="s">
        <v>1146</v>
      </c>
      <c r="R458">
        <v>5</v>
      </c>
      <c r="S458" s="1" t="s">
        <v>1146</v>
      </c>
      <c r="T458">
        <v>3</v>
      </c>
      <c r="U458" s="1" t="s">
        <v>1146</v>
      </c>
      <c r="V458" t="str" cm="1">
        <f t="array" aca="1" ref="V458" ca="1">IF(ISNUMBER(--RIGHT(F458,1)), "0", MID(F458, LOOKUP(2,1/(ISNUMBER(--MID(F458,ROW(INDIRECT("1:"&amp;LEN(F458))),1))), ROW(INDIRECT("1:"&amp;LEN(F458))))+1, LEN(F458)))</f>
        <v>MN</v>
      </c>
      <c r="W458" s="2" t="s">
        <v>1147</v>
      </c>
      <c r="X458" t="str">
        <f t="shared" ca="1" si="7"/>
        <v>["Sulphur, Powdered","50,60","55A4035MN","A35","1A-1B","0.6","0","A40","5","3","MN"],</v>
      </c>
    </row>
    <row r="459" spans="1:24" ht="17.5" x14ac:dyDescent="0.35">
      <c r="A459" t="s">
        <v>1148</v>
      </c>
      <c r="B459" s="4" t="s">
        <v>1082</v>
      </c>
      <c r="C459" s="1" t="s">
        <v>1146</v>
      </c>
      <c r="D459" s="5" t="s">
        <v>1083</v>
      </c>
      <c r="E459" s="1" t="s">
        <v>1146</v>
      </c>
      <c r="F459" s="5" t="s">
        <v>1084</v>
      </c>
      <c r="G459" s="1" t="s">
        <v>1146</v>
      </c>
      <c r="H459" s="5" t="s">
        <v>174</v>
      </c>
      <c r="I459" s="1" t="s">
        <v>1146</v>
      </c>
      <c r="J459" s="5" t="s">
        <v>31</v>
      </c>
      <c r="K459" s="1" t="s">
        <v>1146</v>
      </c>
      <c r="L459" s="5">
        <v>0.5</v>
      </c>
      <c r="M459" s="1" t="s">
        <v>1146</v>
      </c>
      <c r="N459" s="5" t="s">
        <v>14</v>
      </c>
      <c r="O459" s="1" t="s">
        <v>1146</v>
      </c>
      <c r="P459" s="5" t="s">
        <v>26</v>
      </c>
      <c r="Q459" s="1" t="s">
        <v>1146</v>
      </c>
      <c r="R459">
        <v>5</v>
      </c>
      <c r="S459" s="1" t="s">
        <v>1146</v>
      </c>
      <c r="T459">
        <v>1</v>
      </c>
      <c r="U459" s="1" t="s">
        <v>1146</v>
      </c>
      <c r="V459" t="str" cm="1">
        <f t="array" aca="1" ref="V459" ca="1">IF(ISNUMBER(--RIGHT(F459,1)), "0", MID(F459, LOOKUP(2,1/(ISNUMBER(--MID(F459,ROW(INDIRECT("1:"&amp;LEN(F459))),1))), ROW(INDIRECT("1:"&amp;LEN(F459))))+1, LEN(F459)))</f>
        <v>0</v>
      </c>
      <c r="W459" s="2" t="s">
        <v>1147</v>
      </c>
      <c r="X459" t="str">
        <f t="shared" ca="1" si="7"/>
        <v>["Sunflower Seed","19,38","29C1/215","C15","1A-1B-1C","0.5","X","C1/2","5","1","0"],</v>
      </c>
    </row>
    <row r="460" spans="1:24" ht="17.5" x14ac:dyDescent="0.35">
      <c r="A460" t="s">
        <v>1148</v>
      </c>
      <c r="B460" s="4" t="s">
        <v>1152</v>
      </c>
      <c r="C460" s="1" t="s">
        <v>1146</v>
      </c>
      <c r="D460" s="5" t="s">
        <v>624</v>
      </c>
      <c r="E460" s="1" t="s">
        <v>1146</v>
      </c>
      <c r="F460" s="5" t="s">
        <v>995</v>
      </c>
      <c r="G460" s="1" t="s">
        <v>1146</v>
      </c>
      <c r="H460" s="5" t="s">
        <v>321</v>
      </c>
      <c r="I460" s="1" t="s">
        <v>1146</v>
      </c>
      <c r="J460" s="5" t="s">
        <v>20</v>
      </c>
      <c r="K460" s="1" t="s">
        <v>1146</v>
      </c>
      <c r="L460" s="5">
        <v>0.9</v>
      </c>
      <c r="M460" s="1" t="s">
        <v>1146</v>
      </c>
      <c r="N460" s="7">
        <v>0</v>
      </c>
      <c r="O460" s="1" t="s">
        <v>1146</v>
      </c>
      <c r="P460" s="5" t="s">
        <v>26</v>
      </c>
      <c r="Q460" s="1" t="s">
        <v>1146</v>
      </c>
      <c r="R460">
        <v>6</v>
      </c>
      <c r="S460" s="1" t="s">
        <v>1146</v>
      </c>
      <c r="T460">
        <v>3</v>
      </c>
      <c r="U460" s="1" t="s">
        <v>1146</v>
      </c>
      <c r="V460" t="str" cm="1">
        <f t="array" aca="1" ref="V460" ca="1">IF(ISNUMBER(--RIGHT(F460,1)), "0", MID(F460, LOOKUP(2,1/(ISNUMBER(--MID(F460,ROW(INDIRECT("1:"&amp;LEN(F460))),1))), ROW(INDIRECT("1:"&amp;LEN(F460))))+1, LEN(F460)))</f>
        <v>0</v>
      </c>
      <c r="W460" s="2" t="s">
        <v>1147</v>
      </c>
      <c r="X460" t="str">
        <f t="shared" ca="1" si="7"/>
        <v>["Talcum - 1/2in","80,90","85C1/236","C36","2D","0.9","0","C1/2","6","3","0"],</v>
      </c>
    </row>
    <row r="461" spans="1:24" ht="17.5" x14ac:dyDescent="0.35">
      <c r="A461" t="s">
        <v>1148</v>
      </c>
      <c r="B461" s="4" t="s">
        <v>1086</v>
      </c>
      <c r="C461" s="1" t="s">
        <v>1146</v>
      </c>
      <c r="D461" s="5" t="s">
        <v>44</v>
      </c>
      <c r="E461" s="1" t="s">
        <v>1146</v>
      </c>
      <c r="F461" s="5" t="s">
        <v>1087</v>
      </c>
      <c r="G461" s="1" t="s">
        <v>1146</v>
      </c>
      <c r="H461" s="5" t="s">
        <v>501</v>
      </c>
      <c r="I461" s="1" t="s">
        <v>1146</v>
      </c>
      <c r="J461" s="5" t="s">
        <v>20</v>
      </c>
      <c r="K461" s="1" t="s">
        <v>1146</v>
      </c>
      <c r="L461" s="5">
        <v>0.8</v>
      </c>
      <c r="M461" s="1" t="s">
        <v>1146</v>
      </c>
      <c r="N461" s="5" t="s">
        <v>14</v>
      </c>
      <c r="O461" s="1" t="s">
        <v>1146</v>
      </c>
      <c r="P461" s="5" t="s">
        <v>550</v>
      </c>
      <c r="Q461" s="1" t="s">
        <v>1146</v>
      </c>
      <c r="R461">
        <v>6</v>
      </c>
      <c r="S461" s="1" t="s">
        <v>1146</v>
      </c>
      <c r="T461">
        <v>3</v>
      </c>
      <c r="U461" s="1" t="s">
        <v>1146</v>
      </c>
      <c r="V461" t="str" cm="1">
        <f t="array" aca="1" ref="V461" ca="1">IF(ISNUMBER(--RIGHT(F461,1)), "0", MID(F461, LOOKUP(2,1/(ISNUMBER(--MID(F461,ROW(INDIRECT("1:"&amp;LEN(F461))),1))), ROW(INDIRECT("1:"&amp;LEN(F461))))+1, LEN(F461)))</f>
        <v>M</v>
      </c>
      <c r="W461" s="2" t="s">
        <v>1147</v>
      </c>
      <c r="X461" t="str">
        <f t="shared" ca="1" si="7"/>
        <v>["Talcum, Powder","50,60","55A20036M","A36","2D","0.8","X","A200","6","3","M"],</v>
      </c>
    </row>
    <row r="462" spans="1:24" ht="17.5" x14ac:dyDescent="0.35">
      <c r="A462" t="s">
        <v>1148</v>
      </c>
      <c r="B462" s="4" t="s">
        <v>1088</v>
      </c>
      <c r="C462" s="1" t="s">
        <v>1146</v>
      </c>
      <c r="D462" s="5">
        <v>55</v>
      </c>
      <c r="E462" s="1" t="s">
        <v>1146</v>
      </c>
      <c r="F462" s="5" t="s">
        <v>1089</v>
      </c>
      <c r="G462" s="1" t="s">
        <v>1146</v>
      </c>
      <c r="H462" s="5" t="s">
        <v>19</v>
      </c>
      <c r="I462" s="1" t="s">
        <v>1146</v>
      </c>
      <c r="J462" s="5" t="s">
        <v>31</v>
      </c>
      <c r="K462" s="1" t="s">
        <v>1146</v>
      </c>
      <c r="L462" s="5">
        <v>0.7</v>
      </c>
      <c r="M462" s="1" t="s">
        <v>1146</v>
      </c>
      <c r="N462" s="7">
        <v>0</v>
      </c>
      <c r="O462" s="1" t="s">
        <v>1146</v>
      </c>
      <c r="P462" s="5" t="s">
        <v>32</v>
      </c>
      <c r="Q462" s="1" t="s">
        <v>1146</v>
      </c>
      <c r="R462">
        <v>5</v>
      </c>
      <c r="S462" s="1" t="s">
        <v>1146</v>
      </c>
      <c r="T462">
        <v>4</v>
      </c>
      <c r="U462" s="1" t="s">
        <v>1146</v>
      </c>
      <c r="V462" t="str" cm="1">
        <f t="array" aca="1" ref="V462" ca="1">IF(ISNUMBER(--RIGHT(F462,1)), "0", MID(F462, LOOKUP(2,1/(ISNUMBER(--MID(F462,ROW(INDIRECT("1:"&amp;LEN(F462))),1))), ROW(INDIRECT("1:"&amp;LEN(F462))))+1, LEN(F462)))</f>
        <v>0</v>
      </c>
      <c r="W462" s="2" t="s">
        <v>1147</v>
      </c>
      <c r="X462" t="str">
        <f t="shared" ca="1" si="7"/>
        <v>["Tanbark, Ground*","55","55B645","B45","1A-1B-1C","0.7","0","B6","5","4","0"],</v>
      </c>
    </row>
    <row r="463" spans="1:24" ht="17.5" x14ac:dyDescent="0.35">
      <c r="A463" t="s">
        <v>1148</v>
      </c>
      <c r="B463" s="4" t="s">
        <v>1090</v>
      </c>
      <c r="C463" s="1" t="s">
        <v>1146</v>
      </c>
      <c r="D463" s="5">
        <v>36</v>
      </c>
      <c r="E463" s="1" t="s">
        <v>1146</v>
      </c>
      <c r="F463" s="5" t="s">
        <v>1091</v>
      </c>
      <c r="G463" s="1" t="s">
        <v>1146</v>
      </c>
      <c r="H463" s="5" t="s">
        <v>42</v>
      </c>
      <c r="I463" s="1" t="s">
        <v>1146</v>
      </c>
      <c r="J463" s="5" t="s">
        <v>13</v>
      </c>
      <c r="K463" s="1" t="s">
        <v>1146</v>
      </c>
      <c r="L463" s="5">
        <v>0.6</v>
      </c>
      <c r="M463" s="1" t="s">
        <v>1146</v>
      </c>
      <c r="N463" s="5" t="s">
        <v>14</v>
      </c>
      <c r="O463" s="1" t="s">
        <v>1146</v>
      </c>
      <c r="P463" s="5" t="s">
        <v>32</v>
      </c>
      <c r="Q463" s="1" t="s">
        <v>1146</v>
      </c>
      <c r="R463">
        <v>5</v>
      </c>
      <c r="S463" s="1" t="s">
        <v>1146</v>
      </c>
      <c r="T463">
        <v>3</v>
      </c>
      <c r="U463" s="1" t="s">
        <v>1146</v>
      </c>
      <c r="V463" t="str" cm="1">
        <f t="array" aca="1" ref="V463" ca="1">IF(ISNUMBER(--RIGHT(F463,1)), "0", MID(F463, LOOKUP(2,1/(ISNUMBER(--MID(F463,ROW(INDIRECT("1:"&amp;LEN(F463))),1))), ROW(INDIRECT("1:"&amp;LEN(F463))))+1, LEN(F463)))</f>
        <v>NY</v>
      </c>
      <c r="W463" s="2" t="s">
        <v>1147</v>
      </c>
      <c r="X463" t="str">
        <f t="shared" ca="1" si="7"/>
        <v>["Timothy Seed","36","36B635NY","B35","2B","0.6","X","B6","5","3","NY"],</v>
      </c>
    </row>
    <row r="464" spans="1:24" ht="15.5" x14ac:dyDescent="0.35">
      <c r="A464" t="s">
        <v>1148</v>
      </c>
      <c r="B464" s="4" t="s">
        <v>1092</v>
      </c>
      <c r="C464" s="1" t="s">
        <v>1146</v>
      </c>
      <c r="D464" s="7">
        <v>0</v>
      </c>
      <c r="E464" s="1" t="s">
        <v>1146</v>
      </c>
      <c r="F464" s="7">
        <v>0</v>
      </c>
      <c r="G464" s="1" t="s">
        <v>1146</v>
      </c>
      <c r="H464" s="7">
        <v>0</v>
      </c>
      <c r="I464" s="1" t="s">
        <v>1146</v>
      </c>
      <c r="J464" s="5" t="s">
        <v>1149</v>
      </c>
      <c r="K464" s="1" t="s">
        <v>1146</v>
      </c>
      <c r="L464" s="5" t="s">
        <v>1149</v>
      </c>
      <c r="M464" s="1" t="s">
        <v>1146</v>
      </c>
      <c r="N464" s="7">
        <v>0</v>
      </c>
      <c r="O464" s="1" t="s">
        <v>1146</v>
      </c>
      <c r="P464">
        <v>0</v>
      </c>
      <c r="Q464" s="1" t="s">
        <v>1146</v>
      </c>
      <c r="R464">
        <v>0</v>
      </c>
      <c r="S464" s="1" t="s">
        <v>1146</v>
      </c>
      <c r="T464">
        <v>0</v>
      </c>
      <c r="U464" s="1" t="s">
        <v>1146</v>
      </c>
      <c r="V464" t="str" cm="1">
        <f t="array" aca="1" ref="V464" ca="1">IF(ISNUMBER(--RIGHT(F464,1)), "0", MID(F464, LOOKUP(2,1/(ISNUMBER(--MID(F464,ROW(INDIRECT("1:"&amp;LEN(F464))),1))), ROW(INDIRECT("1:"&amp;LEN(F464))))+1, LEN(F464)))</f>
        <v>0</v>
      </c>
      <c r="W464" s="2" t="s">
        <v>1147</v>
      </c>
      <c r="X464" t="str">
        <f t="shared" ca="1" si="7"/>
        <v>["Titanium Dioxide (See Ilmenite, Ore)","0","0","0","Nil","Nil","0","0","0","0","0"],</v>
      </c>
    </row>
    <row r="465" spans="1:24" ht="17.5" x14ac:dyDescent="0.35">
      <c r="A465" t="s">
        <v>1148</v>
      </c>
      <c r="B465" s="4" t="s">
        <v>1093</v>
      </c>
      <c r="C465" s="1" t="s">
        <v>1146</v>
      </c>
      <c r="D465" s="5" t="s">
        <v>1006</v>
      </c>
      <c r="E465" s="1" t="s">
        <v>1146</v>
      </c>
      <c r="F465" s="5" t="s">
        <v>1094</v>
      </c>
      <c r="G465" s="1" t="s">
        <v>1146</v>
      </c>
      <c r="H465" s="5" t="s">
        <v>184</v>
      </c>
      <c r="I465" s="1" t="s">
        <v>1146</v>
      </c>
      <c r="J465" s="5" t="s">
        <v>47</v>
      </c>
      <c r="K465" s="1" t="s">
        <v>1146</v>
      </c>
      <c r="L465" s="5">
        <v>0.8</v>
      </c>
      <c r="M465" s="1" t="s">
        <v>1146</v>
      </c>
      <c r="N465" s="7">
        <v>0</v>
      </c>
      <c r="O465" s="1" t="s">
        <v>1146</v>
      </c>
      <c r="P465" s="5" t="s">
        <v>60</v>
      </c>
      <c r="Q465" s="1" t="s">
        <v>1146</v>
      </c>
      <c r="R465">
        <v>5</v>
      </c>
      <c r="S465" s="1" t="s">
        <v>1146</v>
      </c>
      <c r="T465">
        <v>4</v>
      </c>
      <c r="U465" s="1" t="s">
        <v>1146</v>
      </c>
      <c r="V465" t="str" cm="1">
        <f t="array" aca="1" ref="V465" ca="1">IF(ISNUMBER(--RIGHT(F465,1)), "0", MID(F465, LOOKUP(2,1/(ISNUMBER(--MID(F465,ROW(INDIRECT("1:"&amp;LEN(F465))),1))), ROW(INDIRECT("1:"&amp;LEN(F465))))+1, LEN(F465)))</f>
        <v>Y</v>
      </c>
      <c r="W465" s="2" t="s">
        <v>1147</v>
      </c>
      <c r="X465" t="str">
        <f t="shared" ca="1" si="7"/>
        <v>["Tobacco, Scraps","15,25","20D345Y","D45","2A-2B","0.8","0","D3","5","4","Y"],</v>
      </c>
    </row>
    <row r="466" spans="1:24" ht="17.5" x14ac:dyDescent="0.35">
      <c r="A466" t="s">
        <v>1148</v>
      </c>
      <c r="B466" s="4" t="s">
        <v>1095</v>
      </c>
      <c r="C466" s="1" t="s">
        <v>1146</v>
      </c>
      <c r="D466" s="5">
        <v>30</v>
      </c>
      <c r="E466" s="1" t="s">
        <v>1146</v>
      </c>
      <c r="F466" s="5" t="s">
        <v>1096</v>
      </c>
      <c r="G466" s="1" t="s">
        <v>1146</v>
      </c>
      <c r="H466" s="5" t="s">
        <v>19</v>
      </c>
      <c r="I466" s="1" t="s">
        <v>1146</v>
      </c>
      <c r="J466" s="5" t="s">
        <v>31</v>
      </c>
      <c r="K466" s="1" t="s">
        <v>1146</v>
      </c>
      <c r="L466" s="5">
        <v>0.9</v>
      </c>
      <c r="M466" s="1" t="s">
        <v>1146</v>
      </c>
      <c r="N466" s="5" t="s">
        <v>14</v>
      </c>
      <c r="O466" s="1" t="s">
        <v>1146</v>
      </c>
      <c r="P466" s="5" t="s">
        <v>32</v>
      </c>
      <c r="Q466" s="1" t="s">
        <v>1146</v>
      </c>
      <c r="R466">
        <v>5</v>
      </c>
      <c r="S466" s="1" t="s">
        <v>1146</v>
      </c>
      <c r="T466">
        <v>4</v>
      </c>
      <c r="U466" s="1" t="s">
        <v>1146</v>
      </c>
      <c r="V466" t="str" cm="1">
        <f t="array" aca="1" ref="V466" ca="1">IF(ISNUMBER(--RIGHT(F466,1)), "0", MID(F466, LOOKUP(2,1/(ISNUMBER(--MID(F466,ROW(INDIRECT("1:"&amp;LEN(F466))),1))), ROW(INDIRECT("1:"&amp;LEN(F466))))+1, LEN(F466)))</f>
        <v>MQ</v>
      </c>
      <c r="W466" s="2" t="s">
        <v>1147</v>
      </c>
      <c r="X466" t="str">
        <f t="shared" ca="1" si="7"/>
        <v>["Tobacco, Snuff","30","30B645MQ","B45","1A-1B-1C","0.9","X","B6","5","4","MQ"],</v>
      </c>
    </row>
    <row r="467" spans="1:24" ht="17.5" x14ac:dyDescent="0.35">
      <c r="A467" t="s">
        <v>1148</v>
      </c>
      <c r="B467" s="4" t="s">
        <v>1097</v>
      </c>
      <c r="C467" s="1" t="s">
        <v>1146</v>
      </c>
      <c r="D467" s="5" t="s">
        <v>258</v>
      </c>
      <c r="E467" s="1" t="s">
        <v>1146</v>
      </c>
      <c r="F467" s="5" t="s">
        <v>1098</v>
      </c>
      <c r="G467" s="1" t="s">
        <v>1146</v>
      </c>
      <c r="H467" s="5" t="s">
        <v>87</v>
      </c>
      <c r="I467" s="1" t="s">
        <v>1146</v>
      </c>
      <c r="J467" s="5" t="s">
        <v>192</v>
      </c>
      <c r="K467" s="1" t="s">
        <v>1146</v>
      </c>
      <c r="L467" s="5">
        <v>1.6</v>
      </c>
      <c r="M467" s="1" t="s">
        <v>1146</v>
      </c>
      <c r="N467" s="7">
        <v>0</v>
      </c>
      <c r="O467" s="1" t="s">
        <v>1146</v>
      </c>
      <c r="P467" s="5" t="s">
        <v>91</v>
      </c>
      <c r="Q467" s="1" t="s">
        <v>1146</v>
      </c>
      <c r="R467">
        <v>5</v>
      </c>
      <c r="S467" s="1" t="s">
        <v>1146</v>
      </c>
      <c r="T467">
        <v>4</v>
      </c>
      <c r="U467" s="1" t="s">
        <v>1146</v>
      </c>
      <c r="V467" t="str" cm="1">
        <f t="array" aca="1" ref="V467" ca="1">IF(ISNUMBER(--RIGHT(F467,1)), "0", MID(F467, LOOKUP(2,1/(ISNUMBER(--MID(F467,ROW(INDIRECT("1:"&amp;LEN(F467))),1))), ROW(INDIRECT("1:"&amp;LEN(F467))))+1, LEN(F467)))</f>
        <v>0</v>
      </c>
      <c r="W467" s="2" t="s">
        <v>1147</v>
      </c>
      <c r="X467" t="str">
        <f t="shared" ca="1" si="7"/>
        <v>["Tricalcium Phosphate","40,50","45A4045","A45","1A-1B","1.6","0","A40","5","4","0"],</v>
      </c>
    </row>
    <row r="468" spans="1:24" ht="17.5" x14ac:dyDescent="0.35">
      <c r="A468" t="s">
        <v>1148</v>
      </c>
      <c r="B468" s="4" t="s">
        <v>1099</v>
      </c>
      <c r="C468" s="1" t="s">
        <v>1146</v>
      </c>
      <c r="D468" s="5" t="s">
        <v>655</v>
      </c>
      <c r="E468" s="1" t="s">
        <v>1146</v>
      </c>
      <c r="F468" s="5" t="s">
        <v>1100</v>
      </c>
      <c r="G468" s="1" t="s">
        <v>1146</v>
      </c>
      <c r="H468" s="5" t="s">
        <v>112</v>
      </c>
      <c r="I468" s="1" t="s">
        <v>1146</v>
      </c>
      <c r="J468" s="5" t="s">
        <v>52</v>
      </c>
      <c r="K468" s="1" t="s">
        <v>1146</v>
      </c>
      <c r="L468" s="5">
        <v>2</v>
      </c>
      <c r="M468" s="1" t="s">
        <v>1146</v>
      </c>
      <c r="N468" s="7">
        <v>0</v>
      </c>
      <c r="O468" s="1" t="s">
        <v>1146</v>
      </c>
      <c r="P468" s="5" t="s">
        <v>32</v>
      </c>
      <c r="Q468" s="1" t="s">
        <v>1146</v>
      </c>
      <c r="R468">
        <v>6</v>
      </c>
      <c r="S468" s="1" t="s">
        <v>1146</v>
      </c>
      <c r="T468">
        <v>3</v>
      </c>
      <c r="U468" s="1" t="s">
        <v>1146</v>
      </c>
      <c r="V468" t="str" cm="1">
        <f t="array" aca="1" ref="V468" ca="1">IF(ISNUMBER(--RIGHT(F468,1)), "0", MID(F468, LOOKUP(2,1/(ISNUMBER(--MID(F468,ROW(INDIRECT("1:"&amp;LEN(F468))),1))), ROW(INDIRECT("1:"&amp;LEN(F468))))+1, LEN(F468)))</f>
        <v>RS</v>
      </c>
      <c r="W468" s="2" t="s">
        <v>1147</v>
      </c>
      <c r="X468" t="str">
        <f t="shared" ca="1" si="7"/>
        <v>["Triple Super Phosphate","50,55","53B636RS","B36","3D","2","0","B6","6","3","RS"],</v>
      </c>
    </row>
    <row r="469" spans="1:24" ht="17.5" x14ac:dyDescent="0.35">
      <c r="A469" t="s">
        <v>1148</v>
      </c>
      <c r="B469" s="4" t="s">
        <v>1101</v>
      </c>
      <c r="C469" s="1" t="s">
        <v>1146</v>
      </c>
      <c r="D469" s="5">
        <v>60</v>
      </c>
      <c r="E469" s="1" t="s">
        <v>1146</v>
      </c>
      <c r="F469" s="5" t="s">
        <v>1102</v>
      </c>
      <c r="G469" s="1" t="s">
        <v>1146</v>
      </c>
      <c r="H469" s="5" t="s">
        <v>321</v>
      </c>
      <c r="I469" s="1" t="s">
        <v>1146</v>
      </c>
      <c r="J469" s="5" t="s">
        <v>20</v>
      </c>
      <c r="K469" s="1" t="s">
        <v>1146</v>
      </c>
      <c r="L469" s="5">
        <v>1.7</v>
      </c>
      <c r="M469" s="1" t="s">
        <v>1146</v>
      </c>
      <c r="N469" s="7">
        <v>0</v>
      </c>
      <c r="O469" s="1" t="s">
        <v>1146</v>
      </c>
      <c r="P469" s="5" t="s">
        <v>26</v>
      </c>
      <c r="Q469" s="1" t="s">
        <v>1146</v>
      </c>
      <c r="R469">
        <v>6</v>
      </c>
      <c r="S469" s="1" t="s">
        <v>1146</v>
      </c>
      <c r="T469">
        <v>3</v>
      </c>
      <c r="U469" s="1" t="s">
        <v>1146</v>
      </c>
      <c r="V469" t="str" cm="1">
        <f t="array" aca="1" ref="V469" ca="1">IF(ISNUMBER(--RIGHT(F469,1)), "0", MID(F469, LOOKUP(2,1/(ISNUMBER(--MID(F469,ROW(INDIRECT("1:"&amp;LEN(F469))),1))), ROW(INDIRECT("1:"&amp;LEN(F469))))+1, LEN(F469)))</f>
        <v>0</v>
      </c>
      <c r="W469" s="2" t="s">
        <v>1147</v>
      </c>
      <c r="X469" t="str">
        <f t="shared" ca="1" si="7"/>
        <v>["Trisodium Phosphate","60","60C1/236","C36","2D","1.7","0","C1/2","6","3","0"],</v>
      </c>
    </row>
    <row r="470" spans="1:24" ht="17.5" x14ac:dyDescent="0.35">
      <c r="A470" t="s">
        <v>1148</v>
      </c>
      <c r="B470" s="4" t="s">
        <v>1103</v>
      </c>
      <c r="C470" s="1" t="s">
        <v>1146</v>
      </c>
      <c r="D470" s="5">
        <v>60</v>
      </c>
      <c r="E470" s="1" t="s">
        <v>1146</v>
      </c>
      <c r="F470" s="5" t="s">
        <v>865</v>
      </c>
      <c r="G470" s="1" t="s">
        <v>1146</v>
      </c>
      <c r="H470" s="5" t="s">
        <v>112</v>
      </c>
      <c r="I470" s="1" t="s">
        <v>1146</v>
      </c>
      <c r="J470" s="5" t="s">
        <v>20</v>
      </c>
      <c r="K470" s="1" t="s">
        <v>1146</v>
      </c>
      <c r="L470" s="5">
        <v>1.7</v>
      </c>
      <c r="M470" s="1" t="s">
        <v>1146</v>
      </c>
      <c r="N470" s="7">
        <v>0</v>
      </c>
      <c r="O470" s="1" t="s">
        <v>1146</v>
      </c>
      <c r="P470" s="5" t="s">
        <v>32</v>
      </c>
      <c r="Q470" s="1" t="s">
        <v>1146</v>
      </c>
      <c r="R470">
        <v>6</v>
      </c>
      <c r="S470" s="1" t="s">
        <v>1146</v>
      </c>
      <c r="T470">
        <v>3</v>
      </c>
      <c r="U470" s="1" t="s">
        <v>1146</v>
      </c>
      <c r="V470" t="str" cm="1">
        <f t="array" aca="1" ref="V470" ca="1">IF(ISNUMBER(--RIGHT(F470,1)), "0", MID(F470, LOOKUP(2,1/(ISNUMBER(--MID(F470,ROW(INDIRECT("1:"&amp;LEN(F470))),1))), ROW(INDIRECT("1:"&amp;LEN(F470))))+1, LEN(F470)))</f>
        <v>0</v>
      </c>
      <c r="W470" s="2" t="s">
        <v>1147</v>
      </c>
      <c r="X470" t="str">
        <f t="shared" ca="1" si="7"/>
        <v>["Trisodium Phosphate, Granular","60","60B636","B36","2D","1.7","0","B6","6","3","0"],</v>
      </c>
    </row>
    <row r="471" spans="1:24" ht="17.5" x14ac:dyDescent="0.35">
      <c r="A471" t="s">
        <v>1148</v>
      </c>
      <c r="B471" s="4" t="s">
        <v>1104</v>
      </c>
      <c r="C471" s="1" t="s">
        <v>1146</v>
      </c>
      <c r="D471" s="5">
        <v>50</v>
      </c>
      <c r="E471" s="1" t="s">
        <v>1146</v>
      </c>
      <c r="F471" s="5" t="s">
        <v>1105</v>
      </c>
      <c r="G471" s="1" t="s">
        <v>1146</v>
      </c>
      <c r="H471" s="5" t="s">
        <v>501</v>
      </c>
      <c r="I471" s="1" t="s">
        <v>1146</v>
      </c>
      <c r="J471" s="5" t="s">
        <v>20</v>
      </c>
      <c r="K471" s="1" t="s">
        <v>1146</v>
      </c>
      <c r="L471" s="5">
        <v>1.6</v>
      </c>
      <c r="M471" s="1" t="s">
        <v>1146</v>
      </c>
      <c r="N471" s="5" t="s">
        <v>14</v>
      </c>
      <c r="O471" s="1" t="s">
        <v>1146</v>
      </c>
      <c r="P471" s="5" t="s">
        <v>91</v>
      </c>
      <c r="Q471" s="1" t="s">
        <v>1146</v>
      </c>
      <c r="R471">
        <v>6</v>
      </c>
      <c r="S471" s="1" t="s">
        <v>1146</v>
      </c>
      <c r="T471">
        <v>3</v>
      </c>
      <c r="U471" s="1" t="s">
        <v>1146</v>
      </c>
      <c r="V471" t="str" cm="1">
        <f t="array" aca="1" ref="V471" ca="1">IF(ISNUMBER(--RIGHT(F471,1)), "0", MID(F471, LOOKUP(2,1/(ISNUMBER(--MID(F471,ROW(INDIRECT("1:"&amp;LEN(F471))),1))), ROW(INDIRECT("1:"&amp;LEN(F471))))+1, LEN(F471)))</f>
        <v>0</v>
      </c>
      <c r="W471" s="2" t="s">
        <v>1147</v>
      </c>
      <c r="X471" t="str">
        <f t="shared" ca="1" si="7"/>
        <v>["Trisodium Phosphate, Pulverized","50","50A4036","A36","2D","1.6","X","A40","6","3","0"],</v>
      </c>
    </row>
    <row r="472" spans="1:24" ht="17.5" x14ac:dyDescent="0.35">
      <c r="A472" t="s">
        <v>1148</v>
      </c>
      <c r="B472" s="4" t="s">
        <v>1106</v>
      </c>
      <c r="C472" s="1" t="s">
        <v>1146</v>
      </c>
      <c r="D472" s="5" t="s">
        <v>401</v>
      </c>
      <c r="E472" s="1" t="s">
        <v>1146</v>
      </c>
      <c r="F472" s="5" t="s">
        <v>1107</v>
      </c>
      <c r="G472" s="1" t="s">
        <v>1146</v>
      </c>
      <c r="H472" s="5" t="s">
        <v>1108</v>
      </c>
      <c r="I472" s="1" t="s">
        <v>1146</v>
      </c>
      <c r="J472" s="5" t="s">
        <v>47</v>
      </c>
      <c r="K472" s="1" t="s">
        <v>1146</v>
      </c>
      <c r="L472" s="5">
        <v>0.7</v>
      </c>
      <c r="M472" s="1" t="s">
        <v>1146</v>
      </c>
      <c r="N472" s="5" t="s">
        <v>14</v>
      </c>
      <c r="O472" s="1" t="s">
        <v>1146</v>
      </c>
      <c r="P472" s="5" t="s">
        <v>60</v>
      </c>
      <c r="Q472" s="1" t="s">
        <v>1146</v>
      </c>
      <c r="R472">
        <v>5</v>
      </c>
      <c r="S472" s="1" t="s">
        <v>1146</v>
      </c>
      <c r="T472">
        <v>1</v>
      </c>
      <c r="U472" s="1" t="s">
        <v>1146</v>
      </c>
      <c r="V472" t="str" cm="1">
        <f t="array" aca="1" ref="V472" ca="1">IF(ISNUMBER(--RIGHT(F472,1)), "0", MID(F472, LOOKUP(2,1/(ISNUMBER(--MID(F472,ROW(INDIRECT("1:"&amp;LEN(F472))),1))), ROW(INDIRECT("1:"&amp;LEN(F472))))+1, LEN(F472)))</f>
        <v>0</v>
      </c>
      <c r="W472" s="2" t="s">
        <v>1147</v>
      </c>
      <c r="X472" t="str">
        <f t="shared" ca="1" si="7"/>
        <v>["Tung Nuts","25,30","28D315","D15","2A-2B","0.7","X","D3","5","1","0"],</v>
      </c>
    </row>
    <row r="473" spans="1:24" ht="17.5" x14ac:dyDescent="0.35">
      <c r="A473" t="s">
        <v>1148</v>
      </c>
      <c r="B473" s="4" t="s">
        <v>1109</v>
      </c>
      <c r="C473" s="1" t="s">
        <v>1146</v>
      </c>
      <c r="D473" s="5">
        <v>28</v>
      </c>
      <c r="E473" s="1" t="s">
        <v>1146</v>
      </c>
      <c r="F473" s="5" t="s">
        <v>1110</v>
      </c>
      <c r="G473" s="1" t="s">
        <v>1146</v>
      </c>
      <c r="H473" s="5" t="s">
        <v>248</v>
      </c>
      <c r="I473" s="1" t="s">
        <v>1146</v>
      </c>
      <c r="J473" s="5" t="s">
        <v>47</v>
      </c>
      <c r="K473" s="1" t="s">
        <v>1146</v>
      </c>
      <c r="L473" s="5">
        <v>0.8</v>
      </c>
      <c r="M473" s="1" t="s">
        <v>1146</v>
      </c>
      <c r="N473" s="5" t="s">
        <v>14</v>
      </c>
      <c r="O473" s="1" t="s">
        <v>1146</v>
      </c>
      <c r="P473" s="5" t="s">
        <v>60</v>
      </c>
      <c r="Q473" s="1" t="s">
        <v>1146</v>
      </c>
      <c r="R473">
        <v>5</v>
      </c>
      <c r="S473" s="1" t="s">
        <v>1146</v>
      </c>
      <c r="T473">
        <v>2</v>
      </c>
      <c r="U473" s="1" t="s">
        <v>1146</v>
      </c>
      <c r="V473" t="str" cm="1">
        <f t="array" aca="1" ref="V473" ca="1">IF(ISNUMBER(--RIGHT(F473,1)), "0", MID(F473, LOOKUP(2,1/(ISNUMBER(--MID(F473,ROW(INDIRECT("1:"&amp;LEN(F473))),1))), ROW(INDIRECT("1:"&amp;LEN(F473))))+1, LEN(F473)))</f>
        <v>W</v>
      </c>
      <c r="W473" s="2" t="s">
        <v>1147</v>
      </c>
      <c r="X473" t="str">
        <f t="shared" ca="1" si="7"/>
        <v>["Tung Nuts, Meat, Crushed","28","28D325W","D25","2A-2B","0.8","X","D3","5","2","W"],</v>
      </c>
    </row>
    <row r="474" spans="1:24" ht="17.5" x14ac:dyDescent="0.35">
      <c r="A474" t="s">
        <v>1148</v>
      </c>
      <c r="B474" s="4" t="s">
        <v>1111</v>
      </c>
      <c r="C474" s="1" t="s">
        <v>1146</v>
      </c>
      <c r="D474" s="5" t="s">
        <v>1112</v>
      </c>
      <c r="E474" s="1" t="s">
        <v>1146</v>
      </c>
      <c r="F474" s="5" t="s">
        <v>1113</v>
      </c>
      <c r="G474" s="1" t="s">
        <v>1146</v>
      </c>
      <c r="H474" s="5" t="s">
        <v>46</v>
      </c>
      <c r="I474" s="1" t="s">
        <v>1146</v>
      </c>
      <c r="J474" s="5" t="s">
        <v>31</v>
      </c>
      <c r="K474" s="1" t="s">
        <v>1146</v>
      </c>
      <c r="L474" s="5">
        <v>1.2</v>
      </c>
      <c r="M474" s="1" t="s">
        <v>1146</v>
      </c>
      <c r="N474" s="7">
        <v>0</v>
      </c>
      <c r="O474" s="1" t="s">
        <v>1146</v>
      </c>
      <c r="P474" s="5" t="s">
        <v>32</v>
      </c>
      <c r="Q474" s="1" t="s">
        <v>1146</v>
      </c>
      <c r="R474">
        <v>5</v>
      </c>
      <c r="S474" s="1" t="s">
        <v>1146</v>
      </c>
      <c r="T474">
        <v>2</v>
      </c>
      <c r="U474" s="1" t="s">
        <v>1146</v>
      </c>
      <c r="V474" t="str" cm="1">
        <f t="array" aca="1" ref="V474" ca="1">IF(ISNUMBER(--RIGHT(F474,1)), "0", MID(F474, LOOKUP(2,1/(ISNUMBER(--MID(F474,ROW(INDIRECT("1:"&amp;LEN(F474))),1))), ROW(INDIRECT("1:"&amp;LEN(F474))))+1, LEN(F474)))</f>
        <v>0</v>
      </c>
      <c r="W474" s="2" t="s">
        <v>1147</v>
      </c>
      <c r="X474" t="str">
        <f t="shared" ca="1" si="7"/>
        <v>["Urea Prillis, Coated","43,46","45B625","B25","1A-1B-1C","1.2","0","B6","5","2","0"],</v>
      </c>
    </row>
    <row r="475" spans="1:24" ht="17.5" x14ac:dyDescent="0.35">
      <c r="A475" t="s">
        <v>1148</v>
      </c>
      <c r="B475" s="4" t="s">
        <v>1114</v>
      </c>
      <c r="C475" s="1" t="s">
        <v>1146</v>
      </c>
      <c r="D475" s="5">
        <v>16</v>
      </c>
      <c r="E475" s="1" t="s">
        <v>1146</v>
      </c>
      <c r="F475" s="5" t="s">
        <v>1115</v>
      </c>
      <c r="G475" s="1" t="s">
        <v>1146</v>
      </c>
      <c r="H475" s="5" t="s">
        <v>36</v>
      </c>
      <c r="I475" s="1" t="s">
        <v>1146</v>
      </c>
      <c r="J475" s="5" t="s">
        <v>192</v>
      </c>
      <c r="K475" s="1" t="s">
        <v>1146</v>
      </c>
      <c r="L475" s="5">
        <v>0.5</v>
      </c>
      <c r="M475" s="1" t="s">
        <v>1146</v>
      </c>
      <c r="N475" s="7">
        <v>0</v>
      </c>
      <c r="O475" s="1" t="s">
        <v>1146</v>
      </c>
      <c r="P475" s="5" t="s">
        <v>26</v>
      </c>
      <c r="Q475" s="1" t="s">
        <v>1146</v>
      </c>
      <c r="R475">
        <v>5</v>
      </c>
      <c r="S475" s="1" t="s">
        <v>1146</v>
      </c>
      <c r="T475">
        <v>3</v>
      </c>
      <c r="U475" s="1" t="s">
        <v>1146</v>
      </c>
      <c r="V475" t="str" cm="1">
        <f t="array" aca="1" ref="V475" ca="1">IF(ISNUMBER(--RIGHT(F475,1)), "0", MID(F475, LOOKUP(2,1/(ISNUMBER(--MID(F475,ROW(INDIRECT("1:"&amp;LEN(F475))),1))), ROW(INDIRECT("1:"&amp;LEN(F475))))+1, LEN(F475)))</f>
        <v>Y</v>
      </c>
      <c r="W475" s="2" t="s">
        <v>1147</v>
      </c>
      <c r="X475" t="str">
        <f t="shared" ca="1" si="7"/>
        <v>["Vermiculite, Expanded","16","16C1/235Y","C35","1A-1B","0.5","0","C1/2","5","3","Y"],</v>
      </c>
    </row>
    <row r="476" spans="1:24" ht="17.5" x14ac:dyDescent="0.35">
      <c r="A476" t="s">
        <v>1148</v>
      </c>
      <c r="B476" s="4" t="s">
        <v>1116</v>
      </c>
      <c r="C476" s="1" t="s">
        <v>1146</v>
      </c>
      <c r="D476" s="5">
        <v>80</v>
      </c>
      <c r="E476" s="1" t="s">
        <v>1146</v>
      </c>
      <c r="F476" s="5" t="s">
        <v>167</v>
      </c>
      <c r="G476" s="1" t="s">
        <v>1146</v>
      </c>
      <c r="H476" s="5" t="s">
        <v>144</v>
      </c>
      <c r="I476" s="1" t="s">
        <v>1146</v>
      </c>
      <c r="J476" s="5" t="s">
        <v>20</v>
      </c>
      <c r="K476" s="1" t="s">
        <v>1146</v>
      </c>
      <c r="L476" s="5">
        <v>1</v>
      </c>
      <c r="M476" s="1" t="s">
        <v>1146</v>
      </c>
      <c r="N476" s="7">
        <v>0</v>
      </c>
      <c r="O476" s="1" t="s">
        <v>1146</v>
      </c>
      <c r="P476" s="5" t="s">
        <v>60</v>
      </c>
      <c r="Q476" s="1" t="s">
        <v>1146</v>
      </c>
      <c r="R476">
        <v>6</v>
      </c>
      <c r="S476" s="1" t="s">
        <v>1146</v>
      </c>
      <c r="T476">
        <v>3</v>
      </c>
      <c r="U476" s="1" t="s">
        <v>1146</v>
      </c>
      <c r="V476" t="str" cm="1">
        <f t="array" aca="1" ref="V476" ca="1">IF(ISNUMBER(--RIGHT(F476,1)), "0", MID(F476, LOOKUP(2,1/(ISNUMBER(--MID(F476,ROW(INDIRECT("1:"&amp;LEN(F476))),1))), ROW(INDIRECT("1:"&amp;LEN(F476))))+1, LEN(F476)))</f>
        <v>0</v>
      </c>
      <c r="W476" s="2" t="s">
        <v>1147</v>
      </c>
      <c r="X476" t="str">
        <f t="shared" ca="1" si="7"/>
        <v>["Vermiculite, Ore","80","80D336","D36","2D","1","0","D3","6","3","0"],</v>
      </c>
    </row>
    <row r="477" spans="1:24" ht="17.5" x14ac:dyDescent="0.35">
      <c r="A477" t="s">
        <v>1148</v>
      </c>
      <c r="B477" s="4" t="s">
        <v>1117</v>
      </c>
      <c r="C477" s="1" t="s">
        <v>1146</v>
      </c>
      <c r="D477" s="5">
        <v>48</v>
      </c>
      <c r="E477" s="1" t="s">
        <v>1146</v>
      </c>
      <c r="F477" s="5" t="s">
        <v>1118</v>
      </c>
      <c r="G477" s="1" t="s">
        <v>1146</v>
      </c>
      <c r="H477" s="5" t="s">
        <v>780</v>
      </c>
      <c r="I477" s="1" t="s">
        <v>1146</v>
      </c>
      <c r="J477" s="5" t="s">
        <v>31</v>
      </c>
      <c r="K477" s="1" t="s">
        <v>1146</v>
      </c>
      <c r="L477" s="5">
        <v>0.4</v>
      </c>
      <c r="M477" s="1" t="s">
        <v>1146</v>
      </c>
      <c r="N477" s="5" t="s">
        <v>14</v>
      </c>
      <c r="O477" s="1" t="s">
        <v>1146</v>
      </c>
      <c r="P477" s="5" t="s">
        <v>32</v>
      </c>
      <c r="Q477" s="1" t="s">
        <v>1146</v>
      </c>
      <c r="R477">
        <v>6</v>
      </c>
      <c r="S477" s="1" t="s">
        <v>1146</v>
      </c>
      <c r="T477">
        <v>1</v>
      </c>
      <c r="U477" s="1" t="s">
        <v>1146</v>
      </c>
      <c r="V477" t="str" cm="1">
        <f t="array" aca="1" ref="V477" ca="1">IF(ISNUMBER(--RIGHT(F477,1)), "0", MID(F477, LOOKUP(2,1/(ISNUMBER(--MID(F477,ROW(INDIRECT("1:"&amp;LEN(F477))),1))), ROW(INDIRECT("1:"&amp;LEN(F477))))+1, LEN(F477)))</f>
        <v>N</v>
      </c>
      <c r="W477" s="2" t="s">
        <v>1147</v>
      </c>
      <c r="X477" t="str">
        <f t="shared" ca="1" si="7"/>
        <v>["Vetch","48","48B616N","B16","1A-1B-1C","0.4","X","B6","6","1","N"],</v>
      </c>
    </row>
    <row r="478" spans="1:24" ht="17.5" x14ac:dyDescent="0.35">
      <c r="A478" t="s">
        <v>1148</v>
      </c>
      <c r="B478" s="4" t="s">
        <v>1119</v>
      </c>
      <c r="C478" s="1" t="s">
        <v>1146</v>
      </c>
      <c r="D478" s="5" t="s">
        <v>114</v>
      </c>
      <c r="E478" s="1" t="s">
        <v>1146</v>
      </c>
      <c r="F478" s="5" t="s">
        <v>1120</v>
      </c>
      <c r="G478" s="1" t="s">
        <v>1146</v>
      </c>
      <c r="H478" s="5" t="s">
        <v>112</v>
      </c>
      <c r="I478" s="1" t="s">
        <v>1146</v>
      </c>
      <c r="J478" s="5" t="s">
        <v>20</v>
      </c>
      <c r="K478" s="1" t="s">
        <v>1146</v>
      </c>
      <c r="L478" s="5">
        <v>1</v>
      </c>
      <c r="M478" s="1" t="s">
        <v>1146</v>
      </c>
      <c r="N478" s="5" t="s">
        <v>14</v>
      </c>
      <c r="O478" s="1" t="s">
        <v>1146</v>
      </c>
      <c r="P478" s="5" t="s">
        <v>32</v>
      </c>
      <c r="Q478" s="1" t="s">
        <v>1146</v>
      </c>
      <c r="R478">
        <v>6</v>
      </c>
      <c r="S478" s="1" t="s">
        <v>1146</v>
      </c>
      <c r="T478">
        <v>3</v>
      </c>
      <c r="U478" s="1" t="s">
        <v>1146</v>
      </c>
      <c r="V478" t="str" cm="1">
        <f t="array" aca="1" ref="V478" ca="1">IF(ISNUMBER(--RIGHT(F478,1)), "0", MID(F478, LOOKUP(2,1/(ISNUMBER(--MID(F478,ROW(INDIRECT("1:"&amp;LEN(F478))),1))), ROW(INDIRECT("1:"&amp;LEN(F478))))+1, LEN(F478)))</f>
        <v>0</v>
      </c>
      <c r="W478" s="2" t="s">
        <v>1147</v>
      </c>
      <c r="X478" t="str">
        <f t="shared" ca="1" si="7"/>
        <v>["Walnut Shells, Crushed","35,45","40B636","B36","2D","1","X","B6","6","3","0"],</v>
      </c>
    </row>
    <row r="479" spans="1:24" ht="17.5" x14ac:dyDescent="0.35">
      <c r="A479" t="s">
        <v>1148</v>
      </c>
      <c r="B479" s="4" t="s">
        <v>1121</v>
      </c>
      <c r="C479" s="1" t="s">
        <v>1146</v>
      </c>
      <c r="D479" s="5" t="s">
        <v>332</v>
      </c>
      <c r="E479" s="1" t="s">
        <v>1146</v>
      </c>
      <c r="F479" s="5" t="s">
        <v>1122</v>
      </c>
      <c r="G479" s="1" t="s">
        <v>1146</v>
      </c>
      <c r="H479" s="5" t="s">
        <v>25</v>
      </c>
      <c r="I479" s="1" t="s">
        <v>1146</v>
      </c>
      <c r="J479" s="5" t="s">
        <v>31</v>
      </c>
      <c r="K479" s="1" t="s">
        <v>1146</v>
      </c>
      <c r="L479" s="5">
        <v>0.4</v>
      </c>
      <c r="M479" s="1" t="s">
        <v>1146</v>
      </c>
      <c r="N479" s="5" t="s">
        <v>14</v>
      </c>
      <c r="O479" s="1" t="s">
        <v>1146</v>
      </c>
      <c r="P479" s="5" t="s">
        <v>26</v>
      </c>
      <c r="Q479" s="1" t="s">
        <v>1146</v>
      </c>
      <c r="R479">
        <v>5</v>
      </c>
      <c r="S479" s="1" t="s">
        <v>1146</v>
      </c>
      <c r="T479">
        <v>2</v>
      </c>
      <c r="U479" s="1" t="s">
        <v>1146</v>
      </c>
      <c r="V479" t="str" cm="1">
        <f t="array" aca="1" ref="V479" ca="1">IF(ISNUMBER(--RIGHT(F479,1)), "0", MID(F479, LOOKUP(2,1/(ISNUMBER(--MID(F479,ROW(INDIRECT("1:"&amp;LEN(F479))),1))), ROW(INDIRECT("1:"&amp;LEN(F479))))+1, LEN(F479)))</f>
        <v>N</v>
      </c>
      <c r="W479" s="2" t="s">
        <v>1147</v>
      </c>
      <c r="X479" t="str">
        <f t="shared" ca="1" si="7"/>
        <v>["Wheat","45,48","47C1/225N","C25","1A-1B-1C","0.4","X","C1/2","5","2","N"],</v>
      </c>
    </row>
    <row r="480" spans="1:24" ht="17.5" x14ac:dyDescent="0.35">
      <c r="A480" t="s">
        <v>1148</v>
      </c>
      <c r="B480" s="4" t="s">
        <v>1123</v>
      </c>
      <c r="C480" s="1" t="s">
        <v>1146</v>
      </c>
      <c r="D480" s="5" t="s">
        <v>309</v>
      </c>
      <c r="E480" s="1" t="s">
        <v>1146</v>
      </c>
      <c r="F480" s="5" t="s">
        <v>1124</v>
      </c>
      <c r="G480" s="1" t="s">
        <v>1146</v>
      </c>
      <c r="H480" s="5" t="s">
        <v>46</v>
      </c>
      <c r="I480" s="1" t="s">
        <v>1146</v>
      </c>
      <c r="J480" s="5" t="s">
        <v>31</v>
      </c>
      <c r="K480" s="1" t="s">
        <v>1146</v>
      </c>
      <c r="L480" s="5">
        <v>0.4</v>
      </c>
      <c r="M480" s="1" t="s">
        <v>1146</v>
      </c>
      <c r="N480" s="5" t="s">
        <v>14</v>
      </c>
      <c r="O480" s="1" t="s">
        <v>1146</v>
      </c>
      <c r="P480" s="5" t="s">
        <v>32</v>
      </c>
      <c r="Q480" s="1" t="s">
        <v>1146</v>
      </c>
      <c r="R480">
        <v>5</v>
      </c>
      <c r="S480" s="1" t="s">
        <v>1146</v>
      </c>
      <c r="T480">
        <v>2</v>
      </c>
      <c r="U480" s="1" t="s">
        <v>1146</v>
      </c>
      <c r="V480" t="str" cm="1">
        <f t="array" aca="1" ref="V480" ca="1">IF(ISNUMBER(--RIGHT(F480,1)), "0", MID(F480, LOOKUP(2,1/(ISNUMBER(--MID(F480,ROW(INDIRECT("1:"&amp;LEN(F480))),1))), ROW(INDIRECT("1:"&amp;LEN(F480))))+1, LEN(F480)))</f>
        <v>N</v>
      </c>
      <c r="W480" s="2" t="s">
        <v>1147</v>
      </c>
      <c r="X480" t="str">
        <f t="shared" ca="1" si="7"/>
        <v>["Wheat, Cracked","40,45","43B625N","B25","1A-1B-1C","0.4","X","B6","5","2","N"],</v>
      </c>
    </row>
    <row r="481" spans="1:24" ht="17.5" x14ac:dyDescent="0.35">
      <c r="A481" t="s">
        <v>1148</v>
      </c>
      <c r="B481" s="4" t="s">
        <v>1125</v>
      </c>
      <c r="C481" s="1" t="s">
        <v>1146</v>
      </c>
      <c r="D481" s="5" t="s">
        <v>304</v>
      </c>
      <c r="E481" s="1" t="s">
        <v>1146</v>
      </c>
      <c r="F481" s="5" t="s">
        <v>1126</v>
      </c>
      <c r="G481" s="1" t="s">
        <v>1146</v>
      </c>
      <c r="H481" s="5" t="s">
        <v>46</v>
      </c>
      <c r="I481" s="1" t="s">
        <v>1146</v>
      </c>
      <c r="J481" s="5" t="s">
        <v>31</v>
      </c>
      <c r="K481" s="1" t="s">
        <v>1146</v>
      </c>
      <c r="L481" s="5">
        <v>0.4</v>
      </c>
      <c r="M481" s="1" t="s">
        <v>1146</v>
      </c>
      <c r="N481" s="5" t="s">
        <v>14</v>
      </c>
      <c r="O481" s="1" t="s">
        <v>1146</v>
      </c>
      <c r="P481" s="5" t="s">
        <v>32</v>
      </c>
      <c r="Q481" s="1" t="s">
        <v>1146</v>
      </c>
      <c r="R481">
        <v>5</v>
      </c>
      <c r="S481" s="1" t="s">
        <v>1146</v>
      </c>
      <c r="T481">
        <v>2</v>
      </c>
      <c r="U481" s="1" t="s">
        <v>1146</v>
      </c>
      <c r="V481" t="str" cm="1">
        <f t="array" aca="1" ref="V481" ca="1">IF(ISNUMBER(--RIGHT(F481,1)), "0", MID(F481, LOOKUP(2,1/(ISNUMBER(--MID(F481,ROW(INDIRECT("1:"&amp;LEN(F481))),1))), ROW(INDIRECT("1:"&amp;LEN(F481))))+1, LEN(F481)))</f>
        <v>0</v>
      </c>
      <c r="W481" s="2" t="s">
        <v>1147</v>
      </c>
      <c r="X481" t="str">
        <f t="shared" ca="1" si="7"/>
        <v>["Wheat, Germ","18,28","23B625","B25","1A-1B-1C","0.4","X","B6","5","2","0"],</v>
      </c>
    </row>
    <row r="482" spans="1:24" ht="17.5" x14ac:dyDescent="0.35">
      <c r="A482" t="s">
        <v>1148</v>
      </c>
      <c r="B482" s="4" t="s">
        <v>1127</v>
      </c>
      <c r="C482" s="1" t="s">
        <v>1146</v>
      </c>
      <c r="D482" s="5" t="s">
        <v>1128</v>
      </c>
      <c r="E482" s="1" t="s">
        <v>1146</v>
      </c>
      <c r="F482" s="5" t="s">
        <v>1129</v>
      </c>
      <c r="G482" s="1" t="s">
        <v>1146</v>
      </c>
      <c r="H482" s="5" t="s">
        <v>501</v>
      </c>
      <c r="I482" s="1" t="s">
        <v>1146</v>
      </c>
      <c r="J482" s="5" t="s">
        <v>20</v>
      </c>
      <c r="K482" s="1" t="s">
        <v>1146</v>
      </c>
      <c r="L482" s="5">
        <v>1</v>
      </c>
      <c r="M482" s="1" t="s">
        <v>1146</v>
      </c>
      <c r="N482" s="5" t="s">
        <v>14</v>
      </c>
      <c r="O482" s="1" t="s">
        <v>1146</v>
      </c>
      <c r="P482" s="5" t="s">
        <v>91</v>
      </c>
      <c r="Q482" s="1" t="s">
        <v>1146</v>
      </c>
      <c r="R482">
        <v>6</v>
      </c>
      <c r="S482" s="1" t="s">
        <v>1146</v>
      </c>
      <c r="T482">
        <v>3</v>
      </c>
      <c r="U482" s="1" t="s">
        <v>1146</v>
      </c>
      <c r="V482" t="str" cm="1">
        <f t="array" aca="1" ref="V482" ca="1">IF(ISNUMBER(--RIGHT(F482,1)), "0", MID(F482, LOOKUP(2,1/(ISNUMBER(--MID(F482,ROW(INDIRECT("1:"&amp;LEN(F482))),1))), ROW(INDIRECT("1:"&amp;LEN(F482))))+1, LEN(F482)))</f>
        <v>MR</v>
      </c>
      <c r="W482" s="2" t="s">
        <v>1147</v>
      </c>
      <c r="X482" t="str">
        <f t="shared" ca="1" si="7"/>
        <v>["White Lead, Dry","75,100","88A4036MR","A36","2D","1","X","A40","6","3","MR"],</v>
      </c>
    </row>
    <row r="483" spans="1:24" ht="17.5" x14ac:dyDescent="0.35">
      <c r="A483" t="s">
        <v>1148</v>
      </c>
      <c r="B483" s="4" t="s">
        <v>1130</v>
      </c>
      <c r="C483" s="1" t="s">
        <v>1146</v>
      </c>
      <c r="D483" s="5" t="s">
        <v>1131</v>
      </c>
      <c r="E483" s="1" t="s">
        <v>1146</v>
      </c>
      <c r="F483" s="5" t="s">
        <v>1132</v>
      </c>
      <c r="G483" s="1" t="s">
        <v>1146</v>
      </c>
      <c r="H483" s="5" t="s">
        <v>184</v>
      </c>
      <c r="I483" s="1" t="s">
        <v>1146</v>
      </c>
      <c r="J483" s="5" t="s">
        <v>47</v>
      </c>
      <c r="K483" s="1" t="s">
        <v>1146</v>
      </c>
      <c r="L483" s="5">
        <v>0.6</v>
      </c>
      <c r="M483" s="1" t="s">
        <v>1146</v>
      </c>
      <c r="N483" s="7">
        <v>0</v>
      </c>
      <c r="O483" s="1" t="s">
        <v>1146</v>
      </c>
      <c r="P483" s="5" t="s">
        <v>60</v>
      </c>
      <c r="Q483" s="1" t="s">
        <v>1146</v>
      </c>
      <c r="R483">
        <v>5</v>
      </c>
      <c r="S483" s="1" t="s">
        <v>1146</v>
      </c>
      <c r="T483">
        <v>4</v>
      </c>
      <c r="U483" s="1" t="s">
        <v>1146</v>
      </c>
      <c r="V483" t="str" cm="1">
        <f t="array" aca="1" ref="V483" ca="1">IF(ISNUMBER(--RIGHT(F483,1)), "0", MID(F483, LOOKUP(2,1/(ISNUMBER(--MID(F483,ROW(INDIRECT("1:"&amp;LEN(F483))),1))), ROW(INDIRECT("1:"&amp;LEN(F483))))+1, LEN(F483)))</f>
        <v>VY</v>
      </c>
      <c r="W483" s="2" t="s">
        <v>1147</v>
      </c>
      <c r="X483" t="str">
        <f t="shared" ca="1" si="7"/>
        <v>["Wood, Chips, Screened","10,30","20D345VY","D45","2A-2B","0.6","0","D3","5","4","VY"],</v>
      </c>
    </row>
    <row r="484" spans="1:24" ht="17.5" x14ac:dyDescent="0.35">
      <c r="A484" t="s">
        <v>1148</v>
      </c>
      <c r="B484" s="4" t="s">
        <v>1133</v>
      </c>
      <c r="C484" s="1" t="s">
        <v>1146</v>
      </c>
      <c r="D484" s="5" t="s">
        <v>1134</v>
      </c>
      <c r="E484" s="1" t="s">
        <v>1146</v>
      </c>
      <c r="F484" s="5" t="s">
        <v>1135</v>
      </c>
      <c r="G484" s="1" t="s">
        <v>1146</v>
      </c>
      <c r="H484" s="5" t="s">
        <v>42</v>
      </c>
      <c r="I484" s="1" t="s">
        <v>1146</v>
      </c>
      <c r="J484" s="5" t="s">
        <v>192</v>
      </c>
      <c r="K484" s="1" t="s">
        <v>1146</v>
      </c>
      <c r="L484" s="5">
        <v>0.4</v>
      </c>
      <c r="M484" s="1" t="s">
        <v>1146</v>
      </c>
      <c r="N484" s="5" t="s">
        <v>14</v>
      </c>
      <c r="O484" s="1" t="s">
        <v>1146</v>
      </c>
      <c r="P484" s="5" t="s">
        <v>32</v>
      </c>
      <c r="Q484" s="1" t="s">
        <v>1146</v>
      </c>
      <c r="R484">
        <v>5</v>
      </c>
      <c r="S484" s="1" t="s">
        <v>1146</v>
      </c>
      <c r="T484">
        <v>3</v>
      </c>
      <c r="U484" s="1" t="s">
        <v>1146</v>
      </c>
      <c r="V484" t="str" cm="1">
        <f t="array" aca="1" ref="V484" ca="1">IF(ISNUMBER(--RIGHT(F484,1)), "0", MID(F484, LOOKUP(2,1/(ISNUMBER(--MID(F484,ROW(INDIRECT("1:"&amp;LEN(F484))),1))), ROW(INDIRECT("1:"&amp;LEN(F484))))+1, LEN(F484)))</f>
        <v>N</v>
      </c>
      <c r="W484" s="2" t="s">
        <v>1147</v>
      </c>
      <c r="X484" t="str">
        <f t="shared" ca="1" si="7"/>
        <v>["Wood, Flour","16,36","26B635N","B35","1A-1B","0.4","X","B6","5","3","N"],</v>
      </c>
    </row>
    <row r="485" spans="1:24" ht="15.5" x14ac:dyDescent="0.35">
      <c r="A485" t="s">
        <v>1148</v>
      </c>
      <c r="B485" s="4" t="s">
        <v>1136</v>
      </c>
      <c r="C485" s="1" t="s">
        <v>1146</v>
      </c>
      <c r="D485" s="5" t="s">
        <v>1137</v>
      </c>
      <c r="E485" s="1" t="s">
        <v>1146</v>
      </c>
      <c r="F485" s="5" t="s">
        <v>1138</v>
      </c>
      <c r="G485" s="1" t="s">
        <v>1146</v>
      </c>
      <c r="H485" s="5" t="s">
        <v>66</v>
      </c>
      <c r="I485" s="1" t="s">
        <v>1146</v>
      </c>
      <c r="J485" s="5" t="s">
        <v>47</v>
      </c>
      <c r="K485" s="1" t="s">
        <v>1146</v>
      </c>
      <c r="L485" s="5">
        <v>1.5</v>
      </c>
      <c r="M485" s="1" t="s">
        <v>1146</v>
      </c>
      <c r="N485" s="7">
        <v>0</v>
      </c>
      <c r="O485" s="1" t="s">
        <v>1146</v>
      </c>
      <c r="P485" s="5" t="s">
        <v>67</v>
      </c>
      <c r="Q485" s="1" t="s">
        <v>1146</v>
      </c>
      <c r="R485">
        <v>5</v>
      </c>
      <c r="S485" s="1" t="s">
        <v>1146</v>
      </c>
      <c r="T485">
        <v>4</v>
      </c>
      <c r="U485" s="1" t="s">
        <v>1146</v>
      </c>
      <c r="V485" t="str" cm="1">
        <f t="array" aca="1" ref="V485" ca="1">IF(ISNUMBER(--RIGHT(F485,1)), "0", MID(F485, LOOKUP(2,1/(ISNUMBER(--MID(F485,ROW(INDIRECT("1:"&amp;LEN(F485))),1))), ROW(INDIRECT("1:"&amp;LEN(F485))))+1, LEN(F485)))</f>
        <v>VY</v>
      </c>
      <c r="W485" s="2" t="s">
        <v>1147</v>
      </c>
      <c r="X485" t="str">
        <f t="shared" ca="1" si="7"/>
        <v>["Wood, Shavings","8,16","12E45VY","E45","2A-2B","1.5","0","E","5","4","VY"],</v>
      </c>
    </row>
    <row r="486" spans="1:24" ht="17.5" x14ac:dyDescent="0.35">
      <c r="A486" t="s">
        <v>1148</v>
      </c>
      <c r="B486" s="4" t="s">
        <v>1139</v>
      </c>
      <c r="C486" s="1" t="s">
        <v>1146</v>
      </c>
      <c r="D486" s="5" t="s">
        <v>356</v>
      </c>
      <c r="E486" s="1" t="s">
        <v>1146</v>
      </c>
      <c r="F486" s="5" t="s">
        <v>1140</v>
      </c>
      <c r="G486" s="1" t="s">
        <v>1146</v>
      </c>
      <c r="H486" s="5" t="s">
        <v>87</v>
      </c>
      <c r="I486" s="1" t="s">
        <v>1146</v>
      </c>
      <c r="J486" s="5" t="s">
        <v>192</v>
      </c>
      <c r="K486" s="1" t="s">
        <v>1146</v>
      </c>
      <c r="L486" s="5">
        <v>1</v>
      </c>
      <c r="M486" s="1" t="s">
        <v>1146</v>
      </c>
      <c r="N486" s="7">
        <v>0</v>
      </c>
      <c r="O486" s="1" t="s">
        <v>1146</v>
      </c>
      <c r="P486" s="5" t="s">
        <v>15</v>
      </c>
      <c r="Q486" s="1" t="s">
        <v>1146</v>
      </c>
      <c r="R486">
        <v>5</v>
      </c>
      <c r="S486" s="1" t="s">
        <v>1146</v>
      </c>
      <c r="T486">
        <v>4</v>
      </c>
      <c r="U486" s="1" t="s">
        <v>1146</v>
      </c>
      <c r="V486" t="str" cm="1">
        <f t="array" aca="1" ref="V486" ca="1">IF(ISNUMBER(--RIGHT(F486,1)), "0", MID(F486, LOOKUP(2,1/(ISNUMBER(--MID(F486,ROW(INDIRECT("1:"&amp;LEN(F486))),1))), ROW(INDIRECT("1:"&amp;LEN(F486))))+1, LEN(F486)))</f>
        <v>X</v>
      </c>
      <c r="W486" s="2" t="s">
        <v>1147</v>
      </c>
      <c r="X486" t="str">
        <f t="shared" ca="1" si="7"/>
        <v>["Zinc Oxide, Heavy","30,35","33A10045X","A45","1A-1B","1","0","A100","5","4","X"],</v>
      </c>
    </row>
    <row r="487" spans="1:24" ht="17.5" x14ac:dyDescent="0.35">
      <c r="A487" t="s">
        <v>1148</v>
      </c>
      <c r="B487" s="4" t="s">
        <v>1141</v>
      </c>
      <c r="C487" s="1" t="s">
        <v>1146</v>
      </c>
      <c r="D487" s="5" t="s">
        <v>28</v>
      </c>
      <c r="E487" s="1" t="s">
        <v>1146</v>
      </c>
      <c r="F487" s="5" t="s">
        <v>1142</v>
      </c>
      <c r="G487" s="1" t="s">
        <v>1146</v>
      </c>
      <c r="H487" s="5" t="s">
        <v>87</v>
      </c>
      <c r="I487" s="1" t="s">
        <v>1146</v>
      </c>
      <c r="J487" s="5" t="s">
        <v>192</v>
      </c>
      <c r="K487" s="1" t="s">
        <v>1146</v>
      </c>
      <c r="L487" s="5">
        <v>1</v>
      </c>
      <c r="M487" s="1" t="s">
        <v>1146</v>
      </c>
      <c r="N487" s="5" t="s">
        <v>14</v>
      </c>
      <c r="O487" s="1" t="s">
        <v>1146</v>
      </c>
      <c r="P487" s="5" t="s">
        <v>15</v>
      </c>
      <c r="Q487" s="1" t="s">
        <v>1146</v>
      </c>
      <c r="R487">
        <v>5</v>
      </c>
      <c r="S487" s="1" t="s">
        <v>1146</v>
      </c>
      <c r="T487">
        <v>4</v>
      </c>
      <c r="U487" s="1" t="s">
        <v>1146</v>
      </c>
      <c r="V487" t="str" cm="1">
        <f t="array" aca="1" ref="V487" ca="1">IF(ISNUMBER(--RIGHT(F487,1)), "0", MID(F487, LOOKUP(2,1/(ISNUMBER(--MID(F487,ROW(INDIRECT("1:"&amp;LEN(F487))),1))), ROW(INDIRECT("1:"&amp;LEN(F487))))+1, LEN(F487)))</f>
        <v>XY</v>
      </c>
      <c r="W487" s="2" t="s">
        <v>1147</v>
      </c>
      <c r="X487" t="str">
        <f t="shared" ca="1" si="7"/>
        <v>["Zinc Oxide, Light","10,15","13A10045XY","A45","1A-1B","1","X","A100","5","4","XY"],</v>
      </c>
    </row>
    <row r="488" spans="1:24" ht="17.5" x14ac:dyDescent="0.35">
      <c r="A488" t="s">
        <v>1148</v>
      </c>
      <c r="B488" s="4" t="s">
        <v>1143</v>
      </c>
      <c r="C488" s="1" t="s">
        <v>1146</v>
      </c>
      <c r="D488" s="5" t="s">
        <v>552</v>
      </c>
      <c r="E488" s="1" t="s">
        <v>1146</v>
      </c>
      <c r="F488" s="5" t="s">
        <v>1144</v>
      </c>
      <c r="G488" s="1" t="s">
        <v>1146</v>
      </c>
      <c r="H488" s="5" t="s">
        <v>236</v>
      </c>
      <c r="I488" s="1" t="s">
        <v>1146</v>
      </c>
      <c r="J488" s="5" t="s">
        <v>52</v>
      </c>
      <c r="K488" s="1" t="s">
        <v>1146</v>
      </c>
      <c r="L488" s="5">
        <v>1</v>
      </c>
      <c r="M488" s="1" t="s">
        <v>1146</v>
      </c>
      <c r="N488" s="7">
        <v>0</v>
      </c>
      <c r="O488" s="1" t="s">
        <v>1146</v>
      </c>
      <c r="P488" s="5" t="s">
        <v>32</v>
      </c>
      <c r="Q488" s="1" t="s">
        <v>1146</v>
      </c>
      <c r="R488">
        <v>7</v>
      </c>
      <c r="S488" s="1" t="s">
        <v>1146</v>
      </c>
      <c r="T488">
        <v>3</v>
      </c>
      <c r="U488" s="1" t="s">
        <v>1146</v>
      </c>
      <c r="V488" t="str" cm="1">
        <f t="array" aca="1" ref="V488" ca="1">IF(ISNUMBER(--RIGHT(F488,1)), "0", MID(F488, LOOKUP(2,1/(ISNUMBER(--MID(F488,ROW(INDIRECT("1:"&amp;LEN(F488))),1))), ROW(INDIRECT("1:"&amp;LEN(F488))))+1, LEN(F488)))</f>
        <v>0</v>
      </c>
      <c r="W488" s="2" t="s">
        <v>1147</v>
      </c>
      <c r="X488" t="str">
        <f t="shared" ca="1" si="7"/>
        <v>["Zinc, Concentrate, Residue","75,80","78B637","B37","3D","1","0","B6","7","3","0"],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43E9-FBDA-439C-80EA-C94F0620FBCD}">
  <dimension ref="A1:N53"/>
  <sheetViews>
    <sheetView zoomScale="46" zoomScaleNormal="115" workbookViewId="0">
      <selection activeCell="V32" sqref="V32:Z36"/>
    </sheetView>
  </sheetViews>
  <sheetFormatPr defaultRowHeight="14.5" x14ac:dyDescent="0.35"/>
  <cols>
    <col min="1" max="1" width="21.81640625" bestFit="1" customWidth="1"/>
    <col min="3" max="3" width="10.90625" bestFit="1" customWidth="1"/>
    <col min="4" max="4" width="9.7265625" bestFit="1" customWidth="1"/>
    <col min="6" max="6" width="10.90625" bestFit="1" customWidth="1"/>
    <col min="7" max="7" width="9.7265625" bestFit="1" customWidth="1"/>
    <col min="11" max="11" width="13.7265625" bestFit="1" customWidth="1"/>
  </cols>
  <sheetData>
    <row r="1" spans="1:13" x14ac:dyDescent="0.35">
      <c r="A1" t="s">
        <v>1327</v>
      </c>
    </row>
    <row r="2" spans="1:13" x14ac:dyDescent="0.35">
      <c r="A2" t="s">
        <v>1328</v>
      </c>
      <c r="B2" s="101" t="s">
        <v>1336</v>
      </c>
      <c r="C2" s="101"/>
      <c r="D2" s="101"/>
      <c r="E2" s="101" t="s">
        <v>1337</v>
      </c>
      <c r="F2" s="101"/>
      <c r="G2" s="101"/>
    </row>
    <row r="3" spans="1:13" x14ac:dyDescent="0.35">
      <c r="B3" s="47" t="s">
        <v>1338</v>
      </c>
      <c r="C3" s="47" t="s">
        <v>1339</v>
      </c>
      <c r="D3" s="47" t="s">
        <v>1340</v>
      </c>
      <c r="E3" s="47" t="s">
        <v>1338</v>
      </c>
      <c r="F3" s="47" t="s">
        <v>1339</v>
      </c>
      <c r="G3" s="47" t="s">
        <v>1340</v>
      </c>
      <c r="L3" t="s">
        <v>1351</v>
      </c>
      <c r="M3" t="s">
        <v>1352</v>
      </c>
    </row>
    <row r="4" spans="1:13" x14ac:dyDescent="0.35">
      <c r="A4" t="s">
        <v>1329</v>
      </c>
      <c r="B4" s="48" t="b">
        <v>0</v>
      </c>
      <c r="C4" s="48" t="b">
        <v>1</v>
      </c>
      <c r="D4" s="48" t="b">
        <v>0</v>
      </c>
      <c r="E4" s="48" t="b">
        <v>1</v>
      </c>
      <c r="F4" s="48" t="b">
        <v>0</v>
      </c>
      <c r="G4" s="48" t="b">
        <v>0</v>
      </c>
      <c r="K4" t="s">
        <v>1279</v>
      </c>
      <c r="L4" s="48" t="b">
        <v>1</v>
      </c>
      <c r="M4" s="48" t="b">
        <v>1</v>
      </c>
    </row>
    <row r="5" spans="1:13" x14ac:dyDescent="0.35">
      <c r="A5" t="s">
        <v>1280</v>
      </c>
      <c r="B5" s="48" t="b">
        <v>0</v>
      </c>
      <c r="C5" s="48" t="b">
        <v>1</v>
      </c>
      <c r="D5" s="48" t="b">
        <v>0</v>
      </c>
      <c r="E5" s="48" t="b">
        <v>0</v>
      </c>
      <c r="F5" s="48" t="b">
        <v>1</v>
      </c>
      <c r="G5" s="48" t="b">
        <v>0</v>
      </c>
      <c r="K5" t="s">
        <v>1280</v>
      </c>
      <c r="L5" s="48" t="b">
        <v>1</v>
      </c>
      <c r="M5" s="48" t="b">
        <v>1</v>
      </c>
    </row>
    <row r="6" spans="1:13" x14ac:dyDescent="0.35">
      <c r="A6" t="s">
        <v>1281</v>
      </c>
      <c r="B6" s="48" t="b">
        <v>0</v>
      </c>
      <c r="C6" s="48" t="b">
        <v>1</v>
      </c>
      <c r="D6" s="48" t="b">
        <v>0</v>
      </c>
      <c r="E6" s="48" t="b">
        <v>0</v>
      </c>
      <c r="F6" s="48" t="b">
        <v>1</v>
      </c>
      <c r="G6" s="48" t="b">
        <v>0</v>
      </c>
      <c r="K6" t="s">
        <v>1281</v>
      </c>
      <c r="L6" s="48" t="b">
        <v>1</v>
      </c>
      <c r="M6" s="48" t="b">
        <v>1</v>
      </c>
    </row>
    <row r="7" spans="1:13" x14ac:dyDescent="0.35">
      <c r="A7" t="s">
        <v>1282</v>
      </c>
      <c r="B7" s="48" t="b">
        <v>1</v>
      </c>
      <c r="C7" s="48" t="b">
        <v>0</v>
      </c>
      <c r="D7" s="48" t="b">
        <v>1</v>
      </c>
      <c r="E7" s="48" t="b">
        <v>0</v>
      </c>
      <c r="F7" s="48" t="b">
        <v>1</v>
      </c>
      <c r="G7" s="48" t="b">
        <v>0</v>
      </c>
      <c r="K7" t="s">
        <v>1282</v>
      </c>
      <c r="L7" s="48" t="b">
        <v>1</v>
      </c>
      <c r="M7" s="48" t="b">
        <v>1</v>
      </c>
    </row>
    <row r="8" spans="1:13" x14ac:dyDescent="0.35">
      <c r="A8" t="s">
        <v>1279</v>
      </c>
      <c r="B8" s="48" t="b">
        <v>1</v>
      </c>
      <c r="C8" s="48" t="b">
        <v>0</v>
      </c>
      <c r="D8" s="48" t="b">
        <v>1</v>
      </c>
      <c r="E8" s="48" t="b">
        <v>0</v>
      </c>
      <c r="F8" s="48" t="b">
        <v>1</v>
      </c>
      <c r="G8" s="48" t="b">
        <v>0</v>
      </c>
      <c r="K8" t="s">
        <v>1283</v>
      </c>
      <c r="L8" s="48" t="b">
        <v>1</v>
      </c>
      <c r="M8" s="48" t="b">
        <v>1</v>
      </c>
    </row>
    <row r="9" spans="1:13" x14ac:dyDescent="0.35">
      <c r="A9" t="s">
        <v>7</v>
      </c>
      <c r="B9" s="48" t="b">
        <v>1</v>
      </c>
      <c r="C9" s="48" t="b">
        <v>0</v>
      </c>
      <c r="D9" s="48" t="b">
        <v>1</v>
      </c>
      <c r="E9" s="48" t="b">
        <v>0</v>
      </c>
      <c r="F9" s="48" t="b">
        <v>1</v>
      </c>
      <c r="G9" s="48" t="b">
        <v>0</v>
      </c>
      <c r="K9" t="s">
        <v>1341</v>
      </c>
      <c r="L9" s="48" t="b">
        <v>1</v>
      </c>
      <c r="M9" s="48" t="b">
        <v>1</v>
      </c>
    </row>
    <row r="10" spans="1:13" x14ac:dyDescent="0.35">
      <c r="A10" t="s">
        <v>1330</v>
      </c>
      <c r="B10" s="48" t="b">
        <v>1</v>
      </c>
      <c r="C10" s="48" t="b">
        <v>0</v>
      </c>
      <c r="D10" s="48" t="b">
        <v>1</v>
      </c>
      <c r="E10" s="48" t="b">
        <v>0</v>
      </c>
      <c r="F10" s="48" t="b">
        <v>1</v>
      </c>
      <c r="G10" s="48" t="b">
        <v>0</v>
      </c>
      <c r="K10" t="s">
        <v>1342</v>
      </c>
      <c r="L10" s="48" t="b">
        <v>1</v>
      </c>
      <c r="M10" s="48" t="b">
        <v>1</v>
      </c>
    </row>
    <row r="11" spans="1:13" x14ac:dyDescent="0.35">
      <c r="A11" t="s">
        <v>1285</v>
      </c>
      <c r="B11" s="48" t="b">
        <v>1</v>
      </c>
      <c r="C11" s="48" t="b">
        <v>0</v>
      </c>
      <c r="D11" s="48" t="b">
        <v>1</v>
      </c>
      <c r="E11" s="48" t="b">
        <v>0</v>
      </c>
      <c r="F11" s="48" t="b">
        <v>1</v>
      </c>
      <c r="G11" s="48" t="b">
        <v>0</v>
      </c>
      <c r="K11" t="s">
        <v>1343</v>
      </c>
      <c r="L11" s="48" t="b">
        <v>1</v>
      </c>
      <c r="M11" s="48" t="b">
        <v>1</v>
      </c>
    </row>
    <row r="12" spans="1:13" x14ac:dyDescent="0.35">
      <c r="A12" t="s">
        <v>1331</v>
      </c>
      <c r="B12" s="48" t="b">
        <v>1</v>
      </c>
      <c r="C12" s="48" t="b">
        <v>0</v>
      </c>
      <c r="D12" s="48" t="b">
        <v>1</v>
      </c>
      <c r="E12" s="48" t="b">
        <v>0</v>
      </c>
      <c r="F12" s="48" t="b">
        <v>1</v>
      </c>
      <c r="G12" s="48" t="b">
        <v>0</v>
      </c>
      <c r="K12" t="s">
        <v>1344</v>
      </c>
      <c r="L12" s="48" t="b">
        <v>1</v>
      </c>
      <c r="M12" s="48" t="b">
        <v>1</v>
      </c>
    </row>
    <row r="13" spans="1:13" x14ac:dyDescent="0.35">
      <c r="A13" t="s">
        <v>1332</v>
      </c>
      <c r="B13" s="48" t="b">
        <v>0</v>
      </c>
      <c r="C13" s="48" t="b">
        <v>1</v>
      </c>
      <c r="D13" s="48" t="b">
        <v>0</v>
      </c>
      <c r="E13" s="48" t="b">
        <v>0</v>
      </c>
      <c r="F13" s="48" t="b">
        <v>1</v>
      </c>
      <c r="G13" s="48" t="b">
        <v>0</v>
      </c>
      <c r="K13" t="s">
        <v>1330</v>
      </c>
      <c r="L13" s="48" t="b">
        <v>1</v>
      </c>
      <c r="M13" s="48" t="b">
        <v>1</v>
      </c>
    </row>
    <row r="14" spans="1:13" x14ac:dyDescent="0.35">
      <c r="A14" t="s">
        <v>1333</v>
      </c>
      <c r="B14" s="48" t="b">
        <v>1</v>
      </c>
      <c r="C14" s="48" t="b">
        <v>0</v>
      </c>
      <c r="D14" s="48" t="b">
        <v>1</v>
      </c>
      <c r="E14" s="48" t="b">
        <v>1</v>
      </c>
      <c r="F14" s="48" t="b">
        <v>0</v>
      </c>
      <c r="G14" s="48" t="b">
        <v>1</v>
      </c>
      <c r="K14" t="s">
        <v>1345</v>
      </c>
      <c r="L14" s="48" t="b">
        <v>1</v>
      </c>
      <c r="M14" s="48" t="b">
        <v>1</v>
      </c>
    </row>
    <row r="15" spans="1:13" x14ac:dyDescent="0.35">
      <c r="A15" t="s">
        <v>1334</v>
      </c>
      <c r="B15" s="48" t="b">
        <v>1</v>
      </c>
      <c r="C15" s="48" t="b">
        <v>0</v>
      </c>
      <c r="D15" s="48" t="b">
        <v>1</v>
      </c>
      <c r="E15" s="48" t="b">
        <v>0</v>
      </c>
      <c r="F15" s="48" t="b">
        <v>1</v>
      </c>
      <c r="G15" s="48" t="b">
        <v>0</v>
      </c>
      <c r="K15" t="s">
        <v>1346</v>
      </c>
      <c r="L15" s="48" t="b">
        <v>1</v>
      </c>
      <c r="M15" s="48" t="b">
        <v>1</v>
      </c>
    </row>
    <row r="16" spans="1:13" x14ac:dyDescent="0.35">
      <c r="A16" t="s">
        <v>1335</v>
      </c>
      <c r="B16" s="48" t="b">
        <v>1</v>
      </c>
      <c r="C16" s="48" t="b">
        <v>0</v>
      </c>
      <c r="D16" s="48" t="b">
        <v>1</v>
      </c>
      <c r="E16" s="48" t="b">
        <v>1</v>
      </c>
      <c r="F16" s="48" t="b">
        <v>0</v>
      </c>
      <c r="G16" s="48" t="b">
        <v>1</v>
      </c>
      <c r="K16" t="s">
        <v>1347</v>
      </c>
      <c r="L16" s="48" t="b">
        <v>1</v>
      </c>
      <c r="M16" s="48" t="b">
        <v>1</v>
      </c>
    </row>
    <row r="17" spans="8:14" x14ac:dyDescent="0.35">
      <c r="K17" t="s">
        <v>1348</v>
      </c>
      <c r="L17" s="48" t="b">
        <v>1</v>
      </c>
      <c r="M17" s="48" t="b">
        <v>1</v>
      </c>
    </row>
    <row r="18" spans="8:14" x14ac:dyDescent="0.35">
      <c r="K18" t="s">
        <v>1349</v>
      </c>
      <c r="L18" s="48" t="b">
        <v>1</v>
      </c>
      <c r="M18" s="48" t="b">
        <v>1</v>
      </c>
    </row>
    <row r="19" spans="8:14" x14ac:dyDescent="0.35">
      <c r="K19" t="s">
        <v>1332</v>
      </c>
      <c r="L19" s="48" t="b">
        <v>1</v>
      </c>
      <c r="M19" s="48" t="b">
        <v>1</v>
      </c>
    </row>
    <row r="20" spans="8:14" x14ac:dyDescent="0.35">
      <c r="K20" t="s">
        <v>1334</v>
      </c>
      <c r="L20" s="48" t="b">
        <v>1</v>
      </c>
      <c r="M20" s="48" t="b">
        <v>1</v>
      </c>
    </row>
    <row r="21" spans="8:14" x14ac:dyDescent="0.35">
      <c r="K21" t="s">
        <v>1350</v>
      </c>
      <c r="L21" s="48" t="b">
        <v>1</v>
      </c>
      <c r="M21" s="48" t="b">
        <v>1</v>
      </c>
    </row>
    <row r="25" spans="8:14" x14ac:dyDescent="0.35">
      <c r="H25">
        <v>1</v>
      </c>
      <c r="J25" t="s">
        <v>1148</v>
      </c>
      <c r="K25" t="s">
        <v>1353</v>
      </c>
      <c r="L25" t="s">
        <v>1359</v>
      </c>
      <c r="M25" t="str">
        <f>J25&amp;K25&amp;L25</f>
        <v>["In List",""],</v>
      </c>
      <c r="N25">
        <v>0</v>
      </c>
    </row>
    <row r="26" spans="8:14" x14ac:dyDescent="0.35">
      <c r="H26">
        <v>2</v>
      </c>
      <c r="J26" t="s">
        <v>1148</v>
      </c>
      <c r="K26" t="s">
        <v>1279</v>
      </c>
      <c r="L26" t="s">
        <v>1359</v>
      </c>
      <c r="M26" t="str">
        <f t="shared" ref="M26:M53" si="0">J26&amp;K26&amp;L26</f>
        <v>["Name",""],</v>
      </c>
      <c r="N26">
        <v>1</v>
      </c>
    </row>
    <row r="27" spans="8:14" x14ac:dyDescent="0.35">
      <c r="H27">
        <v>3</v>
      </c>
      <c r="J27" t="s">
        <v>1148</v>
      </c>
      <c r="K27" t="s">
        <v>1280</v>
      </c>
      <c r="L27" t="s">
        <v>1359</v>
      </c>
      <c r="M27" t="str">
        <f t="shared" si="0"/>
        <v>["LBD",""],</v>
      </c>
      <c r="N27">
        <v>2</v>
      </c>
    </row>
    <row r="28" spans="8:14" x14ac:dyDescent="0.35">
      <c r="H28">
        <v>4</v>
      </c>
      <c r="J28" t="s">
        <v>1148</v>
      </c>
      <c r="K28" t="s">
        <v>1281</v>
      </c>
      <c r="L28" t="s">
        <v>1359</v>
      </c>
      <c r="M28" t="str">
        <f t="shared" si="0"/>
        <v>["TBD",""],</v>
      </c>
      <c r="N28">
        <v>3</v>
      </c>
    </row>
    <row r="29" spans="8:14" x14ac:dyDescent="0.35">
      <c r="H29">
        <v>5</v>
      </c>
      <c r="J29" t="s">
        <v>1148</v>
      </c>
      <c r="K29" t="s">
        <v>1282</v>
      </c>
      <c r="L29" t="s">
        <v>1359</v>
      </c>
      <c r="M29" t="str">
        <f t="shared" si="0"/>
        <v>["MF",""],</v>
      </c>
      <c r="N29">
        <v>4</v>
      </c>
    </row>
    <row r="30" spans="8:14" x14ac:dyDescent="0.35">
      <c r="H30">
        <v>6</v>
      </c>
      <c r="J30" t="s">
        <v>1148</v>
      </c>
      <c r="K30" t="s">
        <v>1283</v>
      </c>
      <c r="L30" t="s">
        <v>1359</v>
      </c>
      <c r="M30" t="str">
        <f t="shared" si="0"/>
        <v>["CEMA CODE",""],</v>
      </c>
      <c r="N30">
        <v>5</v>
      </c>
    </row>
    <row r="31" spans="8:14" x14ac:dyDescent="0.35">
      <c r="H31">
        <v>7</v>
      </c>
      <c r="J31" t="s">
        <v>1148</v>
      </c>
      <c r="K31" t="s">
        <v>1341</v>
      </c>
      <c r="L31" t="s">
        <v>1359</v>
      </c>
      <c r="M31" t="str">
        <f t="shared" si="0"/>
        <v>["CEMA CODE UP",""],</v>
      </c>
      <c r="N31">
        <v>6</v>
      </c>
    </row>
    <row r="32" spans="8:14" x14ac:dyDescent="0.35">
      <c r="H32">
        <v>8</v>
      </c>
      <c r="J32" t="s">
        <v>1148</v>
      </c>
      <c r="K32" t="s">
        <v>1342</v>
      </c>
      <c r="L32" t="s">
        <v>1359</v>
      </c>
      <c r="M32" t="str">
        <f t="shared" si="0"/>
        <v>["Size class code",""],</v>
      </c>
      <c r="N32">
        <v>7</v>
      </c>
    </row>
    <row r="33" spans="8:14" x14ac:dyDescent="0.35">
      <c r="H33">
        <v>9</v>
      </c>
      <c r="J33" t="s">
        <v>1148</v>
      </c>
      <c r="K33" t="s">
        <v>1343</v>
      </c>
      <c r="L33" t="s">
        <v>1359</v>
      </c>
      <c r="M33" t="str">
        <f t="shared" si="0"/>
        <v>["size class",""],</v>
      </c>
      <c r="N33">
        <v>8</v>
      </c>
    </row>
    <row r="34" spans="8:14" x14ac:dyDescent="0.35">
      <c r="H34">
        <v>10</v>
      </c>
      <c r="J34" t="s">
        <v>1148</v>
      </c>
      <c r="K34" t="s">
        <v>1344</v>
      </c>
      <c r="L34" t="s">
        <v>1359</v>
      </c>
      <c r="M34" t="str">
        <f t="shared" si="0"/>
        <v>["seize description",""],</v>
      </c>
      <c r="N34">
        <v>9</v>
      </c>
    </row>
    <row r="35" spans="8:14" x14ac:dyDescent="0.35">
      <c r="H35">
        <v>11</v>
      </c>
      <c r="J35" t="s">
        <v>1148</v>
      </c>
      <c r="K35" t="s">
        <v>1330</v>
      </c>
      <c r="L35" t="s">
        <v>1359</v>
      </c>
      <c r="M35" t="str">
        <f t="shared" si="0"/>
        <v>["flow",""],</v>
      </c>
      <c r="N35">
        <v>10</v>
      </c>
    </row>
    <row r="36" spans="8:14" x14ac:dyDescent="0.35">
      <c r="H36">
        <v>12</v>
      </c>
      <c r="J36" t="s">
        <v>1148</v>
      </c>
      <c r="K36" t="s">
        <v>1345</v>
      </c>
      <c r="L36" t="s">
        <v>1359</v>
      </c>
      <c r="M36" t="str">
        <f t="shared" si="0"/>
        <v>["flow description",""],</v>
      </c>
      <c r="N36">
        <v>11</v>
      </c>
    </row>
    <row r="37" spans="8:14" x14ac:dyDescent="0.35">
      <c r="H37">
        <v>13</v>
      </c>
      <c r="J37" t="s">
        <v>1148</v>
      </c>
      <c r="K37" t="s">
        <v>1346</v>
      </c>
      <c r="L37" t="s">
        <v>1359</v>
      </c>
      <c r="M37" t="str">
        <f t="shared" si="0"/>
        <v>["abra",""],</v>
      </c>
      <c r="N37">
        <v>12</v>
      </c>
    </row>
    <row r="38" spans="8:14" x14ac:dyDescent="0.35">
      <c r="H38">
        <v>14</v>
      </c>
      <c r="J38" t="s">
        <v>1148</v>
      </c>
      <c r="K38" t="s">
        <v>1347</v>
      </c>
      <c r="L38" t="s">
        <v>1359</v>
      </c>
      <c r="M38" t="str">
        <f t="shared" si="0"/>
        <v>["abra description",""],</v>
      </c>
      <c r="N38">
        <v>13</v>
      </c>
    </row>
    <row r="39" spans="8:14" x14ac:dyDescent="0.35">
      <c r="H39">
        <v>15</v>
      </c>
      <c r="J39" t="str">
        <f>J38</f>
        <v>["</v>
      </c>
      <c r="K39" t="s">
        <v>1360</v>
      </c>
      <c r="L39" t="s">
        <v>1359</v>
      </c>
      <c r="M39" t="str">
        <f t="shared" si="0"/>
        <v>["M0",""],</v>
      </c>
      <c r="N39">
        <v>14</v>
      </c>
    </row>
    <row r="40" spans="8:14" x14ac:dyDescent="0.35">
      <c r="H40">
        <v>16</v>
      </c>
      <c r="J40" t="str">
        <f>J39</f>
        <v>["</v>
      </c>
      <c r="K40" t="s">
        <v>1361</v>
      </c>
      <c r="L40" t="s">
        <v>1359</v>
      </c>
      <c r="M40" t="str">
        <f t="shared" si="0"/>
        <v>["M0 desc",""],</v>
      </c>
      <c r="N40">
        <v>15</v>
      </c>
    </row>
    <row r="41" spans="8:14" x14ac:dyDescent="0.35">
      <c r="H41">
        <v>17</v>
      </c>
      <c r="J41" t="s">
        <v>1148</v>
      </c>
      <c r="K41" t="s">
        <v>1286</v>
      </c>
      <c r="L41" t="s">
        <v>1359</v>
      </c>
      <c r="M41" t="str">
        <f t="shared" si="0"/>
        <v>["M1",""],</v>
      </c>
      <c r="N41">
        <v>16</v>
      </c>
    </row>
    <row r="42" spans="8:14" x14ac:dyDescent="0.35">
      <c r="H42">
        <v>18</v>
      </c>
      <c r="J42" t="s">
        <v>1148</v>
      </c>
      <c r="K42" t="s">
        <v>1354</v>
      </c>
      <c r="L42" t="s">
        <v>1359</v>
      </c>
      <c r="M42" t="str">
        <f t="shared" si="0"/>
        <v>["M1 desc",""],</v>
      </c>
      <c r="N42">
        <v>17</v>
      </c>
    </row>
    <row r="43" spans="8:14" x14ac:dyDescent="0.35">
      <c r="H43">
        <v>19</v>
      </c>
      <c r="J43" t="s">
        <v>1148</v>
      </c>
      <c r="K43" t="s">
        <v>1287</v>
      </c>
      <c r="L43" t="s">
        <v>1359</v>
      </c>
      <c r="M43" t="str">
        <f t="shared" si="0"/>
        <v>["M2",""],</v>
      </c>
      <c r="N43">
        <v>18</v>
      </c>
    </row>
    <row r="44" spans="8:14" x14ac:dyDescent="0.35">
      <c r="H44">
        <v>20</v>
      </c>
      <c r="J44" t="s">
        <v>1148</v>
      </c>
      <c r="K44" t="s">
        <v>1355</v>
      </c>
      <c r="L44" t="s">
        <v>1359</v>
      </c>
      <c r="M44" t="str">
        <f t="shared" si="0"/>
        <v>["M2 desc",""],</v>
      </c>
      <c r="N44">
        <v>19</v>
      </c>
    </row>
    <row r="45" spans="8:14" x14ac:dyDescent="0.35">
      <c r="H45">
        <v>21</v>
      </c>
      <c r="J45" t="s">
        <v>1148</v>
      </c>
      <c r="K45" t="s">
        <v>1288</v>
      </c>
      <c r="L45" t="s">
        <v>1359</v>
      </c>
      <c r="M45" t="str">
        <f t="shared" si="0"/>
        <v>["M3",""],</v>
      </c>
      <c r="N45">
        <v>20</v>
      </c>
    </row>
    <row r="46" spans="8:14" x14ac:dyDescent="0.35">
      <c r="H46">
        <v>22</v>
      </c>
      <c r="J46" t="s">
        <v>1148</v>
      </c>
      <c r="K46" t="s">
        <v>1356</v>
      </c>
      <c r="L46" t="s">
        <v>1359</v>
      </c>
      <c r="M46" t="str">
        <f t="shared" si="0"/>
        <v>["M3 desc",""],</v>
      </c>
      <c r="N46">
        <v>21</v>
      </c>
    </row>
    <row r="47" spans="8:14" x14ac:dyDescent="0.35">
      <c r="H47">
        <v>23</v>
      </c>
      <c r="J47" t="s">
        <v>1148</v>
      </c>
      <c r="K47" t="s">
        <v>1289</v>
      </c>
      <c r="L47" t="s">
        <v>1359</v>
      </c>
      <c r="M47" t="str">
        <f t="shared" si="0"/>
        <v>["M4",""],</v>
      </c>
      <c r="N47">
        <v>22</v>
      </c>
    </row>
    <row r="48" spans="8:14" x14ac:dyDescent="0.35">
      <c r="H48">
        <v>24</v>
      </c>
      <c r="J48" t="s">
        <v>1148</v>
      </c>
      <c r="K48" t="s">
        <v>1357</v>
      </c>
      <c r="L48" t="s">
        <v>1359</v>
      </c>
      <c r="M48" t="str">
        <f t="shared" si="0"/>
        <v>["M4 desc",""],</v>
      </c>
      <c r="N48">
        <v>23</v>
      </c>
    </row>
    <row r="49" spans="8:14" x14ac:dyDescent="0.35">
      <c r="H49">
        <v>25</v>
      </c>
      <c r="J49" t="s">
        <v>1148</v>
      </c>
      <c r="K49" t="s">
        <v>1349</v>
      </c>
      <c r="L49" t="s">
        <v>1359</v>
      </c>
      <c r="M49" t="str">
        <f t="shared" si="0"/>
        <v>["mis haz code",""],</v>
      </c>
      <c r="N49">
        <v>24</v>
      </c>
    </row>
    <row r="50" spans="8:14" x14ac:dyDescent="0.35">
      <c r="H50">
        <v>26</v>
      </c>
      <c r="J50" t="s">
        <v>1148</v>
      </c>
      <c r="K50" t="s">
        <v>1332</v>
      </c>
      <c r="L50" t="s">
        <v>1359</v>
      </c>
      <c r="M50" t="str">
        <f t="shared" si="0"/>
        <v>["corr",""],</v>
      </c>
      <c r="N50">
        <v>25</v>
      </c>
    </row>
    <row r="51" spans="8:14" x14ac:dyDescent="0.35">
      <c r="H51">
        <v>27</v>
      </c>
      <c r="J51" t="s">
        <v>1148</v>
      </c>
      <c r="K51" t="s">
        <v>1358</v>
      </c>
      <c r="L51" t="s">
        <v>1359</v>
      </c>
      <c r="M51" t="str">
        <f t="shared" si="0"/>
        <v>["corr desc",""],</v>
      </c>
      <c r="N51">
        <v>26</v>
      </c>
    </row>
    <row r="52" spans="8:14" x14ac:dyDescent="0.35">
      <c r="H52">
        <v>28</v>
      </c>
      <c r="J52" t="s">
        <v>1148</v>
      </c>
      <c r="K52" t="s">
        <v>1350</v>
      </c>
      <c r="L52" t="s">
        <v>1359</v>
      </c>
      <c r="M52" t="str">
        <f t="shared" si="0"/>
        <v>["mat class code",""],</v>
      </c>
      <c r="N52">
        <v>27</v>
      </c>
    </row>
    <row r="53" spans="8:14" x14ac:dyDescent="0.35">
      <c r="H53">
        <v>29</v>
      </c>
      <c r="J53" t="s">
        <v>1148</v>
      </c>
      <c r="K53" t="s">
        <v>1334</v>
      </c>
      <c r="L53" t="s">
        <v>1359</v>
      </c>
      <c r="M53" t="str">
        <f t="shared" si="0"/>
        <v>["comp series",""],</v>
      </c>
      <c r="N53">
        <v>28</v>
      </c>
    </row>
  </sheetData>
  <mergeCells count="2">
    <mergeCell ref="B2:D2"/>
    <mergeCell ref="E2:G2"/>
  </mergeCells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230A-D075-440D-B3A8-746EB39B73FD}">
  <dimension ref="A2:F20"/>
  <sheetViews>
    <sheetView topLeftCell="A3" zoomScale="73" workbookViewId="0">
      <selection activeCell="C29" sqref="C29"/>
    </sheetView>
  </sheetViews>
  <sheetFormatPr defaultRowHeight="14.5" x14ac:dyDescent="0.35"/>
  <cols>
    <col min="2" max="2" width="78.453125" bestFit="1" customWidth="1"/>
    <col min="4" max="4" width="19.7265625" bestFit="1" customWidth="1"/>
  </cols>
  <sheetData>
    <row r="2" spans="1:6" x14ac:dyDescent="0.35">
      <c r="B2" s="102"/>
      <c r="C2" s="102"/>
    </row>
    <row r="4" spans="1:6" x14ac:dyDescent="0.35">
      <c r="A4" t="s">
        <v>1148</v>
      </c>
      <c r="B4" s="13" t="s">
        <v>1175</v>
      </c>
      <c r="C4" t="s">
        <v>1193</v>
      </c>
      <c r="D4" s="13" t="s">
        <v>1176</v>
      </c>
      <c r="E4" t="s">
        <v>1194</v>
      </c>
      <c r="F4" t="str">
        <f>A4&amp;B4&amp;C4&amp;D4&amp;E4</f>
        <v>["Type of Speed Reduction Mechanism",Approximate Efficiencies],</v>
      </c>
    </row>
    <row r="5" spans="1:6" x14ac:dyDescent="0.35">
      <c r="A5" t="s">
        <v>1148</v>
      </c>
      <c r="B5" s="13" t="s">
        <v>1177</v>
      </c>
      <c r="C5" t="s">
        <v>1193</v>
      </c>
      <c r="D5" s="14">
        <v>0.94</v>
      </c>
      <c r="E5" t="s">
        <v>1194</v>
      </c>
      <c r="F5" t="str">
        <f t="shared" ref="F5:F20" si="0">A5&amp;B5&amp;C5&amp;D5&amp;E5</f>
        <v>["V-Belts and Sheaves",0.94],</v>
      </c>
    </row>
    <row r="6" spans="1:6" x14ac:dyDescent="0.35">
      <c r="A6" t="s">
        <v>1148</v>
      </c>
      <c r="B6" s="13" t="s">
        <v>1178</v>
      </c>
      <c r="C6" t="s">
        <v>1193</v>
      </c>
      <c r="D6" s="14">
        <v>0.93</v>
      </c>
      <c r="E6" t="s">
        <v>1194</v>
      </c>
      <c r="F6" t="str">
        <f t="shared" si="0"/>
        <v>["Precision Roller Chain on Cut Tooth Sprockets, Open Guard",0.93],</v>
      </c>
    </row>
    <row r="7" spans="1:6" x14ac:dyDescent="0.35">
      <c r="A7" t="s">
        <v>1148</v>
      </c>
      <c r="B7" s="13" t="s">
        <v>1179</v>
      </c>
      <c r="C7" t="s">
        <v>1193</v>
      </c>
      <c r="D7" s="14">
        <v>0.94</v>
      </c>
      <c r="E7" t="s">
        <v>1194</v>
      </c>
      <c r="F7" t="str">
        <f t="shared" si="0"/>
        <v>["Precision Roller Chain on Cut Tooth Sprockets, Oil Tight Casing",0.94],</v>
      </c>
    </row>
    <row r="8" spans="1:6" x14ac:dyDescent="0.35">
      <c r="A8" t="s">
        <v>1148</v>
      </c>
      <c r="B8" s="13" t="s">
        <v>1180</v>
      </c>
      <c r="C8" t="s">
        <v>1193</v>
      </c>
      <c r="D8" s="14">
        <v>0.95</v>
      </c>
      <c r="E8" t="s">
        <v>1194</v>
      </c>
      <c r="F8" t="str">
        <f t="shared" si="0"/>
        <v>["Single Reduction Helical or Herringbone Enclosed Gear Reducer or Gearmotor",0.95],</v>
      </c>
    </row>
    <row r="9" spans="1:6" x14ac:dyDescent="0.35">
      <c r="A9" t="s">
        <v>1148</v>
      </c>
      <c r="B9" s="13" t="s">
        <v>1181</v>
      </c>
      <c r="C9" t="s">
        <v>1193</v>
      </c>
      <c r="D9" s="14">
        <v>0.94</v>
      </c>
      <c r="E9" t="s">
        <v>1194</v>
      </c>
      <c r="F9" t="str">
        <f t="shared" si="0"/>
        <v>["Double Reduction Helical or Herringbone Enclosed Gear Reducer or Gearmotor",0.94],</v>
      </c>
    </row>
    <row r="10" spans="1:6" x14ac:dyDescent="0.35">
      <c r="A10" t="s">
        <v>1148</v>
      </c>
      <c r="B10" s="13" t="s">
        <v>1182</v>
      </c>
      <c r="C10" t="s">
        <v>1193</v>
      </c>
      <c r="D10" s="14">
        <v>0.93</v>
      </c>
      <c r="E10" t="s">
        <v>1194</v>
      </c>
      <c r="F10" t="str">
        <f t="shared" si="0"/>
        <v>["Triple Reduction Helical or Herringbone Enclosed Gear Reducer or Gearmotor",0.93],</v>
      </c>
    </row>
    <row r="11" spans="1:6" x14ac:dyDescent="0.35">
      <c r="A11" t="s">
        <v>1148</v>
      </c>
      <c r="B11" s="13" t="s">
        <v>1183</v>
      </c>
      <c r="C11" t="s">
        <v>1193</v>
      </c>
      <c r="D11" s="14">
        <v>0.95</v>
      </c>
      <c r="E11" t="s">
        <v>1194</v>
      </c>
      <c r="F11" t="str">
        <f t="shared" si="0"/>
        <v>["Single Reduction Helical Gear, Enclosed Shaft Mounted Speed Reducers and Screw Conveyor Drives",0.95],</v>
      </c>
    </row>
    <row r="12" spans="1:6" x14ac:dyDescent="0.35">
      <c r="A12" t="s">
        <v>1148</v>
      </c>
      <c r="B12" s="13" t="s">
        <v>1184</v>
      </c>
      <c r="C12" t="s">
        <v>1193</v>
      </c>
      <c r="D12" s="14">
        <v>0.94</v>
      </c>
      <c r="E12" t="s">
        <v>1194</v>
      </c>
      <c r="F12" t="str">
        <f t="shared" si="0"/>
        <v>["Double Reduction Helical Gear, Enclosed Shaft Mounted Speed Reducers and Screw Conveyor Drives",0.94],</v>
      </c>
    </row>
    <row r="13" spans="1:6" x14ac:dyDescent="0.35">
      <c r="A13" t="s">
        <v>1148</v>
      </c>
      <c r="B13" s="13" t="s">
        <v>1185</v>
      </c>
      <c r="C13" t="s">
        <v>1193</v>
      </c>
      <c r="D13" s="14">
        <v>0.9</v>
      </c>
      <c r="E13" t="s">
        <v>1194</v>
      </c>
      <c r="F13" t="str">
        <f t="shared" si="0"/>
        <v>["Low Ratio (up to 20:1 range) Enclosed Worm Gear Speed Reducers",0.9],</v>
      </c>
    </row>
    <row r="14" spans="1:6" x14ac:dyDescent="0.35">
      <c r="A14" t="s">
        <v>1148</v>
      </c>
      <c r="B14" s="13" t="s">
        <v>1186</v>
      </c>
      <c r="C14" t="s">
        <v>1193</v>
      </c>
      <c r="D14" s="14">
        <v>0.7</v>
      </c>
      <c r="E14" t="s">
        <v>1194</v>
      </c>
      <c r="F14" t="str">
        <f t="shared" si="0"/>
        <v>["Medium Ratio (20:1 to 60:1 range) Enclosed Worm Gear Speed Reducers",0.7],</v>
      </c>
    </row>
    <row r="15" spans="1:6" x14ac:dyDescent="0.35">
      <c r="A15" t="s">
        <v>1148</v>
      </c>
      <c r="B15" s="13" t="s">
        <v>1187</v>
      </c>
      <c r="C15" t="s">
        <v>1193</v>
      </c>
      <c r="D15" s="14">
        <v>0.5</v>
      </c>
      <c r="E15" t="s">
        <v>1194</v>
      </c>
      <c r="F15" t="str">
        <f t="shared" si="0"/>
        <v>["High Ratio (over 60:1 to 100:1 range) Enclosed Worm Gear Speed Reducers",0.5],</v>
      </c>
    </row>
    <row r="16" spans="1:6" x14ac:dyDescent="0.35">
      <c r="A16" t="s">
        <v>1148</v>
      </c>
      <c r="B16" s="13" t="s">
        <v>1188</v>
      </c>
      <c r="C16" t="s">
        <v>1193</v>
      </c>
      <c r="D16" s="14">
        <v>0.93</v>
      </c>
      <c r="E16" t="s">
        <v>1194</v>
      </c>
      <c r="F16" t="str">
        <f t="shared" si="0"/>
        <v>["Cut Tooth, Miter or Bevel Gear, Enclosed Countershaft Box Ends",0.93],</v>
      </c>
    </row>
    <row r="17" spans="1:6" x14ac:dyDescent="0.35">
      <c r="A17" t="s">
        <v>1148</v>
      </c>
      <c r="B17" s="13" t="s">
        <v>1189</v>
      </c>
      <c r="C17" t="s">
        <v>1193</v>
      </c>
      <c r="D17" s="14">
        <v>0.93</v>
      </c>
      <c r="E17" t="s">
        <v>1194</v>
      </c>
      <c r="F17" t="str">
        <f t="shared" si="0"/>
        <v>["Cut Tooth Spur Gears, Enclosed, For Each Reduction",0.93],</v>
      </c>
    </row>
    <row r="18" spans="1:6" x14ac:dyDescent="0.35">
      <c r="A18" t="s">
        <v>1148</v>
      </c>
      <c r="B18" s="13" t="s">
        <v>1190</v>
      </c>
      <c r="C18" t="s">
        <v>1193</v>
      </c>
      <c r="D18" s="14">
        <v>0.9</v>
      </c>
      <c r="E18" t="s">
        <v>1194</v>
      </c>
      <c r="F18" t="str">
        <f t="shared" si="0"/>
        <v>["Cut Tooth Miter or Bevel Gear Open Type Countershaft Box Ends",0.9],</v>
      </c>
    </row>
    <row r="19" spans="1:6" x14ac:dyDescent="0.35">
      <c r="A19" t="s">
        <v>1148</v>
      </c>
      <c r="B19" s="13" t="s">
        <v>1191</v>
      </c>
      <c r="C19" t="s">
        <v>1193</v>
      </c>
      <c r="D19" s="14">
        <v>0.9</v>
      </c>
      <c r="E19" t="s">
        <v>1194</v>
      </c>
      <c r="F19" t="str">
        <f t="shared" si="0"/>
        <v>["Cut Tooth Spur Gears, Open For Each Reduction",0.9],</v>
      </c>
    </row>
    <row r="20" spans="1:6" x14ac:dyDescent="0.35">
      <c r="A20" t="s">
        <v>1148</v>
      </c>
      <c r="B20" s="13" t="s">
        <v>1192</v>
      </c>
      <c r="C20" t="s">
        <v>1193</v>
      </c>
      <c r="D20" s="14">
        <v>0.85</v>
      </c>
      <c r="E20" t="s">
        <v>1194</v>
      </c>
      <c r="F20" t="str">
        <f t="shared" si="0"/>
        <v>["Cast Tooth Spur Gears, Open For Each Reduction",0.85],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035-6D83-436C-9E6C-9385EC0DFD5D}">
  <dimension ref="A1:J12"/>
  <sheetViews>
    <sheetView workbookViewId="0">
      <selection activeCell="J2" sqref="J2:J11"/>
    </sheetView>
  </sheetViews>
  <sheetFormatPr defaultRowHeight="14.5" x14ac:dyDescent="0.35"/>
  <cols>
    <col min="2" max="2" width="9.1796875" bestFit="1" customWidth="1"/>
    <col min="3" max="3" width="9.1796875" customWidth="1"/>
    <col min="4" max="4" width="38.54296875" bestFit="1" customWidth="1"/>
    <col min="5" max="5" width="2.81640625" bestFit="1" customWidth="1"/>
    <col min="6" max="6" width="16.1796875" bestFit="1" customWidth="1"/>
    <col min="7" max="7" width="4.54296875" customWidth="1"/>
    <col min="8" max="8" width="14" bestFit="1" customWidth="1"/>
  </cols>
  <sheetData>
    <row r="1" spans="1:10" x14ac:dyDescent="0.35">
      <c r="A1" t="s">
        <v>1227</v>
      </c>
      <c r="D1">
        <v>0</v>
      </c>
      <c r="F1">
        <v>1</v>
      </c>
      <c r="H1">
        <v>2</v>
      </c>
    </row>
    <row r="2" spans="1:10" x14ac:dyDescent="0.35">
      <c r="C2" t="s">
        <v>1148</v>
      </c>
      <c r="D2" t="s">
        <v>1207</v>
      </c>
      <c r="E2" t="s">
        <v>1146</v>
      </c>
      <c r="F2" t="s">
        <v>1209</v>
      </c>
      <c r="G2" t="s">
        <v>1146</v>
      </c>
      <c r="H2" t="s">
        <v>1208</v>
      </c>
      <c r="I2" t="s">
        <v>1147</v>
      </c>
      <c r="J2" t="str">
        <f>C2&amp;D2&amp;E2&amp;F2&amp;G2&amp;H2&amp;I2</f>
        <v>["Description","Size Class Code","Size Class"],</v>
      </c>
    </row>
    <row r="3" spans="1:10" ht="15.5" x14ac:dyDescent="0.35">
      <c r="B3" s="4"/>
      <c r="C3" t="s">
        <v>1148</v>
      </c>
      <c r="D3" s="13" t="s">
        <v>1195</v>
      </c>
      <c r="E3" t="s">
        <v>1146</v>
      </c>
      <c r="F3" s="5" t="s">
        <v>550</v>
      </c>
      <c r="G3" t="s">
        <v>1146</v>
      </c>
      <c r="H3" t="s">
        <v>1196</v>
      </c>
      <c r="I3" t="s">
        <v>1147</v>
      </c>
      <c r="J3" t="str">
        <f t="shared" ref="J3:J12" si="0">C3&amp;D3&amp;E3&amp;F3&amp;G3&amp;H3&amp;I3</f>
        <v>["Very fine, No. 200 Sieve (0.074 mm) and under","A200","A"],</v>
      </c>
    </row>
    <row r="4" spans="1:10" ht="15.5" x14ac:dyDescent="0.35">
      <c r="B4" s="4"/>
      <c r="C4" t="s">
        <v>1148</v>
      </c>
      <c r="D4" s="13" t="s">
        <v>1197</v>
      </c>
      <c r="E4" t="s">
        <v>1146</v>
      </c>
      <c r="F4" s="5" t="s">
        <v>15</v>
      </c>
      <c r="G4" t="s">
        <v>1146</v>
      </c>
      <c r="H4" t="s">
        <v>1196</v>
      </c>
      <c r="I4" t="s">
        <v>1147</v>
      </c>
      <c r="J4" t="str">
        <f t="shared" si="0"/>
        <v>["Very fine, No. 100 Sieve (0.15 mm) and under","A100","A"],</v>
      </c>
    </row>
    <row r="5" spans="1:10" ht="15.5" x14ac:dyDescent="0.35">
      <c r="B5" s="4"/>
      <c r="C5" t="s">
        <v>1148</v>
      </c>
      <c r="D5" s="20" t="s">
        <v>1198</v>
      </c>
      <c r="E5" t="s">
        <v>1146</v>
      </c>
      <c r="F5" s="5" t="s">
        <v>91</v>
      </c>
      <c r="G5" t="s">
        <v>1146</v>
      </c>
      <c r="H5" t="s">
        <v>1196</v>
      </c>
      <c r="I5" t="s">
        <v>1147</v>
      </c>
      <c r="J5" t="str">
        <f t="shared" si="0"/>
        <v>["Very fine, No. 40 Sieve (0.4 mm) and under","A40","A"],</v>
      </c>
    </row>
    <row r="6" spans="1:10" ht="15.5" x14ac:dyDescent="0.35">
      <c r="B6" s="4"/>
      <c r="C6" t="s">
        <v>1148</v>
      </c>
      <c r="D6" s="20" t="s">
        <v>1199</v>
      </c>
      <c r="E6" t="s">
        <v>1146</v>
      </c>
      <c r="F6" s="5" t="s">
        <v>32</v>
      </c>
      <c r="G6" t="s">
        <v>1146</v>
      </c>
      <c r="H6" t="s">
        <v>1200</v>
      </c>
      <c r="I6" t="s">
        <v>1147</v>
      </c>
      <c r="J6" t="str">
        <f t="shared" si="0"/>
        <v>["Fine, No. 6 Sieve (3.35 mm) and under","B6","B"],</v>
      </c>
    </row>
    <row r="7" spans="1:10" ht="15.5" x14ac:dyDescent="0.35">
      <c r="B7" s="21"/>
      <c r="C7" t="s">
        <v>1148</v>
      </c>
      <c r="D7" s="13" t="s">
        <v>1201</v>
      </c>
      <c r="E7" t="s">
        <v>1146</v>
      </c>
      <c r="F7" s="5" t="s">
        <v>26</v>
      </c>
      <c r="G7" t="s">
        <v>1146</v>
      </c>
      <c r="H7" t="s">
        <v>831</v>
      </c>
      <c r="I7" t="s">
        <v>1147</v>
      </c>
      <c r="J7" t="str">
        <f t="shared" si="0"/>
        <v>["Granular , 12.7 mm and under","C1/2","C"],</v>
      </c>
    </row>
    <row r="8" spans="1:10" ht="15.5" x14ac:dyDescent="0.35">
      <c r="B8" s="21"/>
      <c r="C8" t="s">
        <v>1148</v>
      </c>
      <c r="D8" s="13" t="s">
        <v>1202</v>
      </c>
      <c r="E8" t="s">
        <v>1146</v>
      </c>
      <c r="F8" s="5" t="s">
        <v>60</v>
      </c>
      <c r="G8" t="s">
        <v>1146</v>
      </c>
      <c r="H8" t="s">
        <v>422</v>
      </c>
      <c r="I8" t="s">
        <v>1147</v>
      </c>
      <c r="J8" t="str">
        <f t="shared" si="0"/>
        <v>["Granular , 76.2 mm and under","D3","D"],</v>
      </c>
    </row>
    <row r="9" spans="1:10" ht="15.5" x14ac:dyDescent="0.35">
      <c r="B9" s="21"/>
      <c r="C9" t="s">
        <v>1148</v>
      </c>
      <c r="D9" s="13" t="s">
        <v>1203</v>
      </c>
      <c r="E9" t="s">
        <v>1146</v>
      </c>
      <c r="F9" s="5" t="s">
        <v>381</v>
      </c>
      <c r="G9" t="s">
        <v>1146</v>
      </c>
      <c r="H9" t="s">
        <v>422</v>
      </c>
      <c r="I9" t="s">
        <v>1147</v>
      </c>
      <c r="J9" t="str">
        <f t="shared" si="0"/>
        <v>["Granular , 177.8 mm and under","D7","D"],</v>
      </c>
    </row>
    <row r="10" spans="1:10" ht="15.5" x14ac:dyDescent="0.35">
      <c r="B10" s="4"/>
      <c r="C10" t="s">
        <v>1148</v>
      </c>
      <c r="D10" s="20" t="s">
        <v>1204</v>
      </c>
      <c r="E10" t="s">
        <v>1146</v>
      </c>
      <c r="F10" s="5" t="s">
        <v>429</v>
      </c>
      <c r="G10" t="s">
        <v>1146</v>
      </c>
      <c r="H10" t="s">
        <v>422</v>
      </c>
      <c r="I10" t="s">
        <v>1147</v>
      </c>
      <c r="J10" t="str">
        <f t="shared" si="0"/>
        <v>["Lumpy*, 406.4 mm and under","D16","D"],</v>
      </c>
    </row>
    <row r="11" spans="1:10" ht="15.5" x14ac:dyDescent="0.35">
      <c r="B11" s="4"/>
      <c r="C11" t="s">
        <v>1148</v>
      </c>
      <c r="D11" s="20" t="s">
        <v>1205</v>
      </c>
      <c r="E11" t="s">
        <v>1146</v>
      </c>
      <c r="F11" s="22" t="s">
        <v>1210</v>
      </c>
      <c r="G11" t="s">
        <v>1146</v>
      </c>
      <c r="H11" t="s">
        <v>422</v>
      </c>
      <c r="I11" t="s">
        <v>1147</v>
      </c>
      <c r="J11" t="str">
        <f t="shared" si="0"/>
        <v>["Lumpy*, Over 406.4 mm to be specified","Dx","D"],</v>
      </c>
    </row>
    <row r="12" spans="1:10" ht="15.5" x14ac:dyDescent="0.35">
      <c r="B12" s="4"/>
      <c r="C12" t="s">
        <v>1148</v>
      </c>
      <c r="D12" s="20" t="s">
        <v>1206</v>
      </c>
      <c r="E12" t="s">
        <v>1146</v>
      </c>
      <c r="F12" s="5" t="s">
        <v>67</v>
      </c>
      <c r="G12" t="s">
        <v>1146</v>
      </c>
      <c r="H12" t="s">
        <v>67</v>
      </c>
      <c r="I12" t="s">
        <v>1147</v>
      </c>
      <c r="J12" t="str">
        <f t="shared" si="0"/>
        <v>["Irregular, Stringy, Fibrous, Cylindrical, Slabs, etc.","E","E"],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8F57-3F52-4884-A637-3FCE2446F3F8}">
  <dimension ref="A1:F41"/>
  <sheetViews>
    <sheetView tabSelected="1" zoomScale="80" workbookViewId="0">
      <selection activeCell="K15" sqref="K15"/>
    </sheetView>
  </sheetViews>
  <sheetFormatPr defaultRowHeight="14.5" x14ac:dyDescent="0.35"/>
  <cols>
    <col min="2" max="2" width="41.81640625" bestFit="1" customWidth="1"/>
    <col min="3" max="4" width="14.7265625" bestFit="1" customWidth="1"/>
    <col min="6" max="6" width="43.36328125" bestFit="1" customWidth="1"/>
  </cols>
  <sheetData>
    <row r="1" spans="1:6" x14ac:dyDescent="0.35">
      <c r="A1" t="s">
        <v>1225</v>
      </c>
    </row>
    <row r="2" spans="1:6" x14ac:dyDescent="0.35">
      <c r="A2" t="s">
        <v>1148</v>
      </c>
      <c r="B2" t="s">
        <v>1207</v>
      </c>
      <c r="C2" t="s">
        <v>1146</v>
      </c>
      <c r="D2" t="s">
        <v>1219</v>
      </c>
      <c r="E2" t="s">
        <v>1147</v>
      </c>
      <c r="F2" t="str">
        <f>A2&amp;B2&amp;C2&amp;D2&amp;E2</f>
        <v>["Description","VALUE"],</v>
      </c>
    </row>
    <row r="3" spans="1:6" ht="15.5" x14ac:dyDescent="0.35">
      <c r="A3" t="s">
        <v>1148</v>
      </c>
      <c r="B3" s="26" t="s">
        <v>1213</v>
      </c>
      <c r="C3" t="s">
        <v>1146</v>
      </c>
      <c r="D3" s="5" t="s">
        <v>1214</v>
      </c>
      <c r="E3" t="s">
        <v>1147</v>
      </c>
      <c r="F3" t="str">
        <f t="shared" ref="F3:F18" si="0">A3&amp;B3&amp;C3&amp;D3&amp;E3</f>
        <v>["Non-corrosive","Non- Corrosive "],</v>
      </c>
    </row>
    <row r="4" spans="1:6" ht="15.5" x14ac:dyDescent="0.35">
      <c r="A4" t="s">
        <v>1148</v>
      </c>
      <c r="B4" s="26" t="s">
        <v>1215</v>
      </c>
      <c r="C4" t="s">
        <v>1146</v>
      </c>
      <c r="D4" s="5" t="s">
        <v>1216</v>
      </c>
      <c r="E4" t="s">
        <v>1147</v>
      </c>
      <c r="F4" t="str">
        <f t="shared" si="0"/>
        <v>["Mildly Corrosive ","T"],</v>
      </c>
    </row>
    <row r="5" spans="1:6" ht="15.5" x14ac:dyDescent="0.35">
      <c r="A5" t="s">
        <v>1148</v>
      </c>
      <c r="B5" s="26" t="s">
        <v>1217</v>
      </c>
      <c r="C5" t="s">
        <v>1146</v>
      </c>
      <c r="D5" s="5" t="s">
        <v>1218</v>
      </c>
      <c r="E5" t="s">
        <v>1220</v>
      </c>
      <c r="F5" t="str">
        <f t="shared" si="0"/>
        <v>["Highly Corrosive ","S"]</v>
      </c>
    </row>
    <row r="7" spans="1:6" x14ac:dyDescent="0.35">
      <c r="A7" t="s">
        <v>1226</v>
      </c>
    </row>
    <row r="8" spans="1:6" ht="15.5" x14ac:dyDescent="0.35">
      <c r="A8" t="s">
        <v>1148</v>
      </c>
      <c r="B8" t="s">
        <v>1207</v>
      </c>
      <c r="C8" t="s">
        <v>1146</v>
      </c>
      <c r="D8" s="5" t="s">
        <v>1219</v>
      </c>
      <c r="E8" t="s">
        <v>1147</v>
      </c>
      <c r="F8" t="str">
        <f t="shared" si="0"/>
        <v>["Description","VALUE"],</v>
      </c>
    </row>
    <row r="9" spans="1:6" ht="15.5" x14ac:dyDescent="0.35">
      <c r="A9" t="s">
        <v>1148</v>
      </c>
      <c r="B9" s="26" t="s">
        <v>1221</v>
      </c>
      <c r="C9" t="s">
        <v>1146</v>
      </c>
      <c r="D9" s="5">
        <v>1</v>
      </c>
      <c r="E9" t="s">
        <v>1147</v>
      </c>
      <c r="F9" t="str">
        <f t="shared" si="0"/>
        <v>["Very free flowing—Flow function &gt; 10","1"],</v>
      </c>
    </row>
    <row r="10" spans="1:6" ht="15.5" x14ac:dyDescent="0.35">
      <c r="A10" t="s">
        <v>1148</v>
      </c>
      <c r="B10" s="26" t="s">
        <v>1222</v>
      </c>
      <c r="C10" t="s">
        <v>1146</v>
      </c>
      <c r="D10" s="5">
        <v>2</v>
      </c>
      <c r="E10" t="s">
        <v>1147</v>
      </c>
      <c r="F10" t="str">
        <f t="shared" si="0"/>
        <v>["Free flowing—Flow function &gt;4 but &lt;10","2"],</v>
      </c>
    </row>
    <row r="11" spans="1:6" ht="15.5" x14ac:dyDescent="0.35">
      <c r="A11" t="s">
        <v>1148</v>
      </c>
      <c r="B11" s="26" t="s">
        <v>1223</v>
      </c>
      <c r="C11" t="s">
        <v>1146</v>
      </c>
      <c r="D11" s="5">
        <v>3</v>
      </c>
      <c r="E11" t="s">
        <v>1147</v>
      </c>
      <c r="F11" t="str">
        <f t="shared" si="0"/>
        <v>["Average flowability—Flow function &gt;2 but &lt;4","3"],</v>
      </c>
    </row>
    <row r="12" spans="1:6" ht="15.5" x14ac:dyDescent="0.35">
      <c r="A12" t="s">
        <v>1148</v>
      </c>
      <c r="B12" s="26" t="s">
        <v>1224</v>
      </c>
      <c r="C12" t="s">
        <v>1146</v>
      </c>
      <c r="D12" s="5">
        <v>4</v>
      </c>
      <c r="E12" t="s">
        <v>1220</v>
      </c>
      <c r="F12" t="str">
        <f t="shared" si="0"/>
        <v>["Sluggish—Flow function &lt;2","4"]</v>
      </c>
    </row>
    <row r="14" spans="1:6" x14ac:dyDescent="0.35">
      <c r="A14" t="s">
        <v>1228</v>
      </c>
    </row>
    <row r="15" spans="1:6" ht="16" thickBot="1" x14ac:dyDescent="0.4">
      <c r="A15" t="s">
        <v>1148</v>
      </c>
      <c r="B15" s="26" t="s">
        <v>1207</v>
      </c>
      <c r="C15" t="s">
        <v>1146</v>
      </c>
      <c r="D15" t="s">
        <v>1219</v>
      </c>
      <c r="E15" t="s">
        <v>1147</v>
      </c>
      <c r="F15" t="str">
        <f t="shared" si="0"/>
        <v>["Description","VALUE"],</v>
      </c>
    </row>
    <row r="16" spans="1:6" ht="15.5" x14ac:dyDescent="0.35">
      <c r="A16" t="s">
        <v>1148</v>
      </c>
      <c r="B16" s="23" t="s">
        <v>1229</v>
      </c>
      <c r="C16" t="s">
        <v>1146</v>
      </c>
      <c r="D16" s="16">
        <v>5</v>
      </c>
      <c r="E16" t="s">
        <v>1147</v>
      </c>
      <c r="F16" t="str">
        <f t="shared" si="0"/>
        <v>["Mildly Abrasive ","5"],</v>
      </c>
    </row>
    <row r="17" spans="1:6" ht="15.5" x14ac:dyDescent="0.35">
      <c r="A17" t="s">
        <v>1148</v>
      </c>
      <c r="B17" s="24" t="s">
        <v>1230</v>
      </c>
      <c r="C17" t="s">
        <v>1146</v>
      </c>
      <c r="D17" s="17">
        <v>6</v>
      </c>
      <c r="E17" t="s">
        <v>1147</v>
      </c>
      <c r="F17" t="str">
        <f t="shared" si="0"/>
        <v>["Moderately Abrasive ","6"],</v>
      </c>
    </row>
    <row r="18" spans="1:6" ht="16" thickBot="1" x14ac:dyDescent="0.4">
      <c r="A18" t="s">
        <v>1148</v>
      </c>
      <c r="B18" s="25" t="s">
        <v>1231</v>
      </c>
      <c r="C18" t="s">
        <v>1146</v>
      </c>
      <c r="D18" s="19">
        <v>7</v>
      </c>
      <c r="E18" t="s">
        <v>1220</v>
      </c>
      <c r="F18" t="str">
        <f t="shared" si="0"/>
        <v>["Extremely Abrasive ","7"]</v>
      </c>
    </row>
    <row r="20" spans="1:6" x14ac:dyDescent="0.35">
      <c r="A20" t="s">
        <v>1268</v>
      </c>
    </row>
    <row r="21" spans="1:6" ht="16" thickBot="1" x14ac:dyDescent="0.4">
      <c r="A21" t="s">
        <v>1148</v>
      </c>
      <c r="B21" s="24" t="s">
        <v>1207</v>
      </c>
      <c r="C21" t="s">
        <v>1146</v>
      </c>
      <c r="D21" t="s">
        <v>1219</v>
      </c>
      <c r="E21" t="s">
        <v>1147</v>
      </c>
      <c r="F21" t="str">
        <f t="shared" ref="F21:F41" si="1">A21&amp;B21&amp;C21&amp;D21&amp;E21</f>
        <v>["Description","VALUE"],</v>
      </c>
    </row>
    <row r="22" spans="1:6" ht="15.5" x14ac:dyDescent="0.35">
      <c r="A22" t="s">
        <v>1148</v>
      </c>
      <c r="B22" s="15" t="s">
        <v>1232</v>
      </c>
      <c r="C22" t="s">
        <v>1146</v>
      </c>
      <c r="D22" s="16" t="s">
        <v>1233</v>
      </c>
      <c r="E22" t="s">
        <v>1147</v>
      </c>
      <c r="F22" t="str">
        <f t="shared" si="1"/>
        <v>["Builds Up and Hardens","F"],</v>
      </c>
    </row>
    <row r="23" spans="1:6" ht="15.5" x14ac:dyDescent="0.35">
      <c r="A23" t="s">
        <v>1148</v>
      </c>
      <c r="B23" s="8" t="s">
        <v>1234</v>
      </c>
      <c r="C23" t="s">
        <v>1146</v>
      </c>
      <c r="D23" s="17" t="s">
        <v>1235</v>
      </c>
      <c r="E23" t="s">
        <v>1147</v>
      </c>
      <c r="F23" t="str">
        <f t="shared" si="1"/>
        <v>["Generates Static Electricity","G"],</v>
      </c>
    </row>
    <row r="24" spans="1:6" ht="15.5" x14ac:dyDescent="0.35">
      <c r="A24" t="s">
        <v>1148</v>
      </c>
      <c r="B24" s="8" t="s">
        <v>1236</v>
      </c>
      <c r="C24" t="s">
        <v>1146</v>
      </c>
      <c r="D24" s="17" t="s">
        <v>1237</v>
      </c>
      <c r="E24" t="s">
        <v>1147</v>
      </c>
      <c r="F24" t="str">
        <f t="shared" si="1"/>
        <v>["Decomposition - Deteriorates in Storage","H"],</v>
      </c>
    </row>
    <row r="25" spans="1:6" ht="15.5" x14ac:dyDescent="0.35">
      <c r="A25" t="s">
        <v>1148</v>
      </c>
      <c r="B25" s="8" t="s">
        <v>1238</v>
      </c>
      <c r="C25" t="s">
        <v>1146</v>
      </c>
      <c r="D25" s="17" t="s">
        <v>1239</v>
      </c>
      <c r="E25" t="s">
        <v>1147</v>
      </c>
      <c r="F25" t="str">
        <f t="shared" si="1"/>
        <v>["Flammability","J"],</v>
      </c>
    </row>
    <row r="26" spans="1:6" ht="15.5" x14ac:dyDescent="0.35">
      <c r="A26" t="s">
        <v>1148</v>
      </c>
      <c r="B26" s="8" t="s">
        <v>1240</v>
      </c>
      <c r="C26" t="s">
        <v>1146</v>
      </c>
      <c r="D26" s="17" t="s">
        <v>1241</v>
      </c>
      <c r="E26" t="s">
        <v>1147</v>
      </c>
      <c r="F26" t="str">
        <f t="shared" si="1"/>
        <v>["Becomes Plastic or Tends to Soften","K"],</v>
      </c>
    </row>
    <row r="27" spans="1:6" ht="15.5" x14ac:dyDescent="0.35">
      <c r="A27" t="s">
        <v>1148</v>
      </c>
      <c r="B27" s="8" t="s">
        <v>1242</v>
      </c>
      <c r="C27" t="s">
        <v>1146</v>
      </c>
      <c r="D27" s="17" t="s">
        <v>1243</v>
      </c>
      <c r="E27" t="s">
        <v>1147</v>
      </c>
      <c r="F27" t="str">
        <f t="shared" si="1"/>
        <v>["Very Dusty","L"],</v>
      </c>
    </row>
    <row r="28" spans="1:6" ht="15.5" x14ac:dyDescent="0.35">
      <c r="A28" t="s">
        <v>1148</v>
      </c>
      <c r="B28" s="8" t="s">
        <v>1244</v>
      </c>
      <c r="C28" t="s">
        <v>1146</v>
      </c>
      <c r="D28" s="17" t="s">
        <v>1245</v>
      </c>
      <c r="E28" t="s">
        <v>1147</v>
      </c>
      <c r="F28" t="str">
        <f t="shared" si="1"/>
        <v>["Aeration-Fluidity","M"],</v>
      </c>
    </row>
    <row r="29" spans="1:6" ht="15.5" x14ac:dyDescent="0.35">
      <c r="A29" t="s">
        <v>1148</v>
      </c>
      <c r="B29" s="8" t="s">
        <v>1246</v>
      </c>
      <c r="C29" t="s">
        <v>1146</v>
      </c>
      <c r="D29" s="17" t="s">
        <v>1247</v>
      </c>
      <c r="E29" t="s">
        <v>1147</v>
      </c>
      <c r="F29" t="str">
        <f t="shared" si="1"/>
        <v>["Explosiveness","N"],</v>
      </c>
    </row>
    <row r="30" spans="1:6" ht="15.5" x14ac:dyDescent="0.35">
      <c r="A30" t="s">
        <v>1148</v>
      </c>
      <c r="B30" s="8" t="s">
        <v>1248</v>
      </c>
      <c r="C30" t="s">
        <v>1146</v>
      </c>
      <c r="D30" s="17" t="s">
        <v>1249</v>
      </c>
      <c r="E30" t="s">
        <v>1147</v>
      </c>
      <c r="F30" t="str">
        <f t="shared" si="1"/>
        <v>["Stickiness-Adhesion","O"],</v>
      </c>
    </row>
    <row r="31" spans="1:6" ht="15.5" x14ac:dyDescent="0.35">
      <c r="A31" t="s">
        <v>1148</v>
      </c>
      <c r="B31" s="8" t="s">
        <v>1250</v>
      </c>
      <c r="C31" t="s">
        <v>1146</v>
      </c>
      <c r="D31" s="17" t="s">
        <v>1251</v>
      </c>
      <c r="E31" t="s">
        <v>1147</v>
      </c>
      <c r="F31" t="str">
        <f t="shared" si="1"/>
        <v>["Contaminable","P"],</v>
      </c>
    </row>
    <row r="32" spans="1:6" ht="15.5" x14ac:dyDescent="0.35">
      <c r="A32" t="s">
        <v>1148</v>
      </c>
      <c r="B32" s="8" t="s">
        <v>1252</v>
      </c>
      <c r="C32" t="s">
        <v>1146</v>
      </c>
      <c r="D32" s="17" t="s">
        <v>1253</v>
      </c>
      <c r="E32" t="s">
        <v>1147</v>
      </c>
      <c r="F32" t="str">
        <f t="shared" si="1"/>
        <v>["Degradable, Size Breakdown","Q"],</v>
      </c>
    </row>
    <row r="33" spans="1:6" ht="15.5" x14ac:dyDescent="0.35">
      <c r="A33" t="s">
        <v>1148</v>
      </c>
      <c r="B33" s="8" t="s">
        <v>1254</v>
      </c>
      <c r="C33" t="s">
        <v>1146</v>
      </c>
      <c r="D33" s="17" t="s">
        <v>1255</v>
      </c>
      <c r="E33" t="s">
        <v>1147</v>
      </c>
      <c r="F33" t="str">
        <f t="shared" si="1"/>
        <v>["Gives Off Harmful or Toxic Gas or Fumes","R"],</v>
      </c>
    </row>
    <row r="34" spans="1:6" ht="15.5" x14ac:dyDescent="0.35">
      <c r="A34" t="s">
        <v>1148</v>
      </c>
      <c r="B34" s="8" t="s">
        <v>1256</v>
      </c>
      <c r="C34" t="s">
        <v>1146</v>
      </c>
      <c r="D34" s="17" t="s">
        <v>1218</v>
      </c>
      <c r="E34" t="s">
        <v>1147</v>
      </c>
      <c r="F34" t="str">
        <f t="shared" si="1"/>
        <v>["Highly Corrosive","S"],</v>
      </c>
    </row>
    <row r="35" spans="1:6" ht="15.5" x14ac:dyDescent="0.35">
      <c r="A35" t="s">
        <v>1148</v>
      </c>
      <c r="B35" s="8" t="s">
        <v>1257</v>
      </c>
      <c r="C35" t="s">
        <v>1146</v>
      </c>
      <c r="D35" s="17" t="s">
        <v>1216</v>
      </c>
      <c r="E35" t="s">
        <v>1147</v>
      </c>
      <c r="F35" t="str">
        <f t="shared" si="1"/>
        <v>["Mildly Corrosive","T"],</v>
      </c>
    </row>
    <row r="36" spans="1:6" ht="15.5" x14ac:dyDescent="0.35">
      <c r="A36" t="s">
        <v>1148</v>
      </c>
      <c r="B36" s="8" t="s">
        <v>1258</v>
      </c>
      <c r="C36" t="s">
        <v>1146</v>
      </c>
      <c r="D36" s="17" t="s">
        <v>1259</v>
      </c>
      <c r="E36" t="s">
        <v>1147</v>
      </c>
      <c r="F36" t="str">
        <f t="shared" si="1"/>
        <v>["Hygroscopic","U"],</v>
      </c>
    </row>
    <row r="37" spans="1:6" ht="15.5" x14ac:dyDescent="0.35">
      <c r="A37" t="s">
        <v>1148</v>
      </c>
      <c r="B37" s="8" t="s">
        <v>1260</v>
      </c>
      <c r="C37" t="s">
        <v>1146</v>
      </c>
      <c r="D37" s="17" t="s">
        <v>6</v>
      </c>
      <c r="E37" t="s">
        <v>1147</v>
      </c>
      <c r="F37" t="str">
        <f t="shared" si="1"/>
        <v>["Interlocks, Mats or Agglomerates","V"],</v>
      </c>
    </row>
    <row r="38" spans="1:6" ht="15.5" x14ac:dyDescent="0.35">
      <c r="A38" t="s">
        <v>1148</v>
      </c>
      <c r="B38" s="8" t="s">
        <v>1261</v>
      </c>
      <c r="C38" t="s">
        <v>1146</v>
      </c>
      <c r="D38" s="17" t="s">
        <v>1262</v>
      </c>
      <c r="E38" t="s">
        <v>1147</v>
      </c>
      <c r="F38" t="str">
        <f t="shared" si="1"/>
        <v>["Oils Present","W"],</v>
      </c>
    </row>
    <row r="39" spans="1:6" ht="15.5" x14ac:dyDescent="0.35">
      <c r="A39" t="s">
        <v>1148</v>
      </c>
      <c r="B39" s="8" t="s">
        <v>1263</v>
      </c>
      <c r="C39" t="s">
        <v>1146</v>
      </c>
      <c r="D39" s="17" t="s">
        <v>14</v>
      </c>
      <c r="E39" t="s">
        <v>1147</v>
      </c>
      <c r="F39" t="str">
        <f t="shared" si="1"/>
        <v>["Packs Under Pressure","X"],</v>
      </c>
    </row>
    <row r="40" spans="1:6" ht="15.5" x14ac:dyDescent="0.35">
      <c r="A40" t="s">
        <v>1148</v>
      </c>
      <c r="B40" s="8" t="s">
        <v>1264</v>
      </c>
      <c r="C40" t="s">
        <v>1146</v>
      </c>
      <c r="D40" s="17" t="s">
        <v>1265</v>
      </c>
      <c r="E40" t="s">
        <v>1147</v>
      </c>
      <c r="F40" t="str">
        <f t="shared" si="1"/>
        <v>["Very Light and Fluffy—May Be Windswept","Y"],</v>
      </c>
    </row>
    <row r="41" spans="1:6" ht="16" thickBot="1" x14ac:dyDescent="0.4">
      <c r="A41" t="s">
        <v>1148</v>
      </c>
      <c r="B41" s="18" t="s">
        <v>1266</v>
      </c>
      <c r="C41" t="s">
        <v>1146</v>
      </c>
      <c r="D41" s="19" t="s">
        <v>1267</v>
      </c>
      <c r="E41" t="s">
        <v>1220</v>
      </c>
      <c r="F41" t="str">
        <f t="shared" si="1"/>
        <v>["Elevated Temperature","Z"]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AE7C-B1F3-4DCC-B1A0-98689AE665AC}">
  <dimension ref="A1:M35"/>
  <sheetViews>
    <sheetView topLeftCell="A29" zoomScale="58" zoomScaleNormal="85" workbookViewId="0">
      <selection activeCell="K2" sqref="K2"/>
    </sheetView>
  </sheetViews>
  <sheetFormatPr defaultRowHeight="14.5" x14ac:dyDescent="0.35"/>
  <cols>
    <col min="11" max="11" width="17.81640625" bestFit="1" customWidth="1"/>
  </cols>
  <sheetData>
    <row r="1" spans="1:13" x14ac:dyDescent="0.35">
      <c r="D1">
        <v>0</v>
      </c>
      <c r="G1">
        <v>1</v>
      </c>
      <c r="I1">
        <v>2</v>
      </c>
      <c r="K1">
        <v>3</v>
      </c>
    </row>
    <row r="2" spans="1:13" x14ac:dyDescent="0.35">
      <c r="A2">
        <v>1</v>
      </c>
      <c r="B2" t="s">
        <v>1273</v>
      </c>
      <c r="C2" t="s">
        <v>1293</v>
      </c>
      <c r="D2" t="s">
        <v>1278</v>
      </c>
      <c r="E2" t="s">
        <v>1293</v>
      </c>
      <c r="F2" t="s">
        <v>1276</v>
      </c>
      <c r="G2" t="s">
        <v>1275</v>
      </c>
      <c r="H2" t="s">
        <v>1276</v>
      </c>
      <c r="I2" t="s">
        <v>1275</v>
      </c>
      <c r="J2" t="s">
        <v>1276</v>
      </c>
      <c r="K2" t="s">
        <v>1275</v>
      </c>
      <c r="L2" t="s">
        <v>1194</v>
      </c>
      <c r="M2" t="str">
        <f>B2&amp;C2&amp;D2&amp;E2&amp;F2&amp;G2&amp;H2&amp;I2&amp;J2&amp;K2&amp;L2</f>
        <v>["IN List","","",""],</v>
      </c>
    </row>
    <row r="3" spans="1:13" x14ac:dyDescent="0.35">
      <c r="A3">
        <v>2</v>
      </c>
      <c r="B3" t="s">
        <v>1273</v>
      </c>
      <c r="C3" t="s">
        <v>1293</v>
      </c>
      <c r="D3" t="s">
        <v>1279</v>
      </c>
      <c r="E3" t="s">
        <v>1293</v>
      </c>
      <c r="F3" t="s">
        <v>1276</v>
      </c>
      <c r="G3" t="s">
        <v>1275</v>
      </c>
      <c r="H3" t="s">
        <v>1276</v>
      </c>
      <c r="I3" t="s">
        <v>1275</v>
      </c>
      <c r="J3" t="s">
        <v>1276</v>
      </c>
      <c r="K3" t="s">
        <v>1275</v>
      </c>
      <c r="L3" t="s">
        <v>1194</v>
      </c>
      <c r="M3" t="str">
        <f t="shared" ref="M3:M16" si="0">B3&amp;C3&amp;D3&amp;E3&amp;F3&amp;G3&amp;H3&amp;I3&amp;J3&amp;K3&amp;L3</f>
        <v>["Name","","",""],</v>
      </c>
    </row>
    <row r="4" spans="1:13" x14ac:dyDescent="0.35">
      <c r="A4">
        <v>3</v>
      </c>
      <c r="B4" t="s">
        <v>1273</v>
      </c>
      <c r="C4" t="s">
        <v>1293</v>
      </c>
      <c r="D4" t="s">
        <v>1280</v>
      </c>
      <c r="E4" t="s">
        <v>1293</v>
      </c>
      <c r="F4" t="s">
        <v>1276</v>
      </c>
      <c r="G4" t="s">
        <v>1275</v>
      </c>
      <c r="H4" t="s">
        <v>1276</v>
      </c>
      <c r="I4" t="s">
        <v>1275</v>
      </c>
      <c r="J4" t="s">
        <v>1276</v>
      </c>
      <c r="K4" t="s">
        <v>1275</v>
      </c>
      <c r="L4" t="s">
        <v>1194</v>
      </c>
      <c r="M4" t="str">
        <f t="shared" si="0"/>
        <v>["LBD","","",""],</v>
      </c>
    </row>
    <row r="5" spans="1:13" x14ac:dyDescent="0.35">
      <c r="A5">
        <v>4</v>
      </c>
      <c r="B5" t="s">
        <v>1273</v>
      </c>
      <c r="C5" t="s">
        <v>1293</v>
      </c>
      <c r="D5" t="s">
        <v>1281</v>
      </c>
      <c r="E5" t="s">
        <v>1293</v>
      </c>
      <c r="F5" t="s">
        <v>1276</v>
      </c>
      <c r="G5" t="s">
        <v>1275</v>
      </c>
      <c r="H5" t="s">
        <v>1276</v>
      </c>
      <c r="I5" t="s">
        <v>1275</v>
      </c>
      <c r="J5" t="s">
        <v>1276</v>
      </c>
      <c r="K5" t="s">
        <v>1275</v>
      </c>
      <c r="L5" t="s">
        <v>1194</v>
      </c>
      <c r="M5" t="str">
        <f t="shared" si="0"/>
        <v>["TBD","","",""],</v>
      </c>
    </row>
    <row r="6" spans="1:13" x14ac:dyDescent="0.35">
      <c r="A6">
        <v>5</v>
      </c>
      <c r="B6" t="s">
        <v>1273</v>
      </c>
      <c r="C6" t="s">
        <v>1293</v>
      </c>
      <c r="D6" t="s">
        <v>1282</v>
      </c>
      <c r="E6" t="s">
        <v>1293</v>
      </c>
      <c r="F6" t="s">
        <v>1276</v>
      </c>
      <c r="G6" t="s">
        <v>1275</v>
      </c>
      <c r="H6" t="s">
        <v>1276</v>
      </c>
      <c r="I6" t="s">
        <v>1275</v>
      </c>
      <c r="J6" t="s">
        <v>1276</v>
      </c>
      <c r="K6" t="s">
        <v>1275</v>
      </c>
      <c r="L6" t="s">
        <v>1194</v>
      </c>
      <c r="M6" t="str">
        <f t="shared" si="0"/>
        <v>["MF","","",""],</v>
      </c>
    </row>
    <row r="7" spans="1:13" x14ac:dyDescent="0.35">
      <c r="A7">
        <v>6</v>
      </c>
      <c r="B7" t="s">
        <v>1273</v>
      </c>
      <c r="C7" t="s">
        <v>1293</v>
      </c>
      <c r="D7" t="s">
        <v>1283</v>
      </c>
      <c r="E7" t="s">
        <v>1293</v>
      </c>
      <c r="F7" t="s">
        <v>1276</v>
      </c>
      <c r="G7" t="s">
        <v>1275</v>
      </c>
      <c r="H7" t="s">
        <v>1276</v>
      </c>
      <c r="I7" t="s">
        <v>1275</v>
      </c>
      <c r="J7" t="s">
        <v>1276</v>
      </c>
      <c r="K7" t="s">
        <v>1275</v>
      </c>
      <c r="L7" t="s">
        <v>1194</v>
      </c>
      <c r="M7" t="str">
        <f t="shared" si="0"/>
        <v>["CEMA CODE","","",""],</v>
      </c>
    </row>
    <row r="8" spans="1:13" x14ac:dyDescent="0.35">
      <c r="A8">
        <v>7</v>
      </c>
      <c r="B8" t="s">
        <v>1273</v>
      </c>
      <c r="C8" t="s">
        <v>1293</v>
      </c>
      <c r="D8" t="s">
        <v>7</v>
      </c>
      <c r="E8" t="s">
        <v>1293</v>
      </c>
      <c r="F8" t="s">
        <v>1276</v>
      </c>
      <c r="G8" t="s">
        <v>1275</v>
      </c>
      <c r="H8" t="s">
        <v>1276</v>
      </c>
      <c r="I8" t="s">
        <v>1275</v>
      </c>
      <c r="J8" t="s">
        <v>1276</v>
      </c>
      <c r="K8" t="s">
        <v>1275</v>
      </c>
      <c r="L8" t="s">
        <v>1194</v>
      </c>
      <c r="M8" t="str">
        <f t="shared" si="0"/>
        <v>["Size","","",""],</v>
      </c>
    </row>
    <row r="9" spans="1:13" x14ac:dyDescent="0.35">
      <c r="A9">
        <v>8</v>
      </c>
      <c r="B9" t="s">
        <v>1273</v>
      </c>
      <c r="C9" t="s">
        <v>1293</v>
      </c>
      <c r="D9" t="s">
        <v>1284</v>
      </c>
      <c r="E9" t="s">
        <v>1293</v>
      </c>
      <c r="F9" t="s">
        <v>1276</v>
      </c>
      <c r="G9" t="s">
        <v>1275</v>
      </c>
      <c r="H9" t="s">
        <v>1276</v>
      </c>
      <c r="I9" t="s">
        <v>1275</v>
      </c>
      <c r="J9" t="s">
        <v>1276</v>
      </c>
      <c r="K9" t="s">
        <v>1275</v>
      </c>
      <c r="L9" t="s">
        <v>1194</v>
      </c>
      <c r="M9" t="str">
        <f t="shared" si="0"/>
        <v>["Flow","","",""],</v>
      </c>
    </row>
    <row r="10" spans="1:13" x14ac:dyDescent="0.35">
      <c r="A10">
        <v>9</v>
      </c>
      <c r="B10" t="s">
        <v>1273</v>
      </c>
      <c r="C10" t="s">
        <v>1293</v>
      </c>
      <c r="D10" t="s">
        <v>1285</v>
      </c>
      <c r="E10" t="s">
        <v>1293</v>
      </c>
      <c r="F10" t="s">
        <v>1276</v>
      </c>
      <c r="G10" t="s">
        <v>1275</v>
      </c>
      <c r="H10" t="s">
        <v>1276</v>
      </c>
      <c r="I10" t="s">
        <v>1275</v>
      </c>
      <c r="J10" t="s">
        <v>1276</v>
      </c>
      <c r="K10" t="s">
        <v>1275</v>
      </c>
      <c r="L10" t="s">
        <v>1194</v>
      </c>
      <c r="M10" t="str">
        <f t="shared" si="0"/>
        <v>["Abra","","",""],</v>
      </c>
    </row>
    <row r="11" spans="1:13" x14ac:dyDescent="0.35">
      <c r="A11">
        <v>10</v>
      </c>
      <c r="B11" t="s">
        <v>1273</v>
      </c>
      <c r="C11" t="s">
        <v>1293</v>
      </c>
      <c r="D11" t="s">
        <v>1286</v>
      </c>
      <c r="E11" t="s">
        <v>1293</v>
      </c>
      <c r="F11" t="s">
        <v>1276</v>
      </c>
      <c r="G11" t="s">
        <v>1275</v>
      </c>
      <c r="H11" t="s">
        <v>1276</v>
      </c>
      <c r="I11" t="s">
        <v>1275</v>
      </c>
      <c r="J11" t="s">
        <v>1276</v>
      </c>
      <c r="K11" t="s">
        <v>1275</v>
      </c>
      <c r="L11" t="s">
        <v>1194</v>
      </c>
      <c r="M11" t="str">
        <f t="shared" si="0"/>
        <v>["M1","","",""],</v>
      </c>
    </row>
    <row r="12" spans="1:13" x14ac:dyDescent="0.35">
      <c r="A12">
        <v>11</v>
      </c>
      <c r="B12" t="s">
        <v>1273</v>
      </c>
      <c r="C12" t="s">
        <v>1293</v>
      </c>
      <c r="D12" t="s">
        <v>1287</v>
      </c>
      <c r="E12" t="s">
        <v>1293</v>
      </c>
      <c r="F12" t="s">
        <v>1276</v>
      </c>
      <c r="G12" t="s">
        <v>1275</v>
      </c>
      <c r="H12" t="s">
        <v>1276</v>
      </c>
      <c r="I12" t="s">
        <v>1275</v>
      </c>
      <c r="J12" t="s">
        <v>1276</v>
      </c>
      <c r="K12" t="s">
        <v>1275</v>
      </c>
      <c r="L12" t="s">
        <v>1194</v>
      </c>
      <c r="M12" t="str">
        <f t="shared" si="0"/>
        <v>["M2","","",""],</v>
      </c>
    </row>
    <row r="13" spans="1:13" x14ac:dyDescent="0.35">
      <c r="A13">
        <v>12</v>
      </c>
      <c r="B13" t="s">
        <v>1273</v>
      </c>
      <c r="C13" t="s">
        <v>1293</v>
      </c>
      <c r="D13" t="s">
        <v>1288</v>
      </c>
      <c r="E13" t="s">
        <v>1293</v>
      </c>
      <c r="F13" t="s">
        <v>1276</v>
      </c>
      <c r="G13" t="s">
        <v>1275</v>
      </c>
      <c r="H13" t="s">
        <v>1276</v>
      </c>
      <c r="I13" t="s">
        <v>1275</v>
      </c>
      <c r="J13" t="s">
        <v>1276</v>
      </c>
      <c r="K13" t="s">
        <v>1275</v>
      </c>
      <c r="L13" t="s">
        <v>1194</v>
      </c>
      <c r="M13" t="str">
        <f t="shared" si="0"/>
        <v>["M3","","",""],</v>
      </c>
    </row>
    <row r="14" spans="1:13" x14ac:dyDescent="0.35">
      <c r="A14">
        <v>13</v>
      </c>
      <c r="B14" t="s">
        <v>1273</v>
      </c>
      <c r="C14" t="s">
        <v>1293</v>
      </c>
      <c r="D14" t="s">
        <v>1289</v>
      </c>
      <c r="E14" t="s">
        <v>1293</v>
      </c>
      <c r="F14" t="s">
        <v>1276</v>
      </c>
      <c r="G14" t="s">
        <v>1275</v>
      </c>
      <c r="H14" t="s">
        <v>1276</v>
      </c>
      <c r="I14" t="s">
        <v>1275</v>
      </c>
      <c r="J14" t="s">
        <v>1276</v>
      </c>
      <c r="K14" t="s">
        <v>1275</v>
      </c>
      <c r="L14" t="s">
        <v>1194</v>
      </c>
      <c r="M14" t="str">
        <f t="shared" si="0"/>
        <v>["M4","","",""],</v>
      </c>
    </row>
    <row r="15" spans="1:13" x14ac:dyDescent="0.35">
      <c r="A15">
        <v>14</v>
      </c>
      <c r="B15" t="s">
        <v>1273</v>
      </c>
      <c r="C15" t="s">
        <v>1293</v>
      </c>
      <c r="D15" t="s">
        <v>1290</v>
      </c>
      <c r="E15" t="s">
        <v>1293</v>
      </c>
      <c r="F15" t="s">
        <v>1276</v>
      </c>
      <c r="G15" t="s">
        <v>1275</v>
      </c>
      <c r="H15" t="s">
        <v>1276</v>
      </c>
      <c r="I15" t="s">
        <v>1275</v>
      </c>
      <c r="J15" t="s">
        <v>1276</v>
      </c>
      <c r="K15" t="s">
        <v>1275</v>
      </c>
      <c r="L15" t="s">
        <v>1194</v>
      </c>
      <c r="M15" t="str">
        <f t="shared" si="0"/>
        <v>["M5","","",""],</v>
      </c>
    </row>
    <row r="16" spans="1:13" x14ac:dyDescent="0.35">
      <c r="A16">
        <v>15</v>
      </c>
      <c r="B16" t="s">
        <v>1273</v>
      </c>
      <c r="C16" t="s">
        <v>1293</v>
      </c>
      <c r="D16" t="s">
        <v>1291</v>
      </c>
      <c r="E16" t="s">
        <v>1293</v>
      </c>
      <c r="F16" t="s">
        <v>1276</v>
      </c>
      <c r="G16" t="s">
        <v>1275</v>
      </c>
      <c r="H16" t="s">
        <v>1276</v>
      </c>
      <c r="I16" t="s">
        <v>1275</v>
      </c>
      <c r="J16" t="s">
        <v>1276</v>
      </c>
      <c r="K16" t="s">
        <v>1275</v>
      </c>
      <c r="L16" t="s">
        <v>1274</v>
      </c>
      <c r="M16" t="str">
        <f t="shared" si="0"/>
        <v>["Corr","","",""]</v>
      </c>
    </row>
    <row r="21" spans="1:9" x14ac:dyDescent="0.35">
      <c r="A21" t="s">
        <v>1277</v>
      </c>
      <c r="B21" t="s">
        <v>1273</v>
      </c>
      <c r="C21">
        <v>0</v>
      </c>
      <c r="D21" t="s">
        <v>1274</v>
      </c>
      <c r="E21" t="s">
        <v>1273</v>
      </c>
      <c r="F21">
        <v>1</v>
      </c>
      <c r="G21" t="s">
        <v>1274</v>
      </c>
      <c r="H21" t="s">
        <v>1292</v>
      </c>
      <c r="I21" t="str">
        <f>A21&amp;B21&amp;C21&amp;D21&amp;E21&amp;F21&amp;G21&amp;H21</f>
        <v>MATERIAL_INPUT[0][1]=</v>
      </c>
    </row>
    <row r="22" spans="1:9" x14ac:dyDescent="0.35">
      <c r="A22" t="s">
        <v>1277</v>
      </c>
      <c r="B22" t="s">
        <v>1273</v>
      </c>
      <c r="C22">
        <v>1</v>
      </c>
      <c r="D22" t="s">
        <v>1274</v>
      </c>
      <c r="E22" t="s">
        <v>1273</v>
      </c>
      <c r="F22">
        <v>1</v>
      </c>
      <c r="G22" t="s">
        <v>1274</v>
      </c>
      <c r="H22" t="s">
        <v>1292</v>
      </c>
      <c r="I22" t="str">
        <f t="shared" ref="I22:I35" si="1">A22&amp;B22&amp;C22&amp;D22&amp;E22&amp;F22&amp;G22&amp;H22</f>
        <v>MATERIAL_INPUT[1][1]=</v>
      </c>
    </row>
    <row r="23" spans="1:9" x14ac:dyDescent="0.35">
      <c r="A23" t="s">
        <v>1277</v>
      </c>
      <c r="B23" t="s">
        <v>1273</v>
      </c>
      <c r="C23">
        <v>2</v>
      </c>
      <c r="D23" t="s">
        <v>1274</v>
      </c>
      <c r="E23" t="s">
        <v>1273</v>
      </c>
      <c r="F23">
        <v>1</v>
      </c>
      <c r="G23" t="s">
        <v>1274</v>
      </c>
      <c r="H23" t="s">
        <v>1292</v>
      </c>
      <c r="I23" t="str">
        <f t="shared" si="1"/>
        <v>MATERIAL_INPUT[2][1]=</v>
      </c>
    </row>
    <row r="24" spans="1:9" x14ac:dyDescent="0.35">
      <c r="A24" t="s">
        <v>1277</v>
      </c>
      <c r="B24" t="s">
        <v>1273</v>
      </c>
      <c r="C24">
        <v>3</v>
      </c>
      <c r="D24" t="s">
        <v>1274</v>
      </c>
      <c r="E24" t="s">
        <v>1273</v>
      </c>
      <c r="F24">
        <v>1</v>
      </c>
      <c r="G24" t="s">
        <v>1274</v>
      </c>
      <c r="H24" t="s">
        <v>1292</v>
      </c>
      <c r="I24" t="str">
        <f t="shared" si="1"/>
        <v>MATERIAL_INPUT[3][1]=</v>
      </c>
    </row>
    <row r="25" spans="1:9" x14ac:dyDescent="0.35">
      <c r="A25" t="s">
        <v>1277</v>
      </c>
      <c r="B25" t="s">
        <v>1273</v>
      </c>
      <c r="C25">
        <v>4</v>
      </c>
      <c r="D25" t="s">
        <v>1274</v>
      </c>
      <c r="E25" t="s">
        <v>1273</v>
      </c>
      <c r="F25">
        <v>1</v>
      </c>
      <c r="G25" t="s">
        <v>1274</v>
      </c>
      <c r="H25" t="s">
        <v>1292</v>
      </c>
      <c r="I25" t="str">
        <f t="shared" si="1"/>
        <v>MATERIAL_INPUT[4][1]=</v>
      </c>
    </row>
    <row r="26" spans="1:9" x14ac:dyDescent="0.35">
      <c r="A26" t="s">
        <v>1277</v>
      </c>
      <c r="B26" t="s">
        <v>1273</v>
      </c>
      <c r="C26">
        <v>5</v>
      </c>
      <c r="D26" t="s">
        <v>1274</v>
      </c>
      <c r="E26" t="s">
        <v>1273</v>
      </c>
      <c r="F26">
        <v>1</v>
      </c>
      <c r="G26" t="s">
        <v>1274</v>
      </c>
      <c r="H26" t="s">
        <v>1292</v>
      </c>
      <c r="I26" t="str">
        <f t="shared" si="1"/>
        <v>MATERIAL_INPUT[5][1]=</v>
      </c>
    </row>
    <row r="27" spans="1:9" x14ac:dyDescent="0.35">
      <c r="A27" t="s">
        <v>1277</v>
      </c>
      <c r="B27" t="s">
        <v>1273</v>
      </c>
      <c r="C27">
        <v>6</v>
      </c>
      <c r="D27" t="s">
        <v>1274</v>
      </c>
      <c r="E27" t="s">
        <v>1273</v>
      </c>
      <c r="F27">
        <v>1</v>
      </c>
      <c r="G27" t="s">
        <v>1274</v>
      </c>
      <c r="H27" t="s">
        <v>1292</v>
      </c>
      <c r="I27" t="str">
        <f t="shared" si="1"/>
        <v>MATERIAL_INPUT[6][1]=</v>
      </c>
    </row>
    <row r="28" spans="1:9" x14ac:dyDescent="0.35">
      <c r="A28" t="s">
        <v>1277</v>
      </c>
      <c r="B28" t="s">
        <v>1273</v>
      </c>
      <c r="C28">
        <v>7</v>
      </c>
      <c r="D28" t="s">
        <v>1274</v>
      </c>
      <c r="E28" t="s">
        <v>1273</v>
      </c>
      <c r="F28">
        <v>1</v>
      </c>
      <c r="G28" t="s">
        <v>1274</v>
      </c>
      <c r="H28" t="s">
        <v>1292</v>
      </c>
      <c r="I28" t="str">
        <f t="shared" si="1"/>
        <v>MATERIAL_INPUT[7][1]=</v>
      </c>
    </row>
    <row r="29" spans="1:9" x14ac:dyDescent="0.35">
      <c r="A29" t="s">
        <v>1277</v>
      </c>
      <c r="B29" t="s">
        <v>1273</v>
      </c>
      <c r="C29">
        <v>8</v>
      </c>
      <c r="D29" t="s">
        <v>1274</v>
      </c>
      <c r="E29" t="s">
        <v>1273</v>
      </c>
      <c r="F29">
        <v>1</v>
      </c>
      <c r="G29" t="s">
        <v>1274</v>
      </c>
      <c r="H29" t="s">
        <v>1292</v>
      </c>
      <c r="I29" t="str">
        <f t="shared" si="1"/>
        <v>MATERIAL_INPUT[8][1]=</v>
      </c>
    </row>
    <row r="30" spans="1:9" x14ac:dyDescent="0.35">
      <c r="A30" t="s">
        <v>1277</v>
      </c>
      <c r="B30" t="s">
        <v>1273</v>
      </c>
      <c r="C30">
        <v>9</v>
      </c>
      <c r="D30" t="s">
        <v>1274</v>
      </c>
      <c r="E30" t="s">
        <v>1273</v>
      </c>
      <c r="F30">
        <v>1</v>
      </c>
      <c r="G30" t="s">
        <v>1274</v>
      </c>
      <c r="H30" t="s">
        <v>1292</v>
      </c>
      <c r="I30" t="str">
        <f t="shared" si="1"/>
        <v>MATERIAL_INPUT[9][1]=</v>
      </c>
    </row>
    <row r="31" spans="1:9" x14ac:dyDescent="0.35">
      <c r="A31" t="s">
        <v>1277</v>
      </c>
      <c r="B31" t="s">
        <v>1273</v>
      </c>
      <c r="C31">
        <v>10</v>
      </c>
      <c r="D31" t="s">
        <v>1274</v>
      </c>
      <c r="E31" t="s">
        <v>1273</v>
      </c>
      <c r="F31">
        <v>1</v>
      </c>
      <c r="G31" t="s">
        <v>1274</v>
      </c>
      <c r="H31" t="s">
        <v>1292</v>
      </c>
      <c r="I31" t="str">
        <f t="shared" si="1"/>
        <v>MATERIAL_INPUT[10][1]=</v>
      </c>
    </row>
    <row r="32" spans="1:9" x14ac:dyDescent="0.35">
      <c r="A32" t="s">
        <v>1277</v>
      </c>
      <c r="B32" t="s">
        <v>1273</v>
      </c>
      <c r="C32">
        <v>11</v>
      </c>
      <c r="D32" t="s">
        <v>1274</v>
      </c>
      <c r="E32" t="s">
        <v>1273</v>
      </c>
      <c r="F32">
        <v>1</v>
      </c>
      <c r="G32" t="s">
        <v>1274</v>
      </c>
      <c r="H32" t="s">
        <v>1292</v>
      </c>
      <c r="I32" t="str">
        <f t="shared" si="1"/>
        <v>MATERIAL_INPUT[11][1]=</v>
      </c>
    </row>
    <row r="33" spans="1:9" x14ac:dyDescent="0.35">
      <c r="A33" t="s">
        <v>1277</v>
      </c>
      <c r="B33" t="s">
        <v>1273</v>
      </c>
      <c r="C33">
        <v>12</v>
      </c>
      <c r="D33" t="s">
        <v>1274</v>
      </c>
      <c r="E33" t="s">
        <v>1273</v>
      </c>
      <c r="F33">
        <v>1</v>
      </c>
      <c r="G33" t="s">
        <v>1274</v>
      </c>
      <c r="H33" t="s">
        <v>1292</v>
      </c>
      <c r="I33" t="str">
        <f t="shared" si="1"/>
        <v>MATERIAL_INPUT[12][1]=</v>
      </c>
    </row>
    <row r="34" spans="1:9" x14ac:dyDescent="0.35">
      <c r="A34" t="s">
        <v>1277</v>
      </c>
      <c r="B34" t="s">
        <v>1273</v>
      </c>
      <c r="C34">
        <v>13</v>
      </c>
      <c r="D34" t="s">
        <v>1274</v>
      </c>
      <c r="E34" t="s">
        <v>1273</v>
      </c>
      <c r="F34">
        <v>1</v>
      </c>
      <c r="G34" t="s">
        <v>1274</v>
      </c>
      <c r="H34" t="s">
        <v>1292</v>
      </c>
      <c r="I34" t="str">
        <f t="shared" si="1"/>
        <v>MATERIAL_INPUT[13][1]=</v>
      </c>
    </row>
    <row r="35" spans="1:9" x14ac:dyDescent="0.35">
      <c r="A35" t="s">
        <v>1277</v>
      </c>
      <c r="B35" t="s">
        <v>1273</v>
      </c>
      <c r="C35">
        <v>14</v>
      </c>
      <c r="D35" t="s">
        <v>1274</v>
      </c>
      <c r="E35" t="s">
        <v>1273</v>
      </c>
      <c r="F35">
        <v>1</v>
      </c>
      <c r="G35" t="s">
        <v>1274</v>
      </c>
      <c r="H35" t="s">
        <v>1292</v>
      </c>
      <c r="I35" t="str">
        <f t="shared" si="1"/>
        <v>MATERIAL_INPUT[14][1]=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2657-1668-43BD-8456-E077CA9FE247}">
  <dimension ref="A2:P62"/>
  <sheetViews>
    <sheetView zoomScale="81" workbookViewId="0">
      <selection activeCell="S9" sqref="S9"/>
    </sheetView>
  </sheetViews>
  <sheetFormatPr defaultRowHeight="14.5" x14ac:dyDescent="0.35"/>
  <cols>
    <col min="2" max="2" width="23.54296875" bestFit="1" customWidth="1"/>
    <col min="3" max="3" width="2.54296875" bestFit="1" customWidth="1"/>
    <col min="4" max="4" width="24.81640625" bestFit="1" customWidth="1"/>
    <col min="5" max="5" width="2.54296875" bestFit="1" customWidth="1"/>
    <col min="8" max="8" width="60.26953125" bestFit="1" customWidth="1"/>
    <col min="12" max="12" width="17.453125" bestFit="1" customWidth="1"/>
    <col min="13" max="13" width="3.1796875" bestFit="1" customWidth="1"/>
    <col min="14" max="14" width="22.453125" bestFit="1" customWidth="1"/>
  </cols>
  <sheetData>
    <row r="2" spans="1:16" ht="15" customHeight="1" thickBot="1" x14ac:dyDescent="0.4">
      <c r="A2" t="s">
        <v>1148</v>
      </c>
      <c r="B2" s="29" t="s">
        <v>1207</v>
      </c>
      <c r="C2" t="s">
        <v>1146</v>
      </c>
      <c r="D2" s="28" t="s">
        <v>1294</v>
      </c>
      <c r="E2" t="s">
        <v>1146</v>
      </c>
      <c r="F2" s="30" t="s">
        <v>1298</v>
      </c>
      <c r="G2" t="s">
        <v>1147</v>
      </c>
      <c r="H2" t="str">
        <f>A2&amp;B2&amp;C2&amp;D2&amp;E2&amp;F2&amp;G2</f>
        <v>["Description","Pitch","CF1"],</v>
      </c>
    </row>
    <row r="3" spans="1:16" ht="15" thickBot="1" x14ac:dyDescent="0.4">
      <c r="A3" t="s">
        <v>1148</v>
      </c>
      <c r="B3" s="27" t="s">
        <v>1295</v>
      </c>
      <c r="C3" t="s">
        <v>1146</v>
      </c>
      <c r="D3" s="31" t="s">
        <v>1362</v>
      </c>
      <c r="E3" t="s">
        <v>1146</v>
      </c>
      <c r="F3" s="27">
        <v>1</v>
      </c>
      <c r="G3" t="s">
        <v>1147</v>
      </c>
      <c r="H3" t="str">
        <f t="shared" ref="H3:H6" si="0">A3&amp;B3&amp;C3&amp;D3&amp;E3&amp;F3&amp;G3</f>
        <v>["Pitch = Diameter of screw","STD ","1"],</v>
      </c>
      <c r="K3" t="s">
        <v>1148</v>
      </c>
      <c r="L3" s="49" t="s">
        <v>1367</v>
      </c>
      <c r="M3" s="49" t="s">
        <v>1146</v>
      </c>
      <c r="N3" s="49" t="s">
        <v>1368</v>
      </c>
      <c r="O3" s="50" t="s">
        <v>1147</v>
      </c>
      <c r="P3" t="str">
        <f>K3&amp;L3&amp;M3&amp;N3&amp;O3</f>
        <v>["Material Class Code","Degree of Trough Loading"],</v>
      </c>
    </row>
    <row r="4" spans="1:16" ht="15" thickBot="1" x14ac:dyDescent="0.4">
      <c r="A4" t="s">
        <v>1148</v>
      </c>
      <c r="B4" s="27" t="s">
        <v>1296</v>
      </c>
      <c r="C4" t="s">
        <v>1146</v>
      </c>
      <c r="D4" s="31" t="s">
        <v>1363</v>
      </c>
      <c r="E4" t="s">
        <v>1146</v>
      </c>
      <c r="F4" s="27">
        <v>1.5</v>
      </c>
      <c r="G4" t="s">
        <v>1147</v>
      </c>
      <c r="H4" t="str">
        <f t="shared" si="0"/>
        <v>["Pitch = 2/3 Diameter of screw","Short","1.5"],</v>
      </c>
      <c r="K4" t="s">
        <v>1148</v>
      </c>
      <c r="L4" s="42" t="s">
        <v>103</v>
      </c>
      <c r="M4" s="49" t="s">
        <v>1146</v>
      </c>
      <c r="N4" s="43">
        <v>45</v>
      </c>
      <c r="O4" s="50" t="s">
        <v>1147</v>
      </c>
      <c r="P4" t="str">
        <f t="shared" ref="P4:P62" si="1">K4&amp;L4&amp;M4&amp;N4&amp;O4</f>
        <v>["A25","45"],</v>
      </c>
    </row>
    <row r="5" spans="1:16" ht="15" thickBot="1" x14ac:dyDescent="0.4">
      <c r="A5" t="s">
        <v>1148</v>
      </c>
      <c r="B5" s="27" t="s">
        <v>1297</v>
      </c>
      <c r="C5" t="s">
        <v>1146</v>
      </c>
      <c r="D5" s="31" t="s">
        <v>1364</v>
      </c>
      <c r="E5" t="s">
        <v>1146</v>
      </c>
      <c r="F5" s="27">
        <v>2</v>
      </c>
      <c r="G5" t="s">
        <v>1147</v>
      </c>
      <c r="H5" t="str">
        <f t="shared" si="0"/>
        <v>["Pitch = 1/2 Diameter of screw","Half ","2"],</v>
      </c>
      <c r="K5" t="s">
        <v>1148</v>
      </c>
      <c r="L5" s="42" t="s">
        <v>30</v>
      </c>
      <c r="M5" s="49" t="s">
        <v>1146</v>
      </c>
      <c r="N5" s="44">
        <v>45</v>
      </c>
      <c r="O5" s="50" t="s">
        <v>1147</v>
      </c>
      <c r="P5" t="str">
        <f t="shared" si="1"/>
        <v>["B15","45"],</v>
      </c>
    </row>
    <row r="6" spans="1:16" ht="15" thickBot="1" x14ac:dyDescent="0.4">
      <c r="A6" t="s">
        <v>1148</v>
      </c>
      <c r="B6" s="27" t="s">
        <v>1366</v>
      </c>
      <c r="C6" t="s">
        <v>1146</v>
      </c>
      <c r="D6" s="31" t="s">
        <v>1365</v>
      </c>
      <c r="E6" t="s">
        <v>1146</v>
      </c>
      <c r="F6" s="27">
        <v>0.67</v>
      </c>
      <c r="G6" t="s">
        <v>1220</v>
      </c>
      <c r="H6" t="str">
        <f t="shared" si="0"/>
        <v>["Pitch = 1+1/2 Diameter of screw","Long ","0.67"]</v>
      </c>
      <c r="K6" t="s">
        <v>1148</v>
      </c>
      <c r="L6" s="42" t="s">
        <v>46</v>
      </c>
      <c r="M6" s="49" t="s">
        <v>1146</v>
      </c>
      <c r="N6" s="44">
        <v>45</v>
      </c>
      <c r="O6" s="50" t="s">
        <v>1147</v>
      </c>
      <c r="P6" t="str">
        <f t="shared" si="1"/>
        <v>["B25","45"],</v>
      </c>
    </row>
    <row r="7" spans="1:16" ht="15" thickBot="1" x14ac:dyDescent="0.4">
      <c r="K7" t="s">
        <v>1148</v>
      </c>
      <c r="L7" s="42" t="s">
        <v>174</v>
      </c>
      <c r="M7" s="49" t="s">
        <v>1146</v>
      </c>
      <c r="N7" s="44">
        <v>45</v>
      </c>
      <c r="O7" s="50" t="s">
        <v>1147</v>
      </c>
      <c r="P7" t="str">
        <f t="shared" si="1"/>
        <v>["C15","45"],</v>
      </c>
    </row>
    <row r="8" spans="1:16" ht="15" thickBot="1" x14ac:dyDescent="0.4">
      <c r="K8" t="s">
        <v>1148</v>
      </c>
      <c r="L8" s="42" t="s">
        <v>25</v>
      </c>
      <c r="M8" s="49" t="s">
        <v>1146</v>
      </c>
      <c r="N8" s="44">
        <v>45</v>
      </c>
      <c r="O8" s="50" t="s">
        <v>1147</v>
      </c>
      <c r="P8" t="str">
        <f t="shared" si="1"/>
        <v>["C25","45"],</v>
      </c>
    </row>
    <row r="9" spans="1:16" ht="15" thickBot="1" x14ac:dyDescent="0.4">
      <c r="K9" t="s">
        <v>1148</v>
      </c>
      <c r="L9" s="42" t="s">
        <v>12</v>
      </c>
      <c r="M9" s="49" t="s">
        <v>1146</v>
      </c>
      <c r="N9" s="44" t="s">
        <v>1369</v>
      </c>
      <c r="O9" s="50" t="s">
        <v>1147</v>
      </c>
      <c r="P9" t="str">
        <f t="shared" si="1"/>
        <v>["A35","30A"],</v>
      </c>
    </row>
    <row r="10" spans="1:16" ht="15" thickBot="1" x14ac:dyDescent="0.4">
      <c r="K10" t="s">
        <v>1148</v>
      </c>
      <c r="L10" s="42" t="s">
        <v>87</v>
      </c>
      <c r="M10" s="49" t="s">
        <v>1146</v>
      </c>
      <c r="N10" s="44" t="s">
        <v>1369</v>
      </c>
      <c r="O10" s="50" t="s">
        <v>1147</v>
      </c>
      <c r="P10" t="str">
        <f t="shared" si="1"/>
        <v>["A45","30A"],</v>
      </c>
    </row>
    <row r="11" spans="1:16" ht="15" thickBot="1" x14ac:dyDescent="0.4">
      <c r="K11" t="s">
        <v>1148</v>
      </c>
      <c r="L11" s="42" t="s">
        <v>42</v>
      </c>
      <c r="M11" s="49" t="s">
        <v>1146</v>
      </c>
      <c r="N11" s="44" t="s">
        <v>1369</v>
      </c>
      <c r="O11" s="50" t="s">
        <v>1147</v>
      </c>
      <c r="P11" t="str">
        <f t="shared" si="1"/>
        <v>["B35","30A"],</v>
      </c>
    </row>
    <row r="12" spans="1:16" ht="15" thickBot="1" x14ac:dyDescent="0.4">
      <c r="K12" t="s">
        <v>1148</v>
      </c>
      <c r="L12" s="42" t="s">
        <v>19</v>
      </c>
      <c r="M12" s="49" t="s">
        <v>1146</v>
      </c>
      <c r="N12" s="44" t="s">
        <v>1369</v>
      </c>
      <c r="O12" s="50" t="s">
        <v>1147</v>
      </c>
      <c r="P12" t="str">
        <f t="shared" si="1"/>
        <v>["B45","30A"],</v>
      </c>
    </row>
    <row r="13" spans="1:16" ht="15" thickBot="1" x14ac:dyDescent="0.4">
      <c r="K13" t="s">
        <v>1148</v>
      </c>
      <c r="L13" s="42" t="s">
        <v>36</v>
      </c>
      <c r="M13" s="49" t="s">
        <v>1146</v>
      </c>
      <c r="N13" s="44" t="s">
        <v>1369</v>
      </c>
      <c r="O13" s="50" t="s">
        <v>1147</v>
      </c>
      <c r="P13" t="str">
        <f t="shared" si="1"/>
        <v>["C35","30A"],</v>
      </c>
    </row>
    <row r="14" spans="1:16" ht="15" thickBot="1" x14ac:dyDescent="0.4">
      <c r="K14" t="s">
        <v>1148</v>
      </c>
      <c r="L14" s="42" t="s">
        <v>96</v>
      </c>
      <c r="M14" s="49" t="s">
        <v>1146</v>
      </c>
      <c r="N14" s="44" t="s">
        <v>1369</v>
      </c>
      <c r="O14" s="50" t="s">
        <v>1147</v>
      </c>
      <c r="P14" t="str">
        <f t="shared" si="1"/>
        <v>["C45","30A"],</v>
      </c>
    </row>
    <row r="15" spans="1:16" ht="15" thickBot="1" x14ac:dyDescent="0.4">
      <c r="K15" t="s">
        <v>1148</v>
      </c>
      <c r="L15" s="42" t="s">
        <v>1108</v>
      </c>
      <c r="M15" s="49" t="s">
        <v>1146</v>
      </c>
      <c r="N15" s="44" t="s">
        <v>1369</v>
      </c>
      <c r="O15" s="50" t="s">
        <v>1147</v>
      </c>
      <c r="P15" t="str">
        <f t="shared" si="1"/>
        <v>["D15","30A"],</v>
      </c>
    </row>
    <row r="16" spans="1:16" ht="15" thickBot="1" x14ac:dyDescent="0.4">
      <c r="K16" t="s">
        <v>1148</v>
      </c>
      <c r="L16" s="42" t="s">
        <v>248</v>
      </c>
      <c r="M16" s="49" t="s">
        <v>1146</v>
      </c>
      <c r="N16" s="44" t="s">
        <v>1369</v>
      </c>
      <c r="O16" s="50" t="s">
        <v>1147</v>
      </c>
      <c r="P16" t="str">
        <f t="shared" si="1"/>
        <v>["D25","30A"],</v>
      </c>
    </row>
    <row r="17" spans="11:16" ht="15" thickBot="1" x14ac:dyDescent="0.4">
      <c r="K17" t="s">
        <v>1148</v>
      </c>
      <c r="L17" s="42" t="s">
        <v>214</v>
      </c>
      <c r="M17" s="49" t="s">
        <v>1146</v>
      </c>
      <c r="N17" s="44" t="s">
        <v>1369</v>
      </c>
      <c r="O17" s="50" t="s">
        <v>1147</v>
      </c>
      <c r="P17" t="str">
        <f t="shared" si="1"/>
        <v>["D35","30A"],</v>
      </c>
    </row>
    <row r="18" spans="11:16" ht="15" thickBot="1" x14ac:dyDescent="0.4">
      <c r="K18" t="s">
        <v>1148</v>
      </c>
      <c r="L18" s="42" t="s">
        <v>184</v>
      </c>
      <c r="M18" s="49" t="s">
        <v>1146</v>
      </c>
      <c r="N18" s="44" t="s">
        <v>1369</v>
      </c>
      <c r="O18" s="50" t="s">
        <v>1147</v>
      </c>
      <c r="P18" t="str">
        <f t="shared" si="1"/>
        <v>["D45","30A"],</v>
      </c>
    </row>
    <row r="19" spans="11:16" ht="15" thickBot="1" x14ac:dyDescent="0.4">
      <c r="K19" t="s">
        <v>1148</v>
      </c>
      <c r="L19" s="42" t="s">
        <v>1312</v>
      </c>
      <c r="M19" s="49" t="s">
        <v>1146</v>
      </c>
      <c r="N19" s="44" t="s">
        <v>1369</v>
      </c>
      <c r="O19" s="50" t="s">
        <v>1147</v>
      </c>
      <c r="P19" t="str">
        <f t="shared" si="1"/>
        <v>["E15","30A"],</v>
      </c>
    </row>
    <row r="20" spans="11:16" ht="15" thickBot="1" x14ac:dyDescent="0.4">
      <c r="K20" t="s">
        <v>1148</v>
      </c>
      <c r="L20" s="42" t="s">
        <v>1313</v>
      </c>
      <c r="M20" s="49" t="s">
        <v>1146</v>
      </c>
      <c r="N20" s="44" t="s">
        <v>1369</v>
      </c>
      <c r="O20" s="50" t="s">
        <v>1147</v>
      </c>
      <c r="P20" t="str">
        <f t="shared" si="1"/>
        <v>["E25","30A"],</v>
      </c>
    </row>
    <row r="21" spans="11:16" ht="15" thickBot="1" x14ac:dyDescent="0.4">
      <c r="K21" t="s">
        <v>1148</v>
      </c>
      <c r="L21" s="42" t="s">
        <v>405</v>
      </c>
      <c r="M21" s="49" t="s">
        <v>1146</v>
      </c>
      <c r="N21" s="44" t="s">
        <v>1369</v>
      </c>
      <c r="O21" s="50" t="s">
        <v>1147</v>
      </c>
      <c r="P21" t="str">
        <f t="shared" si="1"/>
        <v>["E35","30A"],</v>
      </c>
    </row>
    <row r="22" spans="11:16" ht="15" thickBot="1" x14ac:dyDescent="0.4">
      <c r="K22" t="s">
        <v>1148</v>
      </c>
      <c r="L22" s="42" t="s">
        <v>66</v>
      </c>
      <c r="M22" s="49" t="s">
        <v>1146</v>
      </c>
      <c r="N22" s="44" t="s">
        <v>1369</v>
      </c>
      <c r="O22" s="50" t="s">
        <v>1147</v>
      </c>
      <c r="P22" t="str">
        <f t="shared" si="1"/>
        <v>["E45","30A"],</v>
      </c>
    </row>
    <row r="23" spans="11:16" ht="15" thickBot="1" x14ac:dyDescent="0.4">
      <c r="K23" t="s">
        <v>1148</v>
      </c>
      <c r="L23" s="42" t="s">
        <v>288</v>
      </c>
      <c r="M23" s="49" t="s">
        <v>1146</v>
      </c>
      <c r="N23" s="44" t="s">
        <v>1370</v>
      </c>
      <c r="O23" s="50" t="s">
        <v>1147</v>
      </c>
      <c r="P23" t="str">
        <f t="shared" si="1"/>
        <v>["A16","30B"],</v>
      </c>
    </row>
    <row r="24" spans="11:16" ht="15" thickBot="1" x14ac:dyDescent="0.4">
      <c r="K24" t="s">
        <v>1148</v>
      </c>
      <c r="L24" s="42" t="s">
        <v>296</v>
      </c>
      <c r="M24" s="49" t="s">
        <v>1146</v>
      </c>
      <c r="N24" s="44" t="s">
        <v>1370</v>
      </c>
      <c r="O24" s="50" t="s">
        <v>1147</v>
      </c>
      <c r="P24" t="str">
        <f t="shared" si="1"/>
        <v>["A26","30B"],</v>
      </c>
    </row>
    <row r="25" spans="11:16" ht="15" thickBot="1" x14ac:dyDescent="0.4">
      <c r="K25" t="s">
        <v>1148</v>
      </c>
      <c r="L25" s="42" t="s">
        <v>501</v>
      </c>
      <c r="M25" s="49" t="s">
        <v>1146</v>
      </c>
      <c r="N25" s="44" t="s">
        <v>1370</v>
      </c>
      <c r="O25" s="50" t="s">
        <v>1147</v>
      </c>
      <c r="P25" t="str">
        <f t="shared" si="1"/>
        <v>["A36","30B"],</v>
      </c>
    </row>
    <row r="26" spans="11:16" ht="15" thickBot="1" x14ac:dyDescent="0.4">
      <c r="K26" t="s">
        <v>1148</v>
      </c>
      <c r="L26" s="42" t="s">
        <v>735</v>
      </c>
      <c r="M26" s="49" t="s">
        <v>1146</v>
      </c>
      <c r="N26" s="44" t="s">
        <v>1370</v>
      </c>
      <c r="O26" s="50" t="s">
        <v>1147</v>
      </c>
      <c r="P26" t="str">
        <f t="shared" si="1"/>
        <v>["A46","30B"],</v>
      </c>
    </row>
    <row r="27" spans="11:16" ht="15" thickBot="1" x14ac:dyDescent="0.4">
      <c r="K27" t="s">
        <v>1148</v>
      </c>
      <c r="L27" s="42" t="s">
        <v>780</v>
      </c>
      <c r="M27" s="49" t="s">
        <v>1146</v>
      </c>
      <c r="N27" s="44" t="s">
        <v>1370</v>
      </c>
      <c r="O27" s="50" t="s">
        <v>1147</v>
      </c>
      <c r="P27" t="str">
        <f t="shared" si="1"/>
        <v>["B16","30B"],</v>
      </c>
    </row>
    <row r="28" spans="11:16" ht="15" thickBot="1" x14ac:dyDescent="0.4">
      <c r="K28" t="s">
        <v>1148</v>
      </c>
      <c r="L28" s="42" t="s">
        <v>807</v>
      </c>
      <c r="M28" s="49" t="s">
        <v>1146</v>
      </c>
      <c r="N28" s="44" t="s">
        <v>1370</v>
      </c>
      <c r="O28" s="50" t="s">
        <v>1147</v>
      </c>
      <c r="P28" t="str">
        <f t="shared" si="1"/>
        <v>["B26","30B"],</v>
      </c>
    </row>
    <row r="29" spans="11:16" ht="15" thickBot="1" x14ac:dyDescent="0.4">
      <c r="K29" t="s">
        <v>1148</v>
      </c>
      <c r="L29" s="42" t="s">
        <v>112</v>
      </c>
      <c r="M29" s="49" t="s">
        <v>1146</v>
      </c>
      <c r="N29" s="44" t="s">
        <v>1370</v>
      </c>
      <c r="O29" s="50" t="s">
        <v>1147</v>
      </c>
      <c r="P29" t="str">
        <f t="shared" si="1"/>
        <v>["B36","30B"],</v>
      </c>
    </row>
    <row r="30" spans="11:16" ht="15" thickBot="1" x14ac:dyDescent="0.4">
      <c r="K30" t="s">
        <v>1148</v>
      </c>
      <c r="L30" s="42" t="s">
        <v>895</v>
      </c>
      <c r="M30" s="49" t="s">
        <v>1146</v>
      </c>
      <c r="N30" s="44" t="s">
        <v>1370</v>
      </c>
      <c r="O30" s="50" t="s">
        <v>1147</v>
      </c>
      <c r="P30" t="str">
        <f t="shared" si="1"/>
        <v>["B46","30B"],</v>
      </c>
    </row>
    <row r="31" spans="11:16" ht="15" thickBot="1" x14ac:dyDescent="0.4">
      <c r="K31" t="s">
        <v>1148</v>
      </c>
      <c r="L31" s="42" t="s">
        <v>889</v>
      </c>
      <c r="M31" s="49" t="s">
        <v>1146</v>
      </c>
      <c r="N31" s="44" t="s">
        <v>1370</v>
      </c>
      <c r="O31" s="50" t="s">
        <v>1147</v>
      </c>
      <c r="P31" t="str">
        <f t="shared" si="1"/>
        <v>["C16","30B"],</v>
      </c>
    </row>
    <row r="32" spans="11:16" ht="15" thickBot="1" x14ac:dyDescent="0.4">
      <c r="K32" t="s">
        <v>1148</v>
      </c>
      <c r="L32" s="42" t="s">
        <v>560</v>
      </c>
      <c r="M32" s="49" t="s">
        <v>1146</v>
      </c>
      <c r="N32" s="44" t="s">
        <v>1370</v>
      </c>
      <c r="O32" s="50" t="s">
        <v>1147</v>
      </c>
      <c r="P32" t="str">
        <f t="shared" si="1"/>
        <v>["C26","30B"],</v>
      </c>
    </row>
    <row r="33" spans="11:16" ht="15" thickBot="1" x14ac:dyDescent="0.4">
      <c r="K33" t="s">
        <v>1148</v>
      </c>
      <c r="L33" s="42" t="s">
        <v>321</v>
      </c>
      <c r="M33" s="49" t="s">
        <v>1146</v>
      </c>
      <c r="N33" s="44" t="s">
        <v>1370</v>
      </c>
      <c r="O33" s="50" t="s">
        <v>1147</v>
      </c>
      <c r="P33" t="str">
        <f t="shared" si="1"/>
        <v>["C36","30B"],</v>
      </c>
    </row>
    <row r="34" spans="11:16" ht="15" thickBot="1" x14ac:dyDescent="0.4">
      <c r="K34" t="s">
        <v>1148</v>
      </c>
      <c r="L34" s="42" t="s">
        <v>116</v>
      </c>
      <c r="M34" s="49" t="s">
        <v>1146</v>
      </c>
      <c r="N34" s="44" t="s">
        <v>1370</v>
      </c>
      <c r="O34" s="50" t="s">
        <v>1147</v>
      </c>
      <c r="P34" t="str">
        <f t="shared" si="1"/>
        <v>["C46","30B"],</v>
      </c>
    </row>
    <row r="35" spans="11:16" ht="15" thickBot="1" x14ac:dyDescent="0.4">
      <c r="K35" t="s">
        <v>1148</v>
      </c>
      <c r="L35" s="42" t="s">
        <v>429</v>
      </c>
      <c r="M35" s="49" t="s">
        <v>1146</v>
      </c>
      <c r="N35" s="44" t="s">
        <v>1370</v>
      </c>
      <c r="O35" s="50" t="s">
        <v>1147</v>
      </c>
      <c r="P35" t="str">
        <f t="shared" si="1"/>
        <v>["D16","30B"],</v>
      </c>
    </row>
    <row r="36" spans="11:16" ht="15" thickBot="1" x14ac:dyDescent="0.4">
      <c r="K36" t="s">
        <v>1148</v>
      </c>
      <c r="L36" s="42" t="s">
        <v>942</v>
      </c>
      <c r="M36" s="49" t="s">
        <v>1146</v>
      </c>
      <c r="N36" s="44" t="s">
        <v>1370</v>
      </c>
      <c r="O36" s="50" t="s">
        <v>1147</v>
      </c>
      <c r="P36" t="str">
        <f t="shared" si="1"/>
        <v>["D26","30B"],</v>
      </c>
    </row>
    <row r="37" spans="11:16" ht="15" thickBot="1" x14ac:dyDescent="0.4">
      <c r="K37" t="s">
        <v>1148</v>
      </c>
      <c r="L37" s="42" t="s">
        <v>144</v>
      </c>
      <c r="M37" s="49" t="s">
        <v>1146</v>
      </c>
      <c r="N37" s="44" t="s">
        <v>1370</v>
      </c>
      <c r="O37" s="50" t="s">
        <v>1147</v>
      </c>
      <c r="P37" t="str">
        <f t="shared" si="1"/>
        <v>["D36","30B"],</v>
      </c>
    </row>
    <row r="38" spans="11:16" ht="15" thickBot="1" x14ac:dyDescent="0.4">
      <c r="K38" t="s">
        <v>1148</v>
      </c>
      <c r="L38" s="42" t="s">
        <v>120</v>
      </c>
      <c r="M38" s="49" t="s">
        <v>1146</v>
      </c>
      <c r="N38" s="44" t="s">
        <v>1370</v>
      </c>
      <c r="O38" s="50" t="s">
        <v>1147</v>
      </c>
      <c r="P38" t="str">
        <f t="shared" si="1"/>
        <v>["D46","30B"],</v>
      </c>
    </row>
    <row r="39" spans="11:16" ht="15" thickBot="1" x14ac:dyDescent="0.4">
      <c r="K39" t="s">
        <v>1148</v>
      </c>
      <c r="L39" s="42" t="s">
        <v>1315</v>
      </c>
      <c r="M39" s="49" t="s">
        <v>1146</v>
      </c>
      <c r="N39" s="44" t="s">
        <v>1370</v>
      </c>
      <c r="O39" s="50" t="s">
        <v>1147</v>
      </c>
      <c r="P39" t="str">
        <f t="shared" si="1"/>
        <v>["E16","30B"],</v>
      </c>
    </row>
    <row r="40" spans="11:16" ht="15" thickBot="1" x14ac:dyDescent="0.4">
      <c r="K40" t="s">
        <v>1148</v>
      </c>
      <c r="L40" s="42" t="s">
        <v>1316</v>
      </c>
      <c r="M40" s="49" t="s">
        <v>1146</v>
      </c>
      <c r="N40" s="44" t="s">
        <v>1370</v>
      </c>
      <c r="O40" s="50" t="s">
        <v>1147</v>
      </c>
      <c r="P40" t="str">
        <f t="shared" si="1"/>
        <v>["E26","30B"],</v>
      </c>
    </row>
    <row r="41" spans="11:16" ht="15" thickBot="1" x14ac:dyDescent="0.4">
      <c r="K41" t="s">
        <v>1148</v>
      </c>
      <c r="L41" s="42" t="s">
        <v>1317</v>
      </c>
      <c r="M41" s="49" t="s">
        <v>1146</v>
      </c>
      <c r="N41" s="44" t="s">
        <v>1370</v>
      </c>
      <c r="O41" s="50" t="s">
        <v>1147</v>
      </c>
      <c r="P41" t="str">
        <f t="shared" si="1"/>
        <v>["E36","30B"],</v>
      </c>
    </row>
    <row r="42" spans="11:16" ht="15" thickBot="1" x14ac:dyDescent="0.4">
      <c r="K42" t="s">
        <v>1148</v>
      </c>
      <c r="L42" s="42" t="s">
        <v>109</v>
      </c>
      <c r="M42" s="49" t="s">
        <v>1146</v>
      </c>
      <c r="N42" s="44" t="s">
        <v>1370</v>
      </c>
      <c r="O42" s="50" t="s">
        <v>1147</v>
      </c>
      <c r="P42" t="str">
        <f t="shared" si="1"/>
        <v>["E46","30B"],</v>
      </c>
    </row>
    <row r="43" spans="11:16" ht="15" thickBot="1" x14ac:dyDescent="0.4">
      <c r="K43" t="s">
        <v>1148</v>
      </c>
      <c r="L43" s="42" t="s">
        <v>77</v>
      </c>
      <c r="M43" s="49" t="s">
        <v>1146</v>
      </c>
      <c r="N43" s="44">
        <v>15</v>
      </c>
      <c r="O43" s="50" t="s">
        <v>1147</v>
      </c>
      <c r="P43" t="str">
        <f t="shared" si="1"/>
        <v>["A17","15"],</v>
      </c>
    </row>
    <row r="44" spans="11:16" ht="15" thickBot="1" x14ac:dyDescent="0.4">
      <c r="K44" t="s">
        <v>1148</v>
      </c>
      <c r="L44" s="42" t="s">
        <v>56</v>
      </c>
      <c r="M44" s="49" t="s">
        <v>1146</v>
      </c>
      <c r="N44" s="44">
        <v>15</v>
      </c>
      <c r="O44" s="50" t="s">
        <v>1147</v>
      </c>
      <c r="P44" t="str">
        <f t="shared" si="1"/>
        <v>["A27","15"],</v>
      </c>
    </row>
    <row r="45" spans="11:16" ht="15" thickBot="1" x14ac:dyDescent="0.4">
      <c r="K45" t="s">
        <v>1148</v>
      </c>
      <c r="L45" s="42" t="s">
        <v>545</v>
      </c>
      <c r="M45" s="49" t="s">
        <v>1146</v>
      </c>
      <c r="N45" s="44">
        <v>15</v>
      </c>
      <c r="O45" s="50" t="s">
        <v>1147</v>
      </c>
      <c r="P45" t="str">
        <f t="shared" si="1"/>
        <v>["A37","15"],</v>
      </c>
    </row>
    <row r="46" spans="11:16" ht="15" thickBot="1" x14ac:dyDescent="0.4">
      <c r="K46" t="s">
        <v>1148</v>
      </c>
      <c r="L46" s="42" t="s">
        <v>1318</v>
      </c>
      <c r="M46" s="49" t="s">
        <v>1146</v>
      </c>
      <c r="N46" s="44">
        <v>15</v>
      </c>
      <c r="O46" s="50" t="s">
        <v>1147</v>
      </c>
      <c r="P46" t="str">
        <f t="shared" si="1"/>
        <v>["A47","15"],</v>
      </c>
    </row>
    <row r="47" spans="11:16" ht="15" thickBot="1" x14ac:dyDescent="0.4">
      <c r="K47" t="s">
        <v>1148</v>
      </c>
      <c r="L47" s="42" t="s">
        <v>1319</v>
      </c>
      <c r="M47" s="49" t="s">
        <v>1146</v>
      </c>
      <c r="N47" s="44">
        <v>15</v>
      </c>
      <c r="O47" s="50" t="s">
        <v>1147</v>
      </c>
      <c r="P47" t="str">
        <f t="shared" si="1"/>
        <v>["B17","15"],</v>
      </c>
    </row>
    <row r="48" spans="11:16" ht="15" thickBot="1" x14ac:dyDescent="0.4">
      <c r="K48" t="s">
        <v>1148</v>
      </c>
      <c r="L48" s="42" t="s">
        <v>51</v>
      </c>
      <c r="M48" s="49" t="s">
        <v>1146</v>
      </c>
      <c r="N48" s="44">
        <v>15</v>
      </c>
      <c r="O48" s="50" t="s">
        <v>1147</v>
      </c>
      <c r="P48" t="str">
        <f t="shared" si="1"/>
        <v>["B27","15"],</v>
      </c>
    </row>
    <row r="49" spans="11:16" ht="15" thickBot="1" x14ac:dyDescent="0.4">
      <c r="K49" t="s">
        <v>1148</v>
      </c>
      <c r="L49" s="42" t="s">
        <v>236</v>
      </c>
      <c r="M49" s="49" t="s">
        <v>1146</v>
      </c>
      <c r="N49" s="44">
        <v>15</v>
      </c>
      <c r="O49" s="50" t="s">
        <v>1147</v>
      </c>
      <c r="P49" t="str">
        <f t="shared" si="1"/>
        <v>["B37","15"],</v>
      </c>
    </row>
    <row r="50" spans="11:16" ht="15" thickBot="1" x14ac:dyDescent="0.4">
      <c r="K50" t="s">
        <v>1148</v>
      </c>
      <c r="L50" s="42" t="s">
        <v>961</v>
      </c>
      <c r="M50" s="49" t="s">
        <v>1146</v>
      </c>
      <c r="N50" s="44">
        <v>15</v>
      </c>
      <c r="O50" s="50" t="s">
        <v>1147</v>
      </c>
      <c r="P50" t="str">
        <f t="shared" si="1"/>
        <v>["B47","15"],</v>
      </c>
    </row>
    <row r="51" spans="11:16" ht="15" thickBot="1" x14ac:dyDescent="0.4">
      <c r="K51" t="s">
        <v>1148</v>
      </c>
      <c r="L51" s="42" t="s">
        <v>1320</v>
      </c>
      <c r="M51" s="49" t="s">
        <v>1146</v>
      </c>
      <c r="N51" s="44">
        <v>15</v>
      </c>
      <c r="O51" s="50" t="s">
        <v>1147</v>
      </c>
      <c r="P51" t="str">
        <f t="shared" si="1"/>
        <v>["C17","15"],</v>
      </c>
    </row>
    <row r="52" spans="11:16" ht="15" thickBot="1" x14ac:dyDescent="0.4">
      <c r="K52" t="s">
        <v>1148</v>
      </c>
      <c r="L52" s="42" t="s">
        <v>626</v>
      </c>
      <c r="M52" s="49" t="s">
        <v>1146</v>
      </c>
      <c r="N52" s="44">
        <v>15</v>
      </c>
      <c r="O52" s="50" t="s">
        <v>1147</v>
      </c>
      <c r="P52" t="str">
        <f t="shared" si="1"/>
        <v>["C27","15"],</v>
      </c>
    </row>
    <row r="53" spans="11:16" ht="15" thickBot="1" x14ac:dyDescent="0.4">
      <c r="K53" t="s">
        <v>1148</v>
      </c>
      <c r="L53" s="42" t="s">
        <v>378</v>
      </c>
      <c r="M53" s="49" t="s">
        <v>1146</v>
      </c>
      <c r="N53" s="44">
        <v>15</v>
      </c>
      <c r="O53" s="50" t="s">
        <v>1147</v>
      </c>
      <c r="P53" t="str">
        <f t="shared" si="1"/>
        <v>["C37","15"],</v>
      </c>
    </row>
    <row r="54" spans="11:16" ht="15" thickBot="1" x14ac:dyDescent="0.4">
      <c r="K54" t="s">
        <v>1148</v>
      </c>
      <c r="L54" s="42" t="s">
        <v>739</v>
      </c>
      <c r="M54" s="49" t="s">
        <v>1146</v>
      </c>
      <c r="N54" s="44">
        <v>15</v>
      </c>
      <c r="O54" s="50" t="s">
        <v>1147</v>
      </c>
      <c r="P54" t="str">
        <f t="shared" si="1"/>
        <v>["C47","15"],</v>
      </c>
    </row>
    <row r="55" spans="11:16" ht="15" thickBot="1" x14ac:dyDescent="0.4">
      <c r="K55" t="s">
        <v>1148</v>
      </c>
      <c r="L55" s="42" t="s">
        <v>1321</v>
      </c>
      <c r="M55" s="49" t="s">
        <v>1146</v>
      </c>
      <c r="N55" s="44">
        <v>15</v>
      </c>
      <c r="O55" s="50" t="s">
        <v>1147</v>
      </c>
      <c r="P55" t="str">
        <f t="shared" si="1"/>
        <v>["D17","15"],</v>
      </c>
    </row>
    <row r="56" spans="11:16" ht="15" thickBot="1" x14ac:dyDescent="0.4">
      <c r="K56" t="s">
        <v>1148</v>
      </c>
      <c r="L56" s="42" t="s">
        <v>271</v>
      </c>
      <c r="M56" s="49" t="s">
        <v>1146</v>
      </c>
      <c r="N56" s="44">
        <v>15</v>
      </c>
      <c r="O56" s="50" t="s">
        <v>1147</v>
      </c>
      <c r="P56" t="str">
        <f t="shared" si="1"/>
        <v>["D27","15"],</v>
      </c>
    </row>
    <row r="57" spans="11:16" ht="15" thickBot="1" x14ac:dyDescent="0.4">
      <c r="K57" t="s">
        <v>1148</v>
      </c>
      <c r="L57" s="42" t="s">
        <v>59</v>
      </c>
      <c r="M57" s="49" t="s">
        <v>1146</v>
      </c>
      <c r="N57" s="44">
        <v>15</v>
      </c>
      <c r="O57" s="50" t="s">
        <v>1147</v>
      </c>
      <c r="P57" t="str">
        <f t="shared" si="1"/>
        <v>["D37","15"],</v>
      </c>
    </row>
    <row r="58" spans="11:16" ht="15" thickBot="1" x14ac:dyDescent="0.4">
      <c r="K58" t="s">
        <v>1148</v>
      </c>
      <c r="L58" s="42" t="s">
        <v>1322</v>
      </c>
      <c r="M58" s="49" t="s">
        <v>1146</v>
      </c>
      <c r="N58" s="44">
        <v>15</v>
      </c>
      <c r="O58" s="50" t="s">
        <v>1147</v>
      </c>
      <c r="P58" t="str">
        <f t="shared" si="1"/>
        <v>["D47","15"],</v>
      </c>
    </row>
    <row r="59" spans="11:16" ht="15" thickBot="1" x14ac:dyDescent="0.4">
      <c r="K59" t="s">
        <v>1148</v>
      </c>
      <c r="L59" s="42" t="s">
        <v>1323</v>
      </c>
      <c r="M59" s="49" t="s">
        <v>1146</v>
      </c>
      <c r="N59" s="44">
        <v>15</v>
      </c>
      <c r="O59" s="50" t="s">
        <v>1147</v>
      </c>
      <c r="P59" t="str">
        <f t="shared" si="1"/>
        <v>["E17","15"],</v>
      </c>
    </row>
    <row r="60" spans="11:16" ht="15" thickBot="1" x14ac:dyDescent="0.4">
      <c r="K60" t="s">
        <v>1148</v>
      </c>
      <c r="L60" s="42" t="s">
        <v>1324</v>
      </c>
      <c r="M60" s="49" t="s">
        <v>1146</v>
      </c>
      <c r="N60" s="44">
        <v>15</v>
      </c>
      <c r="O60" s="50" t="s">
        <v>1147</v>
      </c>
      <c r="P60" t="str">
        <f t="shared" si="1"/>
        <v>["E27","15"],</v>
      </c>
    </row>
    <row r="61" spans="11:16" ht="15" thickBot="1" x14ac:dyDescent="0.4">
      <c r="K61" t="s">
        <v>1148</v>
      </c>
      <c r="L61" s="42" t="s">
        <v>1325</v>
      </c>
      <c r="M61" s="49" t="s">
        <v>1146</v>
      </c>
      <c r="N61" s="44">
        <v>15</v>
      </c>
      <c r="O61" s="50" t="s">
        <v>1147</v>
      </c>
      <c r="P61" t="str">
        <f t="shared" si="1"/>
        <v>["E37","15"],</v>
      </c>
    </row>
    <row r="62" spans="11:16" ht="15" thickBot="1" x14ac:dyDescent="0.4">
      <c r="K62" t="s">
        <v>1148</v>
      </c>
      <c r="L62" s="45" t="s">
        <v>1326</v>
      </c>
      <c r="M62" s="49" t="s">
        <v>1146</v>
      </c>
      <c r="N62" s="46">
        <v>15</v>
      </c>
      <c r="O62" s="50" t="s">
        <v>1220</v>
      </c>
      <c r="P62" t="str">
        <f t="shared" si="1"/>
        <v>["E47","15"]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E8EB-C996-4830-81D3-12087008324B}">
  <dimension ref="B2:T20"/>
  <sheetViews>
    <sheetView workbookViewId="0">
      <selection activeCell="F19" sqref="F19"/>
    </sheetView>
  </sheetViews>
  <sheetFormatPr defaultRowHeight="14.5" x14ac:dyDescent="0.35"/>
  <cols>
    <col min="2" max="2" width="15.54296875" bestFit="1" customWidth="1"/>
  </cols>
  <sheetData>
    <row r="2" spans="2:20" x14ac:dyDescent="0.35">
      <c r="B2" s="103" t="s">
        <v>1307</v>
      </c>
      <c r="C2" s="103"/>
      <c r="D2" s="103"/>
      <c r="E2" s="103"/>
      <c r="F2" s="103"/>
      <c r="G2" s="33"/>
      <c r="H2" s="33"/>
      <c r="I2" s="33"/>
      <c r="J2" s="35"/>
    </row>
    <row r="3" spans="2:20" x14ac:dyDescent="0.35">
      <c r="B3" s="36"/>
      <c r="C3" s="103" t="s">
        <v>1306</v>
      </c>
      <c r="D3" s="103"/>
      <c r="E3" s="103"/>
      <c r="F3" s="103"/>
      <c r="G3" s="33"/>
      <c r="H3" s="33"/>
      <c r="I3" s="33"/>
      <c r="J3" s="35"/>
    </row>
    <row r="4" spans="2:20" x14ac:dyDescent="0.35">
      <c r="B4" s="13" t="s">
        <v>1299</v>
      </c>
      <c r="C4" s="33">
        <v>15</v>
      </c>
      <c r="D4" s="33">
        <v>30</v>
      </c>
      <c r="E4" s="33">
        <v>45</v>
      </c>
      <c r="F4" s="35">
        <v>95</v>
      </c>
      <c r="G4" s="34"/>
      <c r="H4" s="34"/>
      <c r="I4" s="34" t="s">
        <v>1273</v>
      </c>
      <c r="J4" s="33">
        <v>15</v>
      </c>
      <c r="K4" t="s">
        <v>1276</v>
      </c>
      <c r="L4" s="33">
        <v>30</v>
      </c>
      <c r="M4" t="s">
        <v>1276</v>
      </c>
      <c r="N4" s="33">
        <v>45</v>
      </c>
      <c r="O4" t="s">
        <v>1276</v>
      </c>
      <c r="P4" s="35">
        <v>95</v>
      </c>
      <c r="Q4" t="s">
        <v>1274</v>
      </c>
      <c r="R4" t="str">
        <f>I4&amp;J4&amp;K4&amp;L4&amp;M4&amp;N4&amp;O4&amp;P4&amp;Q4</f>
        <v>[15,30,45,95]</v>
      </c>
      <c r="T4" t="s">
        <v>1308</v>
      </c>
    </row>
    <row r="5" spans="2:20" x14ac:dyDescent="0.35">
      <c r="B5" s="13" t="s">
        <v>1300</v>
      </c>
      <c r="C5" s="33">
        <v>1</v>
      </c>
      <c r="D5" s="33">
        <v>1</v>
      </c>
      <c r="E5" s="33">
        <v>1</v>
      </c>
      <c r="F5" s="35">
        <v>1</v>
      </c>
      <c r="G5" s="34"/>
      <c r="H5" s="34"/>
      <c r="I5" s="34" t="s">
        <v>1273</v>
      </c>
      <c r="J5" s="33">
        <v>1</v>
      </c>
      <c r="K5" t="s">
        <v>1276</v>
      </c>
      <c r="L5" s="33">
        <v>1</v>
      </c>
      <c r="M5" t="s">
        <v>1276</v>
      </c>
      <c r="N5" s="33">
        <v>1</v>
      </c>
      <c r="O5" t="s">
        <v>1276</v>
      </c>
      <c r="P5" s="35">
        <v>1</v>
      </c>
      <c r="Q5" t="s">
        <v>1274</v>
      </c>
      <c r="R5" t="str">
        <f>I5&amp;J5&amp;K5&amp;L5&amp;M5&amp;N5&amp;O5&amp;P5&amp;Q5</f>
        <v>[1,1,1,1]</v>
      </c>
    </row>
    <row r="6" spans="2:20" x14ac:dyDescent="0.35">
      <c r="B6" s="13" t="s">
        <v>1301</v>
      </c>
      <c r="C6" s="34">
        <v>1.95</v>
      </c>
      <c r="D6" s="34">
        <v>1.57</v>
      </c>
      <c r="E6" s="34">
        <v>1.43</v>
      </c>
      <c r="F6" s="20">
        <v>1.3</v>
      </c>
      <c r="G6" s="34"/>
      <c r="H6" s="34"/>
      <c r="I6" s="34" t="s">
        <v>1273</v>
      </c>
      <c r="J6" s="34">
        <v>1.95</v>
      </c>
      <c r="K6" t="s">
        <v>1276</v>
      </c>
      <c r="L6" s="34">
        <v>1.57</v>
      </c>
      <c r="M6" t="s">
        <v>1276</v>
      </c>
      <c r="N6" s="34">
        <v>1.43</v>
      </c>
      <c r="O6" t="s">
        <v>1276</v>
      </c>
      <c r="P6" s="20">
        <v>1.3</v>
      </c>
      <c r="Q6" t="s">
        <v>1274</v>
      </c>
      <c r="R6" t="str">
        <f t="shared" ref="R6:R8" si="0">I6&amp;J6&amp;K6&amp;L6&amp;M6&amp;N6&amp;O6&amp;P6&amp;Q6</f>
        <v>[1.95,1.57,1.43,1.3]</v>
      </c>
    </row>
    <row r="7" spans="2:20" x14ac:dyDescent="0.35">
      <c r="B7" s="13" t="s">
        <v>1302</v>
      </c>
      <c r="C7" s="34" t="s">
        <v>1303</v>
      </c>
      <c r="D7" s="34">
        <v>3.75</v>
      </c>
      <c r="E7" s="34">
        <v>2.54</v>
      </c>
      <c r="F7" s="20">
        <v>2.2000000000000002</v>
      </c>
      <c r="I7" s="34" t="s">
        <v>1273</v>
      </c>
      <c r="J7" s="34">
        <v>1</v>
      </c>
      <c r="K7" t="s">
        <v>1276</v>
      </c>
      <c r="L7" s="34">
        <v>3.75</v>
      </c>
      <c r="M7" t="s">
        <v>1276</v>
      </c>
      <c r="N7" s="34">
        <v>2.54</v>
      </c>
      <c r="O7" t="s">
        <v>1276</v>
      </c>
      <c r="P7" s="20">
        <v>2.2000000000000002</v>
      </c>
      <c r="Q7" t="s">
        <v>1274</v>
      </c>
      <c r="R7" t="str">
        <f t="shared" si="0"/>
        <v>[1,3.75,2.54,2.2]</v>
      </c>
    </row>
    <row r="8" spans="2:20" x14ac:dyDescent="0.35">
      <c r="B8" s="13" t="s">
        <v>1304</v>
      </c>
      <c r="C8" s="34">
        <v>1.04</v>
      </c>
      <c r="D8" s="34">
        <v>1.37</v>
      </c>
      <c r="E8" s="34">
        <v>1.62</v>
      </c>
      <c r="F8" s="20" t="s">
        <v>1305</v>
      </c>
      <c r="I8" s="34" t="s">
        <v>1273</v>
      </c>
      <c r="J8" s="34">
        <v>1.04</v>
      </c>
      <c r="K8" t="s">
        <v>1276</v>
      </c>
      <c r="L8" s="34">
        <v>1.37</v>
      </c>
      <c r="M8" t="s">
        <v>1276</v>
      </c>
      <c r="N8" s="34">
        <v>1.62</v>
      </c>
      <c r="O8" t="s">
        <v>1276</v>
      </c>
      <c r="P8" s="20">
        <v>1</v>
      </c>
      <c r="Q8" t="s">
        <v>1274</v>
      </c>
      <c r="R8" t="str">
        <f t="shared" si="0"/>
        <v>[1.04,1.37,1.62,1]</v>
      </c>
    </row>
    <row r="11" spans="2:20" x14ac:dyDescent="0.35">
      <c r="J11" t="s">
        <v>1148</v>
      </c>
      <c r="K11" t="s">
        <v>1310</v>
      </c>
      <c r="L11" t="s">
        <v>1146</v>
      </c>
      <c r="M11" t="s">
        <v>1309</v>
      </c>
      <c r="N11" t="s">
        <v>1147</v>
      </c>
      <c r="O11" t="str">
        <f>J11&amp;K11&amp;L11&amp;M11&amp;N11</f>
        <v>["No of paddle","CF3"],</v>
      </c>
    </row>
    <row r="12" spans="2:20" ht="15" thickBot="1" x14ac:dyDescent="0.4">
      <c r="B12" t="s">
        <v>1148</v>
      </c>
      <c r="C12" t="str">
        <f>B12&amp;B13&amp;B14&amp;B15&amp;B16&amp;B17&amp;B18&amp;B19&amp;B20</f>
        <v>["Standard","Cut Flight","Cut &amp; Folded Flight","Ribbon Flight"]</v>
      </c>
      <c r="J12" t="s">
        <v>1273</v>
      </c>
      <c r="K12" s="37">
        <v>0</v>
      </c>
      <c r="L12" t="s">
        <v>1276</v>
      </c>
      <c r="M12" s="40">
        <v>1</v>
      </c>
      <c r="N12" t="s">
        <v>1194</v>
      </c>
      <c r="O12" t="str">
        <f t="shared" ref="O12:O16" si="1">J12&amp;K12&amp;L12&amp;M12&amp;N12</f>
        <v>[0,1],</v>
      </c>
    </row>
    <row r="13" spans="2:20" ht="15" thickBot="1" x14ac:dyDescent="0.4">
      <c r="B13" s="13" t="s">
        <v>1300</v>
      </c>
      <c r="J13" t="s">
        <v>1273</v>
      </c>
      <c r="K13" s="38">
        <v>1</v>
      </c>
      <c r="L13" t="s">
        <v>1276</v>
      </c>
      <c r="M13" s="32">
        <v>1.08</v>
      </c>
      <c r="N13" t="s">
        <v>1194</v>
      </c>
      <c r="O13" t="str">
        <f t="shared" si="1"/>
        <v>[1,1.08],</v>
      </c>
    </row>
    <row r="14" spans="2:20" ht="15" thickBot="1" x14ac:dyDescent="0.4">
      <c r="B14" t="s">
        <v>1146</v>
      </c>
      <c r="J14" t="s">
        <v>1273</v>
      </c>
      <c r="K14" s="38">
        <v>2</v>
      </c>
      <c r="L14" t="s">
        <v>1276</v>
      </c>
      <c r="M14" s="32">
        <v>1.1599999999999999</v>
      </c>
      <c r="N14" t="s">
        <v>1194</v>
      </c>
      <c r="O14" t="str">
        <f t="shared" si="1"/>
        <v>[2,1.16],</v>
      </c>
    </row>
    <row r="15" spans="2:20" ht="15" thickBot="1" x14ac:dyDescent="0.4">
      <c r="B15" s="13" t="s">
        <v>1301</v>
      </c>
      <c r="J15" t="s">
        <v>1273</v>
      </c>
      <c r="K15" s="38">
        <v>3</v>
      </c>
      <c r="L15" t="s">
        <v>1276</v>
      </c>
      <c r="M15" s="32">
        <v>1.24</v>
      </c>
      <c r="N15" t="s">
        <v>1194</v>
      </c>
      <c r="O15" t="str">
        <f t="shared" si="1"/>
        <v>[3,1.24],</v>
      </c>
    </row>
    <row r="16" spans="2:20" ht="15" thickBot="1" x14ac:dyDescent="0.4">
      <c r="B16" t="s">
        <v>1146</v>
      </c>
      <c r="J16" t="s">
        <v>1273</v>
      </c>
      <c r="K16" s="39">
        <v>4</v>
      </c>
      <c r="L16" t="s">
        <v>1276</v>
      </c>
      <c r="M16" s="41">
        <v>1.32</v>
      </c>
      <c r="N16" t="s">
        <v>1274</v>
      </c>
      <c r="O16" t="str">
        <f t="shared" si="1"/>
        <v>[4,1.32]</v>
      </c>
    </row>
    <row r="17" spans="2:2" x14ac:dyDescent="0.35">
      <c r="B17" s="13" t="s">
        <v>1302</v>
      </c>
    </row>
    <row r="18" spans="2:2" x14ac:dyDescent="0.35">
      <c r="B18" t="s">
        <v>1146</v>
      </c>
    </row>
    <row r="19" spans="2:2" x14ac:dyDescent="0.35">
      <c r="B19" s="13" t="s">
        <v>1304</v>
      </c>
    </row>
    <row r="20" spans="2:2" x14ac:dyDescent="0.35">
      <c r="B20" t="s">
        <v>1220</v>
      </c>
    </row>
  </sheetData>
  <mergeCells count="2">
    <mergeCell ref="B2:F2"/>
    <mergeCell ref="C3:F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5A49-43D6-43D0-8866-0C5646F54D07}">
  <dimension ref="C2:G44"/>
  <sheetViews>
    <sheetView workbookViewId="0">
      <selection activeCell="H16" sqref="H16"/>
    </sheetView>
  </sheetViews>
  <sheetFormatPr defaultRowHeight="14.5" x14ac:dyDescent="0.35"/>
  <sheetData>
    <row r="2" spans="3:7" ht="15" thickBot="1" x14ac:dyDescent="0.4"/>
    <row r="3" spans="3:7" ht="16.5" x14ac:dyDescent="0.35">
      <c r="C3" s="104" t="s">
        <v>1368</v>
      </c>
      <c r="D3" s="106" t="s">
        <v>1371</v>
      </c>
      <c r="E3" s="107"/>
      <c r="F3" s="108" t="s">
        <v>1372</v>
      </c>
      <c r="G3" s="110" t="s">
        <v>1373</v>
      </c>
    </row>
    <row r="4" spans="3:7" ht="29.5" thickBot="1" x14ac:dyDescent="0.4">
      <c r="C4" s="105"/>
      <c r="D4" s="51" t="s">
        <v>1374</v>
      </c>
      <c r="E4" s="51" t="s">
        <v>1375</v>
      </c>
      <c r="F4" s="109"/>
      <c r="G4" s="111"/>
    </row>
    <row r="5" spans="3:7" x14ac:dyDescent="0.35">
      <c r="C5" s="52">
        <v>45</v>
      </c>
      <c r="D5" s="53">
        <v>368</v>
      </c>
      <c r="E5" s="54">
        <v>2.23</v>
      </c>
      <c r="F5" s="54">
        <v>165</v>
      </c>
      <c r="G5" s="55">
        <v>6</v>
      </c>
    </row>
    <row r="6" spans="3:7" x14ac:dyDescent="0.35">
      <c r="C6" s="56">
        <v>45</v>
      </c>
      <c r="D6" s="57">
        <v>1270</v>
      </c>
      <c r="E6" s="58">
        <v>8.1999999999999993</v>
      </c>
      <c r="F6" s="58">
        <v>155</v>
      </c>
      <c r="G6" s="59">
        <v>9</v>
      </c>
    </row>
    <row r="7" spans="3:7" x14ac:dyDescent="0.35">
      <c r="C7" s="56">
        <v>45</v>
      </c>
      <c r="D7" s="57">
        <v>2820</v>
      </c>
      <c r="E7" s="58">
        <v>19.399999999999999</v>
      </c>
      <c r="F7" s="58">
        <v>145</v>
      </c>
      <c r="G7" s="59">
        <v>12</v>
      </c>
    </row>
    <row r="8" spans="3:7" x14ac:dyDescent="0.35">
      <c r="C8" s="56">
        <v>45</v>
      </c>
      <c r="D8" s="57">
        <v>4370</v>
      </c>
      <c r="E8" s="58">
        <v>31.2</v>
      </c>
      <c r="F8" s="58">
        <v>140</v>
      </c>
      <c r="G8" s="59">
        <v>14</v>
      </c>
    </row>
    <row r="9" spans="3:7" x14ac:dyDescent="0.35">
      <c r="C9" s="56">
        <v>45</v>
      </c>
      <c r="D9" s="57">
        <v>6060</v>
      </c>
      <c r="E9" s="58">
        <v>46.7</v>
      </c>
      <c r="F9" s="58">
        <v>130</v>
      </c>
      <c r="G9" s="59">
        <v>16</v>
      </c>
    </row>
    <row r="10" spans="3:7" x14ac:dyDescent="0.35">
      <c r="C10" s="56">
        <v>45</v>
      </c>
      <c r="D10" s="57">
        <v>8120</v>
      </c>
      <c r="E10" s="58">
        <v>67.599999999999994</v>
      </c>
      <c r="F10" s="58">
        <v>120</v>
      </c>
      <c r="G10" s="59">
        <v>18</v>
      </c>
    </row>
    <row r="11" spans="3:7" x14ac:dyDescent="0.35">
      <c r="C11" s="56">
        <v>45</v>
      </c>
      <c r="D11" s="57">
        <v>10300</v>
      </c>
      <c r="E11" s="58">
        <v>93.7</v>
      </c>
      <c r="F11" s="58">
        <v>110</v>
      </c>
      <c r="G11" s="59">
        <v>20</v>
      </c>
    </row>
    <row r="12" spans="3:7" x14ac:dyDescent="0.35">
      <c r="C12" s="56">
        <v>45</v>
      </c>
      <c r="D12" s="57">
        <v>16400</v>
      </c>
      <c r="E12" s="58">
        <v>164</v>
      </c>
      <c r="F12" s="58">
        <v>100</v>
      </c>
      <c r="G12" s="59">
        <v>24</v>
      </c>
    </row>
    <row r="13" spans="3:7" x14ac:dyDescent="0.35">
      <c r="C13" s="56">
        <v>45</v>
      </c>
      <c r="D13" s="57">
        <v>28795</v>
      </c>
      <c r="E13" s="58">
        <v>320</v>
      </c>
      <c r="F13" s="58">
        <v>90</v>
      </c>
      <c r="G13" s="59">
        <v>30</v>
      </c>
    </row>
    <row r="14" spans="3:7" x14ac:dyDescent="0.35">
      <c r="C14" s="56">
        <v>45</v>
      </c>
      <c r="D14" s="57">
        <v>41490</v>
      </c>
      <c r="E14" s="58">
        <v>553.20000000000005</v>
      </c>
      <c r="F14" s="58">
        <v>75</v>
      </c>
      <c r="G14" s="59">
        <v>36</v>
      </c>
    </row>
    <row r="15" spans="3:7" x14ac:dyDescent="0.35">
      <c r="C15" s="56" t="s">
        <v>1311</v>
      </c>
      <c r="D15" s="57">
        <v>180</v>
      </c>
      <c r="E15" s="58">
        <v>1.49</v>
      </c>
      <c r="F15" s="58">
        <v>120</v>
      </c>
      <c r="G15" s="59">
        <v>6</v>
      </c>
    </row>
    <row r="16" spans="3:7" x14ac:dyDescent="0.35">
      <c r="C16" s="56" t="s">
        <v>1311</v>
      </c>
      <c r="D16" s="57">
        <v>545</v>
      </c>
      <c r="E16" s="58">
        <v>5.45</v>
      </c>
      <c r="F16" s="58">
        <v>100</v>
      </c>
      <c r="G16" s="59">
        <v>9</v>
      </c>
    </row>
    <row r="17" spans="3:7" x14ac:dyDescent="0.35">
      <c r="C17" s="56" t="s">
        <v>1311</v>
      </c>
      <c r="D17" s="57">
        <v>1160</v>
      </c>
      <c r="E17" s="58">
        <v>12.9</v>
      </c>
      <c r="F17" s="58">
        <v>90</v>
      </c>
      <c r="G17" s="59">
        <v>12</v>
      </c>
    </row>
    <row r="18" spans="3:7" x14ac:dyDescent="0.35">
      <c r="C18" s="56" t="s">
        <v>1311</v>
      </c>
      <c r="D18" s="57">
        <v>1770</v>
      </c>
      <c r="E18" s="58">
        <v>20.8</v>
      </c>
      <c r="F18" s="58">
        <v>85</v>
      </c>
      <c r="G18" s="59">
        <v>14</v>
      </c>
    </row>
    <row r="19" spans="3:7" x14ac:dyDescent="0.35">
      <c r="C19" s="56" t="s">
        <v>1311</v>
      </c>
      <c r="D19" s="57">
        <v>2500</v>
      </c>
      <c r="E19" s="58">
        <v>31.2</v>
      </c>
      <c r="F19" s="58">
        <v>80</v>
      </c>
      <c r="G19" s="59">
        <v>16</v>
      </c>
    </row>
    <row r="20" spans="3:7" x14ac:dyDescent="0.35">
      <c r="C20" s="56" t="s">
        <v>1311</v>
      </c>
      <c r="D20" s="57">
        <v>3380</v>
      </c>
      <c r="E20" s="58">
        <v>45</v>
      </c>
      <c r="F20" s="58">
        <v>75</v>
      </c>
      <c r="G20" s="59">
        <v>18</v>
      </c>
    </row>
    <row r="21" spans="3:7" x14ac:dyDescent="0.35">
      <c r="C21" s="56" t="s">
        <v>1311</v>
      </c>
      <c r="D21" s="57">
        <v>4370</v>
      </c>
      <c r="E21" s="58">
        <v>62.5</v>
      </c>
      <c r="F21" s="58">
        <v>70</v>
      </c>
      <c r="G21" s="59">
        <v>20</v>
      </c>
    </row>
    <row r="22" spans="3:7" x14ac:dyDescent="0.35">
      <c r="C22" s="56" t="s">
        <v>1311</v>
      </c>
      <c r="D22" s="57">
        <v>7100</v>
      </c>
      <c r="E22" s="58">
        <v>109</v>
      </c>
      <c r="F22" s="58">
        <v>65</v>
      </c>
      <c r="G22" s="59">
        <v>24</v>
      </c>
    </row>
    <row r="23" spans="3:7" x14ac:dyDescent="0.35">
      <c r="C23" s="56" t="s">
        <v>1311</v>
      </c>
      <c r="D23" s="57">
        <v>12800</v>
      </c>
      <c r="E23" s="58">
        <v>213.3</v>
      </c>
      <c r="F23" s="58">
        <v>60</v>
      </c>
      <c r="G23" s="59">
        <v>30</v>
      </c>
    </row>
    <row r="24" spans="3:7" x14ac:dyDescent="0.35">
      <c r="C24" s="56" t="s">
        <v>1311</v>
      </c>
      <c r="D24" s="57">
        <v>18440</v>
      </c>
      <c r="E24" s="58">
        <v>368.8</v>
      </c>
      <c r="F24" s="58">
        <v>50</v>
      </c>
      <c r="G24" s="59">
        <v>36</v>
      </c>
    </row>
    <row r="25" spans="3:7" x14ac:dyDescent="0.35">
      <c r="C25" s="56" t="s">
        <v>1314</v>
      </c>
      <c r="D25" s="57">
        <v>90</v>
      </c>
      <c r="E25" s="58">
        <v>1.49</v>
      </c>
      <c r="F25" s="58">
        <v>60</v>
      </c>
      <c r="G25" s="59">
        <v>6</v>
      </c>
    </row>
    <row r="26" spans="3:7" x14ac:dyDescent="0.35">
      <c r="C26" s="56" t="s">
        <v>1314</v>
      </c>
      <c r="D26" s="57">
        <v>300</v>
      </c>
      <c r="E26" s="58">
        <v>5.45</v>
      </c>
      <c r="F26" s="58">
        <v>55</v>
      </c>
      <c r="G26" s="59">
        <v>9</v>
      </c>
    </row>
    <row r="27" spans="3:7" x14ac:dyDescent="0.35">
      <c r="C27" s="56" t="s">
        <v>1314</v>
      </c>
      <c r="D27" s="57">
        <v>645</v>
      </c>
      <c r="E27" s="58">
        <v>12.9</v>
      </c>
      <c r="F27" s="58">
        <v>50</v>
      </c>
      <c r="G27" s="59">
        <v>12</v>
      </c>
    </row>
    <row r="28" spans="3:7" x14ac:dyDescent="0.35">
      <c r="C28" s="56" t="s">
        <v>1314</v>
      </c>
      <c r="D28" s="57">
        <v>1040</v>
      </c>
      <c r="E28" s="58">
        <v>20.8</v>
      </c>
      <c r="F28" s="58">
        <v>50</v>
      </c>
      <c r="G28" s="59">
        <v>14</v>
      </c>
    </row>
    <row r="29" spans="3:7" x14ac:dyDescent="0.35">
      <c r="C29" s="56" t="s">
        <v>1314</v>
      </c>
      <c r="D29" s="57">
        <v>1400</v>
      </c>
      <c r="E29" s="58">
        <v>31.52</v>
      </c>
      <c r="F29" s="58">
        <v>45</v>
      </c>
      <c r="G29" s="59">
        <v>16</v>
      </c>
    </row>
    <row r="30" spans="3:7" x14ac:dyDescent="0.35">
      <c r="C30" s="56" t="s">
        <v>1314</v>
      </c>
      <c r="D30" s="57">
        <v>2025</v>
      </c>
      <c r="E30" s="58">
        <v>45</v>
      </c>
      <c r="F30" s="58">
        <v>45</v>
      </c>
      <c r="G30" s="59">
        <v>18</v>
      </c>
    </row>
    <row r="31" spans="3:7" x14ac:dyDescent="0.35">
      <c r="C31" s="56" t="s">
        <v>1314</v>
      </c>
      <c r="D31" s="57">
        <v>2500</v>
      </c>
      <c r="E31" s="58">
        <v>62.5</v>
      </c>
      <c r="F31" s="58">
        <v>40</v>
      </c>
      <c r="G31" s="59">
        <v>20</v>
      </c>
    </row>
    <row r="32" spans="3:7" x14ac:dyDescent="0.35">
      <c r="C32" s="56" t="s">
        <v>1314</v>
      </c>
      <c r="D32" s="57">
        <v>4360</v>
      </c>
      <c r="E32" s="58">
        <v>109</v>
      </c>
      <c r="F32" s="58">
        <v>40</v>
      </c>
      <c r="G32" s="59">
        <v>24</v>
      </c>
    </row>
    <row r="33" spans="3:7" x14ac:dyDescent="0.35">
      <c r="C33" s="56" t="s">
        <v>1314</v>
      </c>
      <c r="D33" s="57">
        <v>7465</v>
      </c>
      <c r="E33" s="58">
        <v>213.3</v>
      </c>
      <c r="F33" s="58">
        <v>35</v>
      </c>
      <c r="G33" s="59">
        <v>30</v>
      </c>
    </row>
    <row r="34" spans="3:7" x14ac:dyDescent="0.35">
      <c r="C34" s="56" t="s">
        <v>1314</v>
      </c>
      <c r="D34" s="57">
        <v>11064</v>
      </c>
      <c r="E34" s="58">
        <v>368.8</v>
      </c>
      <c r="F34" s="58">
        <v>30</v>
      </c>
      <c r="G34" s="59">
        <v>36</v>
      </c>
    </row>
    <row r="35" spans="3:7" x14ac:dyDescent="0.35">
      <c r="C35" s="56">
        <v>15</v>
      </c>
      <c r="D35" s="57">
        <v>45</v>
      </c>
      <c r="E35" s="58">
        <v>0.75</v>
      </c>
      <c r="F35" s="58">
        <v>60</v>
      </c>
      <c r="G35" s="59">
        <v>6</v>
      </c>
    </row>
    <row r="36" spans="3:7" x14ac:dyDescent="0.35">
      <c r="C36" s="56">
        <v>15</v>
      </c>
      <c r="D36" s="57">
        <v>150</v>
      </c>
      <c r="E36" s="58">
        <v>2.72</v>
      </c>
      <c r="F36" s="58">
        <v>55</v>
      </c>
      <c r="G36" s="59">
        <v>9</v>
      </c>
    </row>
    <row r="37" spans="3:7" x14ac:dyDescent="0.35">
      <c r="C37" s="56">
        <v>15</v>
      </c>
      <c r="D37" s="57">
        <v>325</v>
      </c>
      <c r="E37" s="58">
        <v>6.46</v>
      </c>
      <c r="F37" s="58">
        <v>50</v>
      </c>
      <c r="G37" s="59">
        <v>12</v>
      </c>
    </row>
    <row r="38" spans="3:7" x14ac:dyDescent="0.35">
      <c r="C38" s="56">
        <v>15</v>
      </c>
      <c r="D38" s="57">
        <v>520</v>
      </c>
      <c r="E38" s="58">
        <v>10.4</v>
      </c>
      <c r="F38" s="58">
        <v>50</v>
      </c>
      <c r="G38" s="59">
        <v>14</v>
      </c>
    </row>
    <row r="39" spans="3:7" x14ac:dyDescent="0.35">
      <c r="C39" s="56">
        <v>15</v>
      </c>
      <c r="D39" s="57">
        <v>700</v>
      </c>
      <c r="E39" s="58">
        <v>15.6</v>
      </c>
      <c r="F39" s="58">
        <v>45</v>
      </c>
      <c r="G39" s="59">
        <v>16</v>
      </c>
    </row>
    <row r="40" spans="3:7" x14ac:dyDescent="0.35">
      <c r="C40" s="56">
        <v>15</v>
      </c>
      <c r="D40" s="57">
        <v>1010</v>
      </c>
      <c r="E40" s="58">
        <v>22.5</v>
      </c>
      <c r="F40" s="58">
        <v>45</v>
      </c>
      <c r="G40" s="59">
        <v>18</v>
      </c>
    </row>
    <row r="41" spans="3:7" x14ac:dyDescent="0.35">
      <c r="C41" s="56">
        <v>15</v>
      </c>
      <c r="D41" s="57">
        <v>1250</v>
      </c>
      <c r="E41" s="58">
        <v>31.2</v>
      </c>
      <c r="F41" s="58">
        <v>40</v>
      </c>
      <c r="G41" s="59">
        <v>20</v>
      </c>
    </row>
    <row r="42" spans="3:7" x14ac:dyDescent="0.35">
      <c r="C42" s="56">
        <v>15</v>
      </c>
      <c r="D42" s="57">
        <v>2180</v>
      </c>
      <c r="E42" s="58">
        <v>54.6</v>
      </c>
      <c r="F42" s="58">
        <v>40</v>
      </c>
      <c r="G42" s="59">
        <v>24</v>
      </c>
    </row>
    <row r="43" spans="3:7" x14ac:dyDescent="0.35">
      <c r="C43" s="56">
        <v>15</v>
      </c>
      <c r="D43" s="57">
        <v>3728</v>
      </c>
      <c r="E43" s="58">
        <v>106.5</v>
      </c>
      <c r="F43" s="58">
        <v>35</v>
      </c>
      <c r="G43" s="59">
        <v>30</v>
      </c>
    </row>
    <row r="44" spans="3:7" ht="15" thickBot="1" x14ac:dyDescent="0.4">
      <c r="C44" s="60">
        <v>15</v>
      </c>
      <c r="D44" s="61">
        <v>5532</v>
      </c>
      <c r="E44" s="62">
        <v>184.4</v>
      </c>
      <c r="F44" s="62">
        <v>30</v>
      </c>
      <c r="G44" s="63">
        <v>36</v>
      </c>
    </row>
  </sheetData>
  <mergeCells count="4">
    <mergeCell ref="C3:C4"/>
    <mergeCell ref="D3:E3"/>
    <mergeCell ref="F3:F4"/>
    <mergeCell ref="G3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1E39-133B-4FCD-83B4-6B098B25457C}">
  <dimension ref="B3:U95"/>
  <sheetViews>
    <sheetView topLeftCell="B1" zoomScale="49" zoomScaleNormal="55" workbookViewId="0">
      <selection activeCell="G1" sqref="G1"/>
    </sheetView>
  </sheetViews>
  <sheetFormatPr defaultRowHeight="14.5" x14ac:dyDescent="0.35"/>
  <cols>
    <col min="3" max="3" width="23.1796875" bestFit="1" customWidth="1"/>
    <col min="4" max="4" width="23.1796875" customWidth="1"/>
    <col min="5" max="5" width="19.1796875" bestFit="1" customWidth="1"/>
    <col min="6" max="6" width="19.1796875" customWidth="1"/>
    <col min="7" max="7" width="18.08984375" bestFit="1" customWidth="1"/>
    <col min="8" max="8" width="18.08984375" customWidth="1"/>
    <col min="9" max="9" width="24" bestFit="1" customWidth="1"/>
    <col min="10" max="10" width="24" customWidth="1"/>
    <col min="11" max="11" width="18.1796875" bestFit="1" customWidth="1"/>
    <col min="12" max="12" width="18.1796875" customWidth="1"/>
    <col min="13" max="13" width="13.54296875" bestFit="1" customWidth="1"/>
    <col min="14" max="14" width="13.54296875" customWidth="1"/>
    <col min="15" max="15" width="12.1796875" bestFit="1" customWidth="1"/>
    <col min="16" max="16" width="12.1796875" customWidth="1"/>
    <col min="17" max="17" width="10.90625" bestFit="1" customWidth="1"/>
    <col min="18" max="18" width="10.90625" customWidth="1"/>
    <col min="19" max="19" width="16" bestFit="1" customWidth="1"/>
  </cols>
  <sheetData>
    <row r="3" spans="2:21" x14ac:dyDescent="0.35">
      <c r="K3" t="s">
        <v>1397</v>
      </c>
      <c r="M3" t="s">
        <v>1398</v>
      </c>
      <c r="O3" t="s">
        <v>1399</v>
      </c>
      <c r="Q3" t="s">
        <v>1400</v>
      </c>
      <c r="S3" t="s">
        <v>1401</v>
      </c>
    </row>
    <row r="4" spans="2:21" ht="14.5" customHeight="1" x14ac:dyDescent="0.35">
      <c r="C4">
        <v>0</v>
      </c>
      <c r="E4">
        <v>1</v>
      </c>
      <c r="G4">
        <v>2</v>
      </c>
      <c r="I4">
        <v>3</v>
      </c>
      <c r="K4">
        <v>4</v>
      </c>
      <c r="M4">
        <v>5</v>
      </c>
      <c r="O4">
        <v>6</v>
      </c>
      <c r="Q4">
        <v>7</v>
      </c>
      <c r="S4">
        <v>8</v>
      </c>
    </row>
    <row r="5" spans="2:21" x14ac:dyDescent="0.35">
      <c r="B5" s="67" t="s">
        <v>1148</v>
      </c>
      <c r="C5" s="67" t="s">
        <v>1376</v>
      </c>
      <c r="D5" t="s">
        <v>1146</v>
      </c>
      <c r="E5" s="67" t="s">
        <v>1377</v>
      </c>
      <c r="F5" s="67" t="s">
        <v>1146</v>
      </c>
      <c r="G5" s="67" t="s">
        <v>1378</v>
      </c>
      <c r="H5" s="67" t="s">
        <v>1146</v>
      </c>
      <c r="I5" s="67" t="s">
        <v>1379</v>
      </c>
      <c r="J5" s="67" t="s">
        <v>1146</v>
      </c>
      <c r="K5" s="67" t="s">
        <v>1380</v>
      </c>
      <c r="L5" s="67" t="s">
        <v>1146</v>
      </c>
      <c r="M5" s="67" t="s">
        <v>1381</v>
      </c>
      <c r="N5" s="67" t="s">
        <v>1146</v>
      </c>
      <c r="O5" s="67" t="s">
        <v>1382</v>
      </c>
      <c r="P5" s="67" t="s">
        <v>1146</v>
      </c>
      <c r="Q5" s="67" t="s">
        <v>1383</v>
      </c>
      <c r="R5" s="67" t="s">
        <v>1146</v>
      </c>
      <c r="S5" s="67" t="s">
        <v>1384</v>
      </c>
      <c r="T5" s="67" t="s">
        <v>1147</v>
      </c>
      <c r="U5" t="str">
        <f>B5&amp;C5&amp;D5&amp;E5&amp;F5&amp;G5&amp;H5&amp;I5&amp;J5&amp;K5&amp;L5&amp;M5&amp;N5&amp;O5&amp;P5&amp;Q5&amp;R5&amp;S5&amp;T5</f>
        <v>["Material Size Classification","Abrasiveness Number","Corrosiveness Letter","Group Number Designation","Babbited or Bronzed","Self Lubricating","Ball Bearing ∆","Hard Iron","Plastic Nylon PTFE"],</v>
      </c>
    </row>
    <row r="6" spans="2:21" x14ac:dyDescent="0.35">
      <c r="B6" s="67" t="s">
        <v>1148</v>
      </c>
      <c r="C6" s="64" t="s">
        <v>550</v>
      </c>
      <c r="D6" s="64" t="s">
        <v>1193</v>
      </c>
      <c r="E6" s="65">
        <v>5</v>
      </c>
      <c r="F6" s="65" t="s">
        <v>1385</v>
      </c>
      <c r="G6" s="64" t="s">
        <v>1386</v>
      </c>
      <c r="H6" s="64" t="s">
        <v>1193</v>
      </c>
      <c r="I6" s="64">
        <v>1</v>
      </c>
      <c r="J6" s="64" t="s">
        <v>1385</v>
      </c>
      <c r="K6" s="64" t="s">
        <v>1200</v>
      </c>
      <c r="L6" s="67" t="s">
        <v>1146</v>
      </c>
      <c r="M6" s="64" t="s">
        <v>1200</v>
      </c>
      <c r="N6" s="67" t="s">
        <v>1146</v>
      </c>
      <c r="O6" s="64" t="s">
        <v>1196</v>
      </c>
      <c r="P6" s="67" t="s">
        <v>1146</v>
      </c>
      <c r="Q6" s="64" t="s">
        <v>1387</v>
      </c>
      <c r="R6" s="67" t="s">
        <v>1146</v>
      </c>
      <c r="S6" s="64" t="s">
        <v>831</v>
      </c>
      <c r="T6" s="67" t="s">
        <v>1147</v>
      </c>
      <c r="U6" t="str">
        <f t="shared" ref="U6:U69" si="0">B6&amp;C6&amp;D6&amp;E6&amp;F6&amp;G6&amp;H6&amp;I6&amp;J6&amp;K6&amp;L6&amp;M6&amp;N6&amp;O6&amp;P6&amp;Q6&amp;R6&amp;S6&amp;T6</f>
        <v>["A200",5,"Nc ",1,"B","B","A","Ns","C"],</v>
      </c>
    </row>
    <row r="7" spans="2:21" x14ac:dyDescent="0.35">
      <c r="B7" s="67" t="s">
        <v>1148</v>
      </c>
      <c r="C7" s="64" t="s">
        <v>550</v>
      </c>
      <c r="D7" s="64" t="s">
        <v>1193</v>
      </c>
      <c r="E7" s="65">
        <v>5</v>
      </c>
      <c r="F7" s="65" t="s">
        <v>1385</v>
      </c>
      <c r="G7" s="64" t="s">
        <v>1216</v>
      </c>
      <c r="H7" s="64" t="s">
        <v>1193</v>
      </c>
      <c r="I7" s="64">
        <v>2</v>
      </c>
      <c r="J7" s="64" t="s">
        <v>1385</v>
      </c>
      <c r="K7" s="64" t="s">
        <v>1200</v>
      </c>
      <c r="L7" s="67" t="s">
        <v>1146</v>
      </c>
      <c r="M7" s="64" t="s">
        <v>1200</v>
      </c>
      <c r="N7" s="67" t="s">
        <v>1146</v>
      </c>
      <c r="O7" s="64" t="s">
        <v>1387</v>
      </c>
      <c r="P7" s="67" t="s">
        <v>1146</v>
      </c>
      <c r="Q7" s="64" t="s">
        <v>1387</v>
      </c>
      <c r="R7" s="67" t="s">
        <v>1146</v>
      </c>
      <c r="S7" s="64" t="s">
        <v>831</v>
      </c>
      <c r="T7" s="67" t="s">
        <v>1147</v>
      </c>
      <c r="U7" t="str">
        <f t="shared" si="0"/>
        <v>["A200",5,"T",2,"B","B","Ns","Ns","C"],</v>
      </c>
    </row>
    <row r="8" spans="2:21" x14ac:dyDescent="0.35">
      <c r="B8" s="67" t="s">
        <v>1148</v>
      </c>
      <c r="C8" s="64" t="s">
        <v>550</v>
      </c>
      <c r="D8" s="64" t="s">
        <v>1193</v>
      </c>
      <c r="E8" s="65">
        <v>5</v>
      </c>
      <c r="F8" s="65" t="s">
        <v>1385</v>
      </c>
      <c r="G8" s="66" t="s">
        <v>1218</v>
      </c>
      <c r="H8" s="64" t="s">
        <v>1193</v>
      </c>
      <c r="I8" s="64">
        <v>3</v>
      </c>
      <c r="J8" s="64" t="s">
        <v>1385</v>
      </c>
      <c r="K8" s="64" t="s">
        <v>1200</v>
      </c>
      <c r="L8" s="67" t="s">
        <v>1146</v>
      </c>
      <c r="M8" s="64" t="s">
        <v>1200</v>
      </c>
      <c r="N8" s="67" t="s">
        <v>1146</v>
      </c>
      <c r="O8" s="64" t="s">
        <v>1387</v>
      </c>
      <c r="P8" s="67" t="s">
        <v>1146</v>
      </c>
      <c r="Q8" s="64" t="s">
        <v>1387</v>
      </c>
      <c r="R8" s="67" t="s">
        <v>1146</v>
      </c>
      <c r="S8" s="64" t="s">
        <v>831</v>
      </c>
      <c r="T8" s="67" t="s">
        <v>1147</v>
      </c>
      <c r="U8" t="str">
        <f t="shared" si="0"/>
        <v>["A200",5,"S",3,"B","B","Ns","Ns","C"],</v>
      </c>
    </row>
    <row r="9" spans="2:21" x14ac:dyDescent="0.35">
      <c r="B9" s="67" t="s">
        <v>1148</v>
      </c>
      <c r="C9" s="64" t="s">
        <v>15</v>
      </c>
      <c r="D9" s="64" t="s">
        <v>1193</v>
      </c>
      <c r="E9" s="65">
        <v>5</v>
      </c>
      <c r="F9" s="65" t="s">
        <v>1385</v>
      </c>
      <c r="G9" s="64" t="s">
        <v>1386</v>
      </c>
      <c r="H9" s="64" t="s">
        <v>1193</v>
      </c>
      <c r="I9" s="64">
        <v>1</v>
      </c>
      <c r="J9" s="64" t="s">
        <v>1385</v>
      </c>
      <c r="K9" s="64" t="s">
        <v>1200</v>
      </c>
      <c r="L9" s="67" t="s">
        <v>1146</v>
      </c>
      <c r="M9" s="64" t="s">
        <v>1200</v>
      </c>
      <c r="N9" s="67" t="s">
        <v>1146</v>
      </c>
      <c r="O9" s="64" t="s">
        <v>1196</v>
      </c>
      <c r="P9" s="67" t="s">
        <v>1146</v>
      </c>
      <c r="Q9" s="64" t="s">
        <v>1387</v>
      </c>
      <c r="R9" s="67" t="s">
        <v>1146</v>
      </c>
      <c r="S9" s="64" t="s">
        <v>831</v>
      </c>
      <c r="T9" s="67" t="s">
        <v>1147</v>
      </c>
      <c r="U9" t="str">
        <f t="shared" si="0"/>
        <v>["A100",5,"Nc ",1,"B","B","A","Ns","C"],</v>
      </c>
    </row>
    <row r="10" spans="2:21" x14ac:dyDescent="0.35">
      <c r="B10" s="67" t="s">
        <v>1148</v>
      </c>
      <c r="C10" s="64" t="s">
        <v>15</v>
      </c>
      <c r="D10" s="64" t="s">
        <v>1193</v>
      </c>
      <c r="E10" s="65">
        <v>5</v>
      </c>
      <c r="F10" s="65" t="s">
        <v>1385</v>
      </c>
      <c r="G10" s="64" t="s">
        <v>1216</v>
      </c>
      <c r="H10" s="64" t="s">
        <v>1193</v>
      </c>
      <c r="I10" s="64">
        <v>2</v>
      </c>
      <c r="J10" s="64" t="s">
        <v>1385</v>
      </c>
      <c r="K10" s="64" t="s">
        <v>1200</v>
      </c>
      <c r="L10" s="67" t="s">
        <v>1146</v>
      </c>
      <c r="M10" s="64" t="s">
        <v>1200</v>
      </c>
      <c r="N10" s="67" t="s">
        <v>1146</v>
      </c>
      <c r="O10" s="64" t="s">
        <v>1387</v>
      </c>
      <c r="P10" s="67" t="s">
        <v>1146</v>
      </c>
      <c r="Q10" s="64" t="s">
        <v>1387</v>
      </c>
      <c r="R10" s="67" t="s">
        <v>1146</v>
      </c>
      <c r="S10" s="64" t="s">
        <v>831</v>
      </c>
      <c r="T10" s="67" t="s">
        <v>1147</v>
      </c>
      <c r="U10" t="str">
        <f t="shared" si="0"/>
        <v>["A100",5,"T",2,"B","B","Ns","Ns","C"],</v>
      </c>
    </row>
    <row r="11" spans="2:21" x14ac:dyDescent="0.35">
      <c r="B11" s="67" t="s">
        <v>1148</v>
      </c>
      <c r="C11" s="64" t="s">
        <v>15</v>
      </c>
      <c r="D11" s="64" t="s">
        <v>1193</v>
      </c>
      <c r="E11" s="65">
        <v>5</v>
      </c>
      <c r="F11" s="65" t="s">
        <v>1385</v>
      </c>
      <c r="G11" s="66" t="s">
        <v>1218</v>
      </c>
      <c r="H11" s="64" t="s">
        <v>1193</v>
      </c>
      <c r="I11" s="64">
        <v>3</v>
      </c>
      <c r="J11" s="64" t="s">
        <v>1385</v>
      </c>
      <c r="K11" s="64" t="s">
        <v>1200</v>
      </c>
      <c r="L11" s="67" t="s">
        <v>1146</v>
      </c>
      <c r="M11" s="64" t="s">
        <v>1200</v>
      </c>
      <c r="N11" s="67" t="s">
        <v>1146</v>
      </c>
      <c r="O11" s="64" t="s">
        <v>1387</v>
      </c>
      <c r="P11" s="67" t="s">
        <v>1146</v>
      </c>
      <c r="Q11" s="64" t="s">
        <v>1387</v>
      </c>
      <c r="R11" s="67" t="s">
        <v>1146</v>
      </c>
      <c r="S11" s="64" t="s">
        <v>831</v>
      </c>
      <c r="T11" s="67" t="s">
        <v>1147</v>
      </c>
      <c r="U11" t="str">
        <f t="shared" si="0"/>
        <v>["A100",5,"S",3,"B","B","Ns","Ns","C"],</v>
      </c>
    </row>
    <row r="12" spans="2:21" x14ac:dyDescent="0.35">
      <c r="B12" s="67" t="s">
        <v>1148</v>
      </c>
      <c r="C12" s="64" t="s">
        <v>91</v>
      </c>
      <c r="D12" s="64" t="s">
        <v>1193</v>
      </c>
      <c r="E12" s="65">
        <v>5</v>
      </c>
      <c r="F12" s="65" t="s">
        <v>1385</v>
      </c>
      <c r="G12" s="64" t="s">
        <v>1386</v>
      </c>
      <c r="H12" s="64" t="s">
        <v>1193</v>
      </c>
      <c r="I12" s="64">
        <v>1</v>
      </c>
      <c r="J12" s="64" t="s">
        <v>1385</v>
      </c>
      <c r="K12" s="64" t="s">
        <v>1200</v>
      </c>
      <c r="L12" s="67" t="s">
        <v>1146</v>
      </c>
      <c r="M12" s="64" t="s">
        <v>1200</v>
      </c>
      <c r="N12" s="67" t="s">
        <v>1146</v>
      </c>
      <c r="O12" s="64" t="s">
        <v>1196</v>
      </c>
      <c r="P12" s="67" t="s">
        <v>1146</v>
      </c>
      <c r="Q12" s="64" t="s">
        <v>1387</v>
      </c>
      <c r="R12" s="67" t="s">
        <v>1146</v>
      </c>
      <c r="S12" s="64" t="s">
        <v>831</v>
      </c>
      <c r="T12" s="67" t="s">
        <v>1147</v>
      </c>
      <c r="U12" t="str">
        <f t="shared" si="0"/>
        <v>["A40",5,"Nc ",1,"B","B","A","Ns","C"],</v>
      </c>
    </row>
    <row r="13" spans="2:21" x14ac:dyDescent="0.35">
      <c r="B13" s="67" t="s">
        <v>1148</v>
      </c>
      <c r="C13" s="64" t="s">
        <v>91</v>
      </c>
      <c r="D13" s="64" t="s">
        <v>1193</v>
      </c>
      <c r="E13" s="65">
        <v>5</v>
      </c>
      <c r="F13" s="65" t="s">
        <v>1385</v>
      </c>
      <c r="G13" s="64" t="s">
        <v>1216</v>
      </c>
      <c r="H13" s="64" t="s">
        <v>1193</v>
      </c>
      <c r="I13" s="64">
        <v>2</v>
      </c>
      <c r="J13" s="64" t="s">
        <v>1385</v>
      </c>
      <c r="K13" s="64" t="s">
        <v>1200</v>
      </c>
      <c r="L13" s="67" t="s">
        <v>1146</v>
      </c>
      <c r="M13" s="64" t="s">
        <v>1200</v>
      </c>
      <c r="N13" s="67" t="s">
        <v>1146</v>
      </c>
      <c r="O13" s="64" t="s">
        <v>1387</v>
      </c>
      <c r="P13" s="67" t="s">
        <v>1146</v>
      </c>
      <c r="Q13" s="64" t="s">
        <v>1387</v>
      </c>
      <c r="R13" s="67" t="s">
        <v>1146</v>
      </c>
      <c r="S13" s="64" t="s">
        <v>831</v>
      </c>
      <c r="T13" s="67" t="s">
        <v>1147</v>
      </c>
      <c r="U13" t="str">
        <f t="shared" si="0"/>
        <v>["A40",5,"T",2,"B","B","Ns","Ns","C"],</v>
      </c>
    </row>
    <row r="14" spans="2:21" x14ac:dyDescent="0.35">
      <c r="B14" s="67" t="s">
        <v>1148</v>
      </c>
      <c r="C14" s="64" t="s">
        <v>91</v>
      </c>
      <c r="D14" s="64" t="s">
        <v>1193</v>
      </c>
      <c r="E14" s="65">
        <v>5</v>
      </c>
      <c r="F14" s="65" t="s">
        <v>1385</v>
      </c>
      <c r="G14" s="66" t="s">
        <v>1218</v>
      </c>
      <c r="H14" s="64" t="s">
        <v>1193</v>
      </c>
      <c r="I14" s="64">
        <v>3</v>
      </c>
      <c r="J14" s="64" t="s">
        <v>1385</v>
      </c>
      <c r="K14" s="64" t="s">
        <v>1200</v>
      </c>
      <c r="L14" s="67" t="s">
        <v>1146</v>
      </c>
      <c r="M14" s="64" t="s">
        <v>1200</v>
      </c>
      <c r="N14" s="67" t="s">
        <v>1146</v>
      </c>
      <c r="O14" s="64" t="s">
        <v>1387</v>
      </c>
      <c r="P14" s="67" t="s">
        <v>1146</v>
      </c>
      <c r="Q14" s="64" t="s">
        <v>1387</v>
      </c>
      <c r="R14" s="67" t="s">
        <v>1146</v>
      </c>
      <c r="S14" s="64" t="s">
        <v>831</v>
      </c>
      <c r="T14" s="67" t="s">
        <v>1147</v>
      </c>
      <c r="U14" t="str">
        <f t="shared" si="0"/>
        <v>["A40",5,"S",3,"B","B","Ns","Ns","C"],</v>
      </c>
    </row>
    <row r="15" spans="2:21" x14ac:dyDescent="0.35">
      <c r="B15" s="67" t="s">
        <v>1148</v>
      </c>
      <c r="C15" s="64" t="s">
        <v>32</v>
      </c>
      <c r="D15" s="64" t="s">
        <v>1193</v>
      </c>
      <c r="E15" s="65">
        <v>5</v>
      </c>
      <c r="F15" s="65" t="s">
        <v>1385</v>
      </c>
      <c r="G15" s="64" t="s">
        <v>1386</v>
      </c>
      <c r="H15" s="64" t="s">
        <v>1193</v>
      </c>
      <c r="I15" s="64">
        <v>1</v>
      </c>
      <c r="J15" s="64" t="s">
        <v>1385</v>
      </c>
      <c r="K15" s="64" t="s">
        <v>1200</v>
      </c>
      <c r="L15" s="67" t="s">
        <v>1146</v>
      </c>
      <c r="M15" s="64" t="s">
        <v>1200</v>
      </c>
      <c r="N15" s="67" t="s">
        <v>1146</v>
      </c>
      <c r="O15" s="64" t="s">
        <v>1196</v>
      </c>
      <c r="P15" s="67" t="s">
        <v>1146</v>
      </c>
      <c r="Q15" s="64" t="s">
        <v>1387</v>
      </c>
      <c r="R15" s="67" t="s">
        <v>1146</v>
      </c>
      <c r="S15" s="64" t="s">
        <v>831</v>
      </c>
      <c r="T15" s="67" t="s">
        <v>1147</v>
      </c>
      <c r="U15" t="str">
        <f t="shared" si="0"/>
        <v>["B6",5,"Nc ",1,"B","B","A","Ns","C"],</v>
      </c>
    </row>
    <row r="16" spans="2:21" x14ac:dyDescent="0.35">
      <c r="B16" s="67" t="s">
        <v>1148</v>
      </c>
      <c r="C16" s="64" t="s">
        <v>32</v>
      </c>
      <c r="D16" s="64" t="s">
        <v>1193</v>
      </c>
      <c r="E16" s="65">
        <v>5</v>
      </c>
      <c r="F16" s="65" t="s">
        <v>1385</v>
      </c>
      <c r="G16" s="64" t="s">
        <v>1216</v>
      </c>
      <c r="H16" s="64" t="s">
        <v>1193</v>
      </c>
      <c r="I16" s="64">
        <v>2</v>
      </c>
      <c r="J16" s="64" t="s">
        <v>1385</v>
      </c>
      <c r="K16" s="64" t="s">
        <v>1200</v>
      </c>
      <c r="L16" s="67" t="s">
        <v>1146</v>
      </c>
      <c r="M16" s="64" t="s">
        <v>1200</v>
      </c>
      <c r="N16" s="67" t="s">
        <v>1146</v>
      </c>
      <c r="O16" s="64" t="s">
        <v>1387</v>
      </c>
      <c r="P16" s="67" t="s">
        <v>1146</v>
      </c>
      <c r="Q16" s="64" t="s">
        <v>1387</v>
      </c>
      <c r="R16" s="67" t="s">
        <v>1146</v>
      </c>
      <c r="S16" s="64" t="s">
        <v>831</v>
      </c>
      <c r="T16" s="67" t="s">
        <v>1147</v>
      </c>
      <c r="U16" t="str">
        <f t="shared" si="0"/>
        <v>["B6",5,"T",2,"B","B","Ns","Ns","C"],</v>
      </c>
    </row>
    <row r="17" spans="2:21" x14ac:dyDescent="0.35">
      <c r="B17" s="67" t="s">
        <v>1148</v>
      </c>
      <c r="C17" s="64" t="s">
        <v>32</v>
      </c>
      <c r="D17" s="64" t="s">
        <v>1193</v>
      </c>
      <c r="E17" s="65">
        <v>5</v>
      </c>
      <c r="F17" s="65" t="s">
        <v>1385</v>
      </c>
      <c r="G17" s="66" t="s">
        <v>1218</v>
      </c>
      <c r="H17" s="64" t="s">
        <v>1193</v>
      </c>
      <c r="I17" s="64">
        <v>3</v>
      </c>
      <c r="J17" s="64" t="s">
        <v>1385</v>
      </c>
      <c r="K17" s="64" t="s">
        <v>1200</v>
      </c>
      <c r="L17" s="67" t="s">
        <v>1146</v>
      </c>
      <c r="M17" s="64" t="s">
        <v>1200</v>
      </c>
      <c r="N17" s="67" t="s">
        <v>1146</v>
      </c>
      <c r="O17" s="64" t="s">
        <v>1387</v>
      </c>
      <c r="P17" s="67" t="s">
        <v>1146</v>
      </c>
      <c r="Q17" s="64" t="s">
        <v>1387</v>
      </c>
      <c r="R17" s="67" t="s">
        <v>1146</v>
      </c>
      <c r="S17" s="64" t="s">
        <v>831</v>
      </c>
      <c r="T17" s="67" t="s">
        <v>1147</v>
      </c>
      <c r="U17" t="str">
        <f t="shared" si="0"/>
        <v>["B6",5,"S",3,"B","B","Ns","Ns","C"],</v>
      </c>
    </row>
    <row r="18" spans="2:21" x14ac:dyDescent="0.35">
      <c r="B18" s="67" t="s">
        <v>1148</v>
      </c>
      <c r="C18" s="64" t="s">
        <v>26</v>
      </c>
      <c r="D18" s="64" t="s">
        <v>1193</v>
      </c>
      <c r="E18" s="65">
        <v>5</v>
      </c>
      <c r="F18" s="65" t="s">
        <v>1385</v>
      </c>
      <c r="G18" s="64" t="s">
        <v>1386</v>
      </c>
      <c r="H18" s="64" t="s">
        <v>1193</v>
      </c>
      <c r="I18" s="64">
        <v>1</v>
      </c>
      <c r="J18" s="64" t="s">
        <v>1385</v>
      </c>
      <c r="K18" s="64" t="s">
        <v>1200</v>
      </c>
      <c r="L18" s="67" t="s">
        <v>1146</v>
      </c>
      <c r="M18" s="64" t="s">
        <v>1200</v>
      </c>
      <c r="N18" s="67" t="s">
        <v>1146</v>
      </c>
      <c r="O18" s="64" t="s">
        <v>1196</v>
      </c>
      <c r="P18" s="67" t="s">
        <v>1146</v>
      </c>
      <c r="Q18" s="64" t="s">
        <v>1387</v>
      </c>
      <c r="R18" s="67" t="s">
        <v>1146</v>
      </c>
      <c r="S18" s="64" t="s">
        <v>831</v>
      </c>
      <c r="T18" s="67" t="s">
        <v>1147</v>
      </c>
      <c r="U18" t="str">
        <f t="shared" si="0"/>
        <v>["C1/2",5,"Nc ",1,"B","B","A","Ns","C"],</v>
      </c>
    </row>
    <row r="19" spans="2:21" x14ac:dyDescent="0.35">
      <c r="B19" s="67" t="s">
        <v>1148</v>
      </c>
      <c r="C19" s="64" t="s">
        <v>26</v>
      </c>
      <c r="D19" s="64" t="s">
        <v>1193</v>
      </c>
      <c r="E19" s="65">
        <v>5</v>
      </c>
      <c r="F19" s="65" t="s">
        <v>1385</v>
      </c>
      <c r="G19" s="64" t="s">
        <v>1216</v>
      </c>
      <c r="H19" s="64" t="s">
        <v>1193</v>
      </c>
      <c r="I19" s="64">
        <v>2</v>
      </c>
      <c r="J19" s="64" t="s">
        <v>1385</v>
      </c>
      <c r="K19" s="64" t="s">
        <v>1200</v>
      </c>
      <c r="L19" s="67" t="s">
        <v>1146</v>
      </c>
      <c r="M19" s="64" t="s">
        <v>1200</v>
      </c>
      <c r="N19" s="67" t="s">
        <v>1146</v>
      </c>
      <c r="O19" s="64" t="s">
        <v>1387</v>
      </c>
      <c r="P19" s="67" t="s">
        <v>1146</v>
      </c>
      <c r="Q19" s="64" t="s">
        <v>1387</v>
      </c>
      <c r="R19" s="67" t="s">
        <v>1146</v>
      </c>
      <c r="S19" s="64" t="s">
        <v>831</v>
      </c>
      <c r="T19" s="67" t="s">
        <v>1147</v>
      </c>
      <c r="U19" t="str">
        <f t="shared" si="0"/>
        <v>["C1/2",5,"T",2,"B","B","Ns","Ns","C"],</v>
      </c>
    </row>
    <row r="20" spans="2:21" x14ac:dyDescent="0.35">
      <c r="B20" s="67" t="s">
        <v>1148</v>
      </c>
      <c r="C20" s="64" t="s">
        <v>26</v>
      </c>
      <c r="D20" s="64" t="s">
        <v>1193</v>
      </c>
      <c r="E20" s="65">
        <v>5</v>
      </c>
      <c r="F20" s="65" t="s">
        <v>1385</v>
      </c>
      <c r="G20" s="66" t="s">
        <v>1218</v>
      </c>
      <c r="H20" s="64" t="s">
        <v>1193</v>
      </c>
      <c r="I20" s="64">
        <v>3</v>
      </c>
      <c r="J20" s="64" t="s">
        <v>1385</v>
      </c>
      <c r="K20" s="64" t="s">
        <v>1200</v>
      </c>
      <c r="L20" s="67" t="s">
        <v>1146</v>
      </c>
      <c r="M20" s="64" t="s">
        <v>1200</v>
      </c>
      <c r="N20" s="67" t="s">
        <v>1146</v>
      </c>
      <c r="O20" s="64" t="s">
        <v>1387</v>
      </c>
      <c r="P20" s="67" t="s">
        <v>1146</v>
      </c>
      <c r="Q20" s="64" t="s">
        <v>1387</v>
      </c>
      <c r="R20" s="67" t="s">
        <v>1146</v>
      </c>
      <c r="S20" s="64" t="s">
        <v>831</v>
      </c>
      <c r="T20" s="67" t="s">
        <v>1147</v>
      </c>
      <c r="U20" t="str">
        <f t="shared" si="0"/>
        <v>["C1/2",5,"S",3,"B","B","Ns","Ns","C"],</v>
      </c>
    </row>
    <row r="21" spans="2:21" x14ac:dyDescent="0.35">
      <c r="B21" s="67" t="s">
        <v>1148</v>
      </c>
      <c r="C21" s="64" t="s">
        <v>60</v>
      </c>
      <c r="D21" s="64" t="s">
        <v>1193</v>
      </c>
      <c r="E21" s="65">
        <v>5</v>
      </c>
      <c r="F21" s="65" t="s">
        <v>1385</v>
      </c>
      <c r="G21" s="64" t="s">
        <v>1386</v>
      </c>
      <c r="H21" s="64" t="s">
        <v>1193</v>
      </c>
      <c r="I21" s="64">
        <v>2</v>
      </c>
      <c r="J21" s="64" t="s">
        <v>1385</v>
      </c>
      <c r="K21" s="64" t="s">
        <v>1200</v>
      </c>
      <c r="L21" s="67" t="s">
        <v>1146</v>
      </c>
      <c r="M21" s="64" t="s">
        <v>1200</v>
      </c>
      <c r="N21" s="67" t="s">
        <v>1146</v>
      </c>
      <c r="O21" s="64" t="s">
        <v>1196</v>
      </c>
      <c r="P21" s="67" t="s">
        <v>1146</v>
      </c>
      <c r="Q21" s="64" t="s">
        <v>1387</v>
      </c>
      <c r="R21" s="67" t="s">
        <v>1146</v>
      </c>
      <c r="S21" s="64" t="s">
        <v>831</v>
      </c>
      <c r="T21" s="67" t="s">
        <v>1147</v>
      </c>
      <c r="U21" t="str">
        <f t="shared" si="0"/>
        <v>["D3",5,"Nc ",2,"B","B","A","Ns","C"],</v>
      </c>
    </row>
    <row r="22" spans="2:21" x14ac:dyDescent="0.35">
      <c r="B22" s="67" t="s">
        <v>1148</v>
      </c>
      <c r="C22" s="64" t="s">
        <v>60</v>
      </c>
      <c r="D22" s="64" t="s">
        <v>1193</v>
      </c>
      <c r="E22" s="65">
        <v>5</v>
      </c>
      <c r="F22" s="65" t="s">
        <v>1385</v>
      </c>
      <c r="G22" s="64" t="s">
        <v>1216</v>
      </c>
      <c r="H22" s="64" t="s">
        <v>1193</v>
      </c>
      <c r="I22" s="64">
        <v>2</v>
      </c>
      <c r="J22" s="64" t="s">
        <v>1385</v>
      </c>
      <c r="K22" s="64" t="s">
        <v>1200</v>
      </c>
      <c r="L22" s="67" t="s">
        <v>1146</v>
      </c>
      <c r="M22" s="64" t="s">
        <v>1200</v>
      </c>
      <c r="N22" s="67" t="s">
        <v>1146</v>
      </c>
      <c r="O22" s="64" t="s">
        <v>1387</v>
      </c>
      <c r="P22" s="67" t="s">
        <v>1146</v>
      </c>
      <c r="Q22" s="64" t="s">
        <v>1387</v>
      </c>
      <c r="R22" s="67" t="s">
        <v>1146</v>
      </c>
      <c r="S22" s="64" t="s">
        <v>831</v>
      </c>
      <c r="T22" s="67" t="s">
        <v>1147</v>
      </c>
      <c r="U22" t="str">
        <f t="shared" si="0"/>
        <v>["D3",5,"T",2,"B","B","Ns","Ns","C"],</v>
      </c>
    </row>
    <row r="23" spans="2:21" x14ac:dyDescent="0.35">
      <c r="B23" s="67" t="s">
        <v>1148</v>
      </c>
      <c r="C23" s="64" t="s">
        <v>60</v>
      </c>
      <c r="D23" s="64" t="s">
        <v>1193</v>
      </c>
      <c r="E23" s="65">
        <v>5</v>
      </c>
      <c r="F23" s="65" t="s">
        <v>1385</v>
      </c>
      <c r="G23" s="66" t="s">
        <v>1218</v>
      </c>
      <c r="H23" s="64" t="s">
        <v>1193</v>
      </c>
      <c r="I23" s="64">
        <v>3</v>
      </c>
      <c r="J23" s="64" t="s">
        <v>1385</v>
      </c>
      <c r="K23" s="64" t="s">
        <v>1200</v>
      </c>
      <c r="L23" s="67" t="s">
        <v>1146</v>
      </c>
      <c r="M23" s="64" t="s">
        <v>1200</v>
      </c>
      <c r="N23" s="67" t="s">
        <v>1146</v>
      </c>
      <c r="O23" s="64" t="s">
        <v>1387</v>
      </c>
      <c r="P23" s="67" t="s">
        <v>1146</v>
      </c>
      <c r="Q23" s="64" t="s">
        <v>1387</v>
      </c>
      <c r="R23" s="67" t="s">
        <v>1146</v>
      </c>
      <c r="S23" s="64" t="s">
        <v>831</v>
      </c>
      <c r="T23" s="67" t="s">
        <v>1147</v>
      </c>
      <c r="U23" t="str">
        <f t="shared" si="0"/>
        <v>["D3",5,"S",3,"B","B","Ns","Ns","C"],</v>
      </c>
    </row>
    <row r="24" spans="2:21" x14ac:dyDescent="0.35">
      <c r="B24" s="67" t="s">
        <v>1148</v>
      </c>
      <c r="C24" s="64" t="s">
        <v>381</v>
      </c>
      <c r="D24" s="64" t="s">
        <v>1193</v>
      </c>
      <c r="E24" s="65">
        <v>5</v>
      </c>
      <c r="F24" s="65" t="s">
        <v>1385</v>
      </c>
      <c r="G24" s="64" t="s">
        <v>1386</v>
      </c>
      <c r="H24" s="64" t="s">
        <v>1193</v>
      </c>
      <c r="I24" s="64">
        <v>2</v>
      </c>
      <c r="J24" s="64" t="s">
        <v>1385</v>
      </c>
      <c r="K24" s="64" t="s">
        <v>1200</v>
      </c>
      <c r="L24" s="67" t="s">
        <v>1146</v>
      </c>
      <c r="M24" s="64" t="s">
        <v>1200</v>
      </c>
      <c r="N24" s="67" t="s">
        <v>1146</v>
      </c>
      <c r="O24" s="64" t="s">
        <v>1196</v>
      </c>
      <c r="P24" s="67" t="s">
        <v>1146</v>
      </c>
      <c r="Q24" s="64" t="s">
        <v>1387</v>
      </c>
      <c r="R24" s="67" t="s">
        <v>1146</v>
      </c>
      <c r="S24" s="64" t="s">
        <v>831</v>
      </c>
      <c r="T24" s="67" t="s">
        <v>1147</v>
      </c>
      <c r="U24" t="str">
        <f t="shared" si="0"/>
        <v>["D7",5,"Nc ",2,"B","B","A","Ns","C"],</v>
      </c>
    </row>
    <row r="25" spans="2:21" x14ac:dyDescent="0.35">
      <c r="B25" s="67" t="s">
        <v>1148</v>
      </c>
      <c r="C25" s="64" t="s">
        <v>381</v>
      </c>
      <c r="D25" s="64" t="s">
        <v>1193</v>
      </c>
      <c r="E25" s="65">
        <v>5</v>
      </c>
      <c r="F25" s="65" t="s">
        <v>1385</v>
      </c>
      <c r="G25" s="64" t="s">
        <v>1216</v>
      </c>
      <c r="H25" s="64" t="s">
        <v>1193</v>
      </c>
      <c r="I25" s="64">
        <v>2</v>
      </c>
      <c r="J25" s="64" t="s">
        <v>1385</v>
      </c>
      <c r="K25" s="64" t="s">
        <v>1200</v>
      </c>
      <c r="L25" s="67" t="s">
        <v>1146</v>
      </c>
      <c r="M25" s="64" t="s">
        <v>1200</v>
      </c>
      <c r="N25" s="67" t="s">
        <v>1146</v>
      </c>
      <c r="O25" s="64" t="s">
        <v>1387</v>
      </c>
      <c r="P25" s="67" t="s">
        <v>1146</v>
      </c>
      <c r="Q25" s="64" t="s">
        <v>1387</v>
      </c>
      <c r="R25" s="67" t="s">
        <v>1146</v>
      </c>
      <c r="S25" s="64" t="s">
        <v>831</v>
      </c>
      <c r="T25" s="67" t="s">
        <v>1147</v>
      </c>
      <c r="U25" t="str">
        <f t="shared" si="0"/>
        <v>["D7",5,"T",2,"B","B","Ns","Ns","C"],</v>
      </c>
    </row>
    <row r="26" spans="2:21" x14ac:dyDescent="0.35">
      <c r="B26" s="67" t="s">
        <v>1148</v>
      </c>
      <c r="C26" s="64" t="s">
        <v>381</v>
      </c>
      <c r="D26" s="64" t="s">
        <v>1193</v>
      </c>
      <c r="E26" s="65">
        <v>5</v>
      </c>
      <c r="F26" s="65" t="s">
        <v>1385</v>
      </c>
      <c r="G26" s="66" t="s">
        <v>1218</v>
      </c>
      <c r="H26" s="64" t="s">
        <v>1193</v>
      </c>
      <c r="I26" s="64">
        <v>3</v>
      </c>
      <c r="J26" s="64" t="s">
        <v>1385</v>
      </c>
      <c r="K26" s="64" t="s">
        <v>1200</v>
      </c>
      <c r="L26" s="67" t="s">
        <v>1146</v>
      </c>
      <c r="M26" s="64" t="s">
        <v>1200</v>
      </c>
      <c r="N26" s="67" t="s">
        <v>1146</v>
      </c>
      <c r="O26" s="64" t="s">
        <v>1387</v>
      </c>
      <c r="P26" s="67" t="s">
        <v>1146</v>
      </c>
      <c r="Q26" s="64" t="s">
        <v>1387</v>
      </c>
      <c r="R26" s="67" t="s">
        <v>1146</v>
      </c>
      <c r="S26" s="64" t="s">
        <v>831</v>
      </c>
      <c r="T26" s="67" t="s">
        <v>1147</v>
      </c>
      <c r="U26" t="str">
        <f t="shared" si="0"/>
        <v>["D7",5,"S",3,"B","B","Ns","Ns","C"],</v>
      </c>
    </row>
    <row r="27" spans="2:21" x14ac:dyDescent="0.35">
      <c r="B27" s="67" t="s">
        <v>1148</v>
      </c>
      <c r="C27" s="64" t="s">
        <v>429</v>
      </c>
      <c r="D27" s="64" t="s">
        <v>1193</v>
      </c>
      <c r="E27" s="65">
        <v>5</v>
      </c>
      <c r="F27" s="65" t="s">
        <v>1385</v>
      </c>
      <c r="G27" s="64" t="s">
        <v>1386</v>
      </c>
      <c r="H27" s="64" t="s">
        <v>1193</v>
      </c>
      <c r="I27" s="64">
        <v>2</v>
      </c>
      <c r="J27" s="64" t="s">
        <v>1385</v>
      </c>
      <c r="K27" s="64" t="s">
        <v>1200</v>
      </c>
      <c r="L27" s="67" t="s">
        <v>1146</v>
      </c>
      <c r="M27" s="64" t="s">
        <v>1200</v>
      </c>
      <c r="N27" s="67" t="s">
        <v>1146</v>
      </c>
      <c r="O27" s="64" t="s">
        <v>1196</v>
      </c>
      <c r="P27" s="67" t="s">
        <v>1146</v>
      </c>
      <c r="Q27" s="64" t="s">
        <v>1387</v>
      </c>
      <c r="R27" s="67" t="s">
        <v>1146</v>
      </c>
      <c r="S27" s="64" t="s">
        <v>831</v>
      </c>
      <c r="T27" s="67" t="s">
        <v>1147</v>
      </c>
      <c r="U27" t="str">
        <f t="shared" si="0"/>
        <v>["D16",5,"Nc ",2,"B","B","A","Ns","C"],</v>
      </c>
    </row>
    <row r="28" spans="2:21" x14ac:dyDescent="0.35">
      <c r="B28" s="67" t="s">
        <v>1148</v>
      </c>
      <c r="C28" s="64" t="s">
        <v>429</v>
      </c>
      <c r="D28" s="64" t="s">
        <v>1193</v>
      </c>
      <c r="E28" s="65">
        <v>5</v>
      </c>
      <c r="F28" s="65" t="s">
        <v>1385</v>
      </c>
      <c r="G28" s="64" t="s">
        <v>1216</v>
      </c>
      <c r="H28" s="64" t="s">
        <v>1193</v>
      </c>
      <c r="I28" s="64">
        <v>2</v>
      </c>
      <c r="J28" s="64" t="s">
        <v>1385</v>
      </c>
      <c r="K28" s="64" t="s">
        <v>1200</v>
      </c>
      <c r="L28" s="67" t="s">
        <v>1146</v>
      </c>
      <c r="M28" s="64" t="s">
        <v>1200</v>
      </c>
      <c r="N28" s="67" t="s">
        <v>1146</v>
      </c>
      <c r="O28" s="64" t="s">
        <v>1387</v>
      </c>
      <c r="P28" s="67" t="s">
        <v>1146</v>
      </c>
      <c r="Q28" s="64" t="s">
        <v>1387</v>
      </c>
      <c r="R28" s="67" t="s">
        <v>1146</v>
      </c>
      <c r="S28" s="64" t="s">
        <v>831</v>
      </c>
      <c r="T28" s="67" t="s">
        <v>1147</v>
      </c>
      <c r="U28" t="str">
        <f t="shared" si="0"/>
        <v>["D16",5,"T",2,"B","B","Ns","Ns","C"],</v>
      </c>
    </row>
    <row r="29" spans="2:21" x14ac:dyDescent="0.35">
      <c r="B29" s="67" t="s">
        <v>1148</v>
      </c>
      <c r="C29" s="64" t="s">
        <v>429</v>
      </c>
      <c r="D29" s="64" t="s">
        <v>1193</v>
      </c>
      <c r="E29" s="65">
        <v>5</v>
      </c>
      <c r="F29" s="65" t="s">
        <v>1385</v>
      </c>
      <c r="G29" s="66" t="s">
        <v>1218</v>
      </c>
      <c r="H29" s="64" t="s">
        <v>1193</v>
      </c>
      <c r="I29" s="64">
        <v>3</v>
      </c>
      <c r="J29" s="64" t="s">
        <v>1385</v>
      </c>
      <c r="K29" s="64" t="s">
        <v>1200</v>
      </c>
      <c r="L29" s="67" t="s">
        <v>1146</v>
      </c>
      <c r="M29" s="64" t="s">
        <v>1200</v>
      </c>
      <c r="N29" s="67" t="s">
        <v>1146</v>
      </c>
      <c r="O29" s="64" t="s">
        <v>1387</v>
      </c>
      <c r="P29" s="67" t="s">
        <v>1146</v>
      </c>
      <c r="Q29" s="64" t="s">
        <v>1387</v>
      </c>
      <c r="R29" s="67" t="s">
        <v>1146</v>
      </c>
      <c r="S29" s="64" t="s">
        <v>831</v>
      </c>
      <c r="T29" s="67" t="s">
        <v>1147</v>
      </c>
      <c r="U29" t="str">
        <f t="shared" si="0"/>
        <v>["D16",5,"S",3,"B","B","Ns","Ns","C"],</v>
      </c>
    </row>
    <row r="30" spans="2:21" x14ac:dyDescent="0.35">
      <c r="B30" s="67" t="s">
        <v>1148</v>
      </c>
      <c r="C30" s="64" t="s">
        <v>1210</v>
      </c>
      <c r="D30" s="64" t="s">
        <v>1193</v>
      </c>
      <c r="E30" s="65">
        <v>5</v>
      </c>
      <c r="F30" s="65" t="s">
        <v>1385</v>
      </c>
      <c r="G30" s="64" t="s">
        <v>1386</v>
      </c>
      <c r="H30" s="64" t="s">
        <v>1193</v>
      </c>
      <c r="I30" s="64">
        <v>2</v>
      </c>
      <c r="J30" s="64" t="s">
        <v>1385</v>
      </c>
      <c r="K30" s="64" t="s">
        <v>1200</v>
      </c>
      <c r="L30" s="67" t="s">
        <v>1146</v>
      </c>
      <c r="M30" s="64" t="s">
        <v>1200</v>
      </c>
      <c r="N30" s="67" t="s">
        <v>1146</v>
      </c>
      <c r="O30" s="64" t="s">
        <v>1196</v>
      </c>
      <c r="P30" s="67" t="s">
        <v>1146</v>
      </c>
      <c r="Q30" s="64" t="s">
        <v>1387</v>
      </c>
      <c r="R30" s="67" t="s">
        <v>1146</v>
      </c>
      <c r="S30" s="64" t="s">
        <v>831</v>
      </c>
      <c r="T30" s="67" t="s">
        <v>1147</v>
      </c>
      <c r="U30" t="str">
        <f t="shared" si="0"/>
        <v>["Dx",5,"Nc ",2,"B","B","A","Ns","C"],</v>
      </c>
    </row>
    <row r="31" spans="2:21" x14ac:dyDescent="0.35">
      <c r="B31" s="67" t="s">
        <v>1148</v>
      </c>
      <c r="C31" s="64" t="s">
        <v>1210</v>
      </c>
      <c r="D31" s="64" t="s">
        <v>1193</v>
      </c>
      <c r="E31" s="65">
        <v>5</v>
      </c>
      <c r="F31" s="65" t="s">
        <v>1385</v>
      </c>
      <c r="G31" s="64" t="s">
        <v>1216</v>
      </c>
      <c r="H31" s="64" t="s">
        <v>1193</v>
      </c>
      <c r="I31" s="64">
        <v>2</v>
      </c>
      <c r="J31" s="64" t="s">
        <v>1385</v>
      </c>
      <c r="K31" s="64" t="s">
        <v>1200</v>
      </c>
      <c r="L31" s="67" t="s">
        <v>1146</v>
      </c>
      <c r="M31" s="64" t="s">
        <v>1200</v>
      </c>
      <c r="N31" s="67" t="s">
        <v>1146</v>
      </c>
      <c r="O31" s="64" t="s">
        <v>1387</v>
      </c>
      <c r="P31" s="67" t="s">
        <v>1146</v>
      </c>
      <c r="Q31" s="64" t="s">
        <v>1387</v>
      </c>
      <c r="R31" s="67" t="s">
        <v>1146</v>
      </c>
      <c r="S31" s="64" t="s">
        <v>831</v>
      </c>
      <c r="T31" s="67" t="s">
        <v>1147</v>
      </c>
      <c r="U31" t="str">
        <f t="shared" si="0"/>
        <v>["Dx",5,"T",2,"B","B","Ns","Ns","C"],</v>
      </c>
    </row>
    <row r="32" spans="2:21" x14ac:dyDescent="0.35">
      <c r="B32" s="67" t="s">
        <v>1148</v>
      </c>
      <c r="C32" s="64" t="s">
        <v>1210</v>
      </c>
      <c r="D32" s="64" t="s">
        <v>1193</v>
      </c>
      <c r="E32" s="65">
        <v>5</v>
      </c>
      <c r="F32" s="65" t="s">
        <v>1385</v>
      </c>
      <c r="G32" s="66" t="s">
        <v>1218</v>
      </c>
      <c r="H32" s="64" t="s">
        <v>1193</v>
      </c>
      <c r="I32" s="64">
        <v>3</v>
      </c>
      <c r="J32" s="64" t="s">
        <v>1385</v>
      </c>
      <c r="K32" s="64" t="s">
        <v>1200</v>
      </c>
      <c r="L32" s="67" t="s">
        <v>1146</v>
      </c>
      <c r="M32" s="64" t="s">
        <v>1200</v>
      </c>
      <c r="N32" s="67" t="s">
        <v>1146</v>
      </c>
      <c r="O32" s="64" t="s">
        <v>1387</v>
      </c>
      <c r="P32" s="67" t="s">
        <v>1146</v>
      </c>
      <c r="Q32" s="64" t="s">
        <v>1387</v>
      </c>
      <c r="R32" s="67" t="s">
        <v>1146</v>
      </c>
      <c r="S32" s="64" t="s">
        <v>831</v>
      </c>
      <c r="T32" s="67" t="s">
        <v>1147</v>
      </c>
      <c r="U32" t="str">
        <f t="shared" si="0"/>
        <v>["Dx",5,"S",3,"B","B","Ns","Ns","C"],</v>
      </c>
    </row>
    <row r="33" spans="2:21" x14ac:dyDescent="0.35">
      <c r="B33" s="67" t="s">
        <v>1148</v>
      </c>
      <c r="C33" s="64" t="s">
        <v>67</v>
      </c>
      <c r="D33" s="64" t="s">
        <v>1193</v>
      </c>
      <c r="E33" s="65">
        <v>5</v>
      </c>
      <c r="F33" s="65" t="s">
        <v>1385</v>
      </c>
      <c r="G33" s="64" t="s">
        <v>1386</v>
      </c>
      <c r="H33" s="64" t="s">
        <v>1193</v>
      </c>
      <c r="I33" s="64">
        <v>2</v>
      </c>
      <c r="J33" s="64" t="s">
        <v>1385</v>
      </c>
      <c r="K33" s="64" t="s">
        <v>1200</v>
      </c>
      <c r="L33" s="67" t="s">
        <v>1146</v>
      </c>
      <c r="M33" s="64" t="s">
        <v>1200</v>
      </c>
      <c r="N33" s="67" t="s">
        <v>1146</v>
      </c>
      <c r="O33" s="64" t="s">
        <v>1196</v>
      </c>
      <c r="P33" s="67" t="s">
        <v>1146</v>
      </c>
      <c r="Q33" s="64" t="s">
        <v>1387</v>
      </c>
      <c r="R33" s="67" t="s">
        <v>1146</v>
      </c>
      <c r="S33" s="64" t="s">
        <v>831</v>
      </c>
      <c r="T33" s="67" t="s">
        <v>1147</v>
      </c>
      <c r="U33" t="str">
        <f t="shared" si="0"/>
        <v>["E",5,"Nc ",2,"B","B","A","Ns","C"],</v>
      </c>
    </row>
    <row r="34" spans="2:21" x14ac:dyDescent="0.35">
      <c r="B34" s="67" t="s">
        <v>1148</v>
      </c>
      <c r="C34" s="64" t="s">
        <v>67</v>
      </c>
      <c r="D34" s="64" t="s">
        <v>1193</v>
      </c>
      <c r="E34" s="65">
        <v>5</v>
      </c>
      <c r="F34" s="65" t="s">
        <v>1385</v>
      </c>
      <c r="G34" s="64" t="s">
        <v>1216</v>
      </c>
      <c r="H34" s="64" t="s">
        <v>1193</v>
      </c>
      <c r="I34" s="64">
        <v>2</v>
      </c>
      <c r="J34" s="64" t="s">
        <v>1385</v>
      </c>
      <c r="K34" s="64" t="s">
        <v>1200</v>
      </c>
      <c r="L34" s="67" t="s">
        <v>1146</v>
      </c>
      <c r="M34" s="64" t="s">
        <v>1200</v>
      </c>
      <c r="N34" s="67" t="s">
        <v>1146</v>
      </c>
      <c r="O34" s="64" t="s">
        <v>1387</v>
      </c>
      <c r="P34" s="67" t="s">
        <v>1146</v>
      </c>
      <c r="Q34" s="64" t="s">
        <v>1387</v>
      </c>
      <c r="R34" s="67" t="s">
        <v>1146</v>
      </c>
      <c r="S34" s="64" t="s">
        <v>831</v>
      </c>
      <c r="T34" s="67" t="s">
        <v>1147</v>
      </c>
      <c r="U34" t="str">
        <f t="shared" si="0"/>
        <v>["E",5,"T",2,"B","B","Ns","Ns","C"],</v>
      </c>
    </row>
    <row r="35" spans="2:21" x14ac:dyDescent="0.35">
      <c r="B35" s="67" t="s">
        <v>1148</v>
      </c>
      <c r="C35" s="64" t="s">
        <v>67</v>
      </c>
      <c r="D35" s="64" t="s">
        <v>1193</v>
      </c>
      <c r="E35" s="65">
        <v>5</v>
      </c>
      <c r="F35" s="65" t="s">
        <v>1385</v>
      </c>
      <c r="G35" s="66" t="s">
        <v>1218</v>
      </c>
      <c r="H35" s="64" t="s">
        <v>1193</v>
      </c>
      <c r="I35" s="64">
        <v>3</v>
      </c>
      <c r="J35" s="64" t="s">
        <v>1385</v>
      </c>
      <c r="K35" s="64" t="s">
        <v>1200</v>
      </c>
      <c r="L35" s="67" t="s">
        <v>1146</v>
      </c>
      <c r="M35" s="64" t="s">
        <v>1200</v>
      </c>
      <c r="N35" s="67" t="s">
        <v>1146</v>
      </c>
      <c r="O35" s="64" t="s">
        <v>1387</v>
      </c>
      <c r="P35" s="67" t="s">
        <v>1146</v>
      </c>
      <c r="Q35" s="64" t="s">
        <v>1387</v>
      </c>
      <c r="R35" s="67" t="s">
        <v>1146</v>
      </c>
      <c r="S35" s="64" t="s">
        <v>831</v>
      </c>
      <c r="T35" s="67" t="s">
        <v>1147</v>
      </c>
      <c r="U35" t="str">
        <f t="shared" si="0"/>
        <v>["E",5,"S",3,"B","B","Ns","Ns","C"],</v>
      </c>
    </row>
    <row r="36" spans="2:21" x14ac:dyDescent="0.35">
      <c r="B36" s="67" t="s">
        <v>1148</v>
      </c>
      <c r="C36" s="64" t="s">
        <v>550</v>
      </c>
      <c r="D36" s="64" t="s">
        <v>1193</v>
      </c>
      <c r="E36" s="66">
        <v>6</v>
      </c>
      <c r="F36" s="65" t="s">
        <v>1385</v>
      </c>
      <c r="G36" s="64" t="s">
        <v>1386</v>
      </c>
      <c r="H36" s="64" t="s">
        <v>1193</v>
      </c>
      <c r="I36" s="66">
        <v>2</v>
      </c>
      <c r="J36" s="64" t="s">
        <v>1385</v>
      </c>
      <c r="K36" s="64" t="s">
        <v>1387</v>
      </c>
      <c r="L36" s="67" t="s">
        <v>1146</v>
      </c>
      <c r="M36" s="64" t="s">
        <v>1387</v>
      </c>
      <c r="N36" s="67" t="s">
        <v>1146</v>
      </c>
      <c r="O36" s="64" t="s">
        <v>1387</v>
      </c>
      <c r="P36" s="67" t="s">
        <v>1146</v>
      </c>
      <c r="Q36" s="66" t="s">
        <v>422</v>
      </c>
      <c r="R36" s="67" t="s">
        <v>1146</v>
      </c>
      <c r="S36" s="64" t="s">
        <v>1387</v>
      </c>
      <c r="T36" s="67" t="s">
        <v>1147</v>
      </c>
      <c r="U36" t="str">
        <f t="shared" si="0"/>
        <v>["A200",6,"Nc ",2,"Ns","Ns","Ns","D","Ns"],</v>
      </c>
    </row>
    <row r="37" spans="2:21" x14ac:dyDescent="0.35">
      <c r="B37" s="67" t="s">
        <v>1148</v>
      </c>
      <c r="C37" s="64" t="s">
        <v>550</v>
      </c>
      <c r="D37" s="64" t="s">
        <v>1193</v>
      </c>
      <c r="E37" s="66">
        <v>6</v>
      </c>
      <c r="F37" s="65" t="s">
        <v>1385</v>
      </c>
      <c r="G37" s="64" t="s">
        <v>1216</v>
      </c>
      <c r="H37" s="64" t="s">
        <v>1193</v>
      </c>
      <c r="I37" s="64">
        <v>3</v>
      </c>
      <c r="J37" s="64" t="s">
        <v>1385</v>
      </c>
      <c r="K37" s="64" t="s">
        <v>1387</v>
      </c>
      <c r="L37" s="67" t="s">
        <v>1146</v>
      </c>
      <c r="M37" s="64" t="s">
        <v>1387</v>
      </c>
      <c r="N37" s="67" t="s">
        <v>1146</v>
      </c>
      <c r="O37" s="64" t="s">
        <v>1387</v>
      </c>
      <c r="P37" s="67" t="s">
        <v>1146</v>
      </c>
      <c r="Q37" s="66" t="s">
        <v>422</v>
      </c>
      <c r="R37" s="67" t="s">
        <v>1146</v>
      </c>
      <c r="S37" s="64" t="s">
        <v>1387</v>
      </c>
      <c r="T37" s="67" t="s">
        <v>1147</v>
      </c>
      <c r="U37" t="str">
        <f t="shared" si="0"/>
        <v>["A200",6,"T",3,"Ns","Ns","Ns","D","Ns"],</v>
      </c>
    </row>
    <row r="38" spans="2:21" x14ac:dyDescent="0.35">
      <c r="B38" s="67" t="s">
        <v>1148</v>
      </c>
      <c r="C38" s="64" t="s">
        <v>550</v>
      </c>
      <c r="D38" s="64" t="s">
        <v>1193</v>
      </c>
      <c r="E38" s="66">
        <v>6</v>
      </c>
      <c r="F38" s="65" t="s">
        <v>1385</v>
      </c>
      <c r="G38" s="66" t="s">
        <v>1218</v>
      </c>
      <c r="H38" s="64" t="s">
        <v>1193</v>
      </c>
      <c r="I38" s="64">
        <v>3</v>
      </c>
      <c r="J38" s="64" t="s">
        <v>1385</v>
      </c>
      <c r="K38" s="64" t="s">
        <v>1387</v>
      </c>
      <c r="L38" s="67" t="s">
        <v>1146</v>
      </c>
      <c r="M38" s="64" t="s">
        <v>1387</v>
      </c>
      <c r="N38" s="67" t="s">
        <v>1146</v>
      </c>
      <c r="O38" s="64" t="s">
        <v>1387</v>
      </c>
      <c r="P38" s="67" t="s">
        <v>1146</v>
      </c>
      <c r="Q38" s="66" t="s">
        <v>422</v>
      </c>
      <c r="R38" s="67" t="s">
        <v>1146</v>
      </c>
      <c r="S38" s="64" t="s">
        <v>1387</v>
      </c>
      <c r="T38" s="67" t="s">
        <v>1147</v>
      </c>
      <c r="U38" t="str">
        <f t="shared" si="0"/>
        <v>["A200",6,"S",3,"Ns","Ns","Ns","D","Ns"],</v>
      </c>
    </row>
    <row r="39" spans="2:21" x14ac:dyDescent="0.35">
      <c r="B39" s="67" t="s">
        <v>1148</v>
      </c>
      <c r="C39" s="64" t="s">
        <v>15</v>
      </c>
      <c r="D39" s="64" t="s">
        <v>1193</v>
      </c>
      <c r="E39" s="66">
        <v>6</v>
      </c>
      <c r="F39" s="65" t="s">
        <v>1385</v>
      </c>
      <c r="G39" s="64" t="s">
        <v>1386</v>
      </c>
      <c r="H39" s="64" t="s">
        <v>1193</v>
      </c>
      <c r="I39" s="66">
        <v>2</v>
      </c>
      <c r="J39" s="64" t="s">
        <v>1385</v>
      </c>
      <c r="K39" s="64" t="s">
        <v>1387</v>
      </c>
      <c r="L39" s="67" t="s">
        <v>1146</v>
      </c>
      <c r="M39" s="64" t="s">
        <v>1387</v>
      </c>
      <c r="N39" s="67" t="s">
        <v>1146</v>
      </c>
      <c r="O39" s="64" t="s">
        <v>1387</v>
      </c>
      <c r="P39" s="67" t="s">
        <v>1146</v>
      </c>
      <c r="Q39" s="66" t="s">
        <v>422</v>
      </c>
      <c r="R39" s="67" t="s">
        <v>1146</v>
      </c>
      <c r="S39" s="64" t="s">
        <v>1387</v>
      </c>
      <c r="T39" s="67" t="s">
        <v>1147</v>
      </c>
      <c r="U39" t="str">
        <f t="shared" si="0"/>
        <v>["A100",6,"Nc ",2,"Ns","Ns","Ns","D","Ns"],</v>
      </c>
    </row>
    <row r="40" spans="2:21" x14ac:dyDescent="0.35">
      <c r="B40" s="67" t="s">
        <v>1148</v>
      </c>
      <c r="C40" s="64" t="s">
        <v>15</v>
      </c>
      <c r="D40" s="64" t="s">
        <v>1193</v>
      </c>
      <c r="E40" s="66">
        <v>6</v>
      </c>
      <c r="F40" s="65" t="s">
        <v>1385</v>
      </c>
      <c r="G40" s="64" t="s">
        <v>1216</v>
      </c>
      <c r="H40" s="64" t="s">
        <v>1193</v>
      </c>
      <c r="I40" s="64">
        <v>3</v>
      </c>
      <c r="J40" s="64" t="s">
        <v>1385</v>
      </c>
      <c r="K40" s="64" t="s">
        <v>1387</v>
      </c>
      <c r="L40" s="67" t="s">
        <v>1146</v>
      </c>
      <c r="M40" s="64" t="s">
        <v>1387</v>
      </c>
      <c r="N40" s="67" t="s">
        <v>1146</v>
      </c>
      <c r="O40" s="64" t="s">
        <v>1387</v>
      </c>
      <c r="P40" s="67" t="s">
        <v>1146</v>
      </c>
      <c r="Q40" s="66" t="s">
        <v>422</v>
      </c>
      <c r="R40" s="67" t="s">
        <v>1146</v>
      </c>
      <c r="S40" s="64" t="s">
        <v>1387</v>
      </c>
      <c r="T40" s="67" t="s">
        <v>1147</v>
      </c>
      <c r="U40" t="str">
        <f t="shared" si="0"/>
        <v>["A100",6,"T",3,"Ns","Ns","Ns","D","Ns"],</v>
      </c>
    </row>
    <row r="41" spans="2:21" x14ac:dyDescent="0.35">
      <c r="B41" s="67" t="s">
        <v>1148</v>
      </c>
      <c r="C41" s="64" t="s">
        <v>15</v>
      </c>
      <c r="D41" s="64" t="s">
        <v>1193</v>
      </c>
      <c r="E41" s="66">
        <v>6</v>
      </c>
      <c r="F41" s="65" t="s">
        <v>1385</v>
      </c>
      <c r="G41" s="66" t="s">
        <v>1218</v>
      </c>
      <c r="H41" s="64" t="s">
        <v>1193</v>
      </c>
      <c r="I41" s="64">
        <v>3</v>
      </c>
      <c r="J41" s="64" t="s">
        <v>1385</v>
      </c>
      <c r="K41" s="64" t="s">
        <v>1387</v>
      </c>
      <c r="L41" s="67" t="s">
        <v>1146</v>
      </c>
      <c r="M41" s="64" t="s">
        <v>1387</v>
      </c>
      <c r="N41" s="67" t="s">
        <v>1146</v>
      </c>
      <c r="O41" s="64" t="s">
        <v>1387</v>
      </c>
      <c r="P41" s="67" t="s">
        <v>1146</v>
      </c>
      <c r="Q41" s="66" t="s">
        <v>422</v>
      </c>
      <c r="R41" s="67" t="s">
        <v>1146</v>
      </c>
      <c r="S41" s="64" t="s">
        <v>1387</v>
      </c>
      <c r="T41" s="67" t="s">
        <v>1147</v>
      </c>
      <c r="U41" t="str">
        <f t="shared" si="0"/>
        <v>["A100",6,"S",3,"Ns","Ns","Ns","D","Ns"],</v>
      </c>
    </row>
    <row r="42" spans="2:21" x14ac:dyDescent="0.35">
      <c r="B42" s="67" t="s">
        <v>1148</v>
      </c>
      <c r="C42" s="64" t="s">
        <v>91</v>
      </c>
      <c r="D42" s="64" t="s">
        <v>1193</v>
      </c>
      <c r="E42" s="66">
        <v>6</v>
      </c>
      <c r="F42" s="65" t="s">
        <v>1385</v>
      </c>
      <c r="G42" s="64" t="s">
        <v>1386</v>
      </c>
      <c r="H42" s="64" t="s">
        <v>1193</v>
      </c>
      <c r="I42" s="66">
        <v>2</v>
      </c>
      <c r="J42" s="64" t="s">
        <v>1385</v>
      </c>
      <c r="K42" s="64" t="s">
        <v>1387</v>
      </c>
      <c r="L42" s="67" t="s">
        <v>1146</v>
      </c>
      <c r="M42" s="64" t="s">
        <v>1387</v>
      </c>
      <c r="N42" s="67" t="s">
        <v>1146</v>
      </c>
      <c r="O42" s="64" t="s">
        <v>1387</v>
      </c>
      <c r="P42" s="67" t="s">
        <v>1146</v>
      </c>
      <c r="Q42" s="66" t="s">
        <v>422</v>
      </c>
      <c r="R42" s="67" t="s">
        <v>1146</v>
      </c>
      <c r="S42" s="64" t="s">
        <v>1387</v>
      </c>
      <c r="T42" s="67" t="s">
        <v>1147</v>
      </c>
      <c r="U42" t="str">
        <f t="shared" si="0"/>
        <v>["A40",6,"Nc ",2,"Ns","Ns","Ns","D","Ns"],</v>
      </c>
    </row>
    <row r="43" spans="2:21" x14ac:dyDescent="0.35">
      <c r="B43" s="67" t="s">
        <v>1148</v>
      </c>
      <c r="C43" s="64" t="s">
        <v>91</v>
      </c>
      <c r="D43" s="64" t="s">
        <v>1193</v>
      </c>
      <c r="E43" s="66">
        <v>6</v>
      </c>
      <c r="F43" s="65" t="s">
        <v>1385</v>
      </c>
      <c r="G43" s="64" t="s">
        <v>1216</v>
      </c>
      <c r="H43" s="64" t="s">
        <v>1193</v>
      </c>
      <c r="I43" s="64">
        <v>3</v>
      </c>
      <c r="J43" s="64" t="s">
        <v>1385</v>
      </c>
      <c r="K43" s="64" t="s">
        <v>1387</v>
      </c>
      <c r="L43" s="67" t="s">
        <v>1146</v>
      </c>
      <c r="M43" s="64" t="s">
        <v>1387</v>
      </c>
      <c r="N43" s="67" t="s">
        <v>1146</v>
      </c>
      <c r="O43" s="64" t="s">
        <v>1387</v>
      </c>
      <c r="P43" s="67" t="s">
        <v>1146</v>
      </c>
      <c r="Q43" s="66" t="s">
        <v>422</v>
      </c>
      <c r="R43" s="67" t="s">
        <v>1146</v>
      </c>
      <c r="S43" s="64" t="s">
        <v>1387</v>
      </c>
      <c r="T43" s="67" t="s">
        <v>1147</v>
      </c>
      <c r="U43" t="str">
        <f t="shared" si="0"/>
        <v>["A40",6,"T",3,"Ns","Ns","Ns","D","Ns"],</v>
      </c>
    </row>
    <row r="44" spans="2:21" x14ac:dyDescent="0.35">
      <c r="B44" s="67" t="s">
        <v>1148</v>
      </c>
      <c r="C44" s="64" t="s">
        <v>91</v>
      </c>
      <c r="D44" s="64" t="s">
        <v>1193</v>
      </c>
      <c r="E44" s="66">
        <v>6</v>
      </c>
      <c r="F44" s="65" t="s">
        <v>1385</v>
      </c>
      <c r="G44" s="66" t="s">
        <v>1218</v>
      </c>
      <c r="H44" s="64" t="s">
        <v>1193</v>
      </c>
      <c r="I44" s="64">
        <v>3</v>
      </c>
      <c r="J44" s="64" t="s">
        <v>1385</v>
      </c>
      <c r="K44" s="64" t="s">
        <v>1387</v>
      </c>
      <c r="L44" s="67" t="s">
        <v>1146</v>
      </c>
      <c r="M44" s="64" t="s">
        <v>1387</v>
      </c>
      <c r="N44" s="67" t="s">
        <v>1146</v>
      </c>
      <c r="O44" s="64" t="s">
        <v>1387</v>
      </c>
      <c r="P44" s="67" t="s">
        <v>1146</v>
      </c>
      <c r="Q44" s="66" t="s">
        <v>422</v>
      </c>
      <c r="R44" s="67" t="s">
        <v>1146</v>
      </c>
      <c r="S44" s="64" t="s">
        <v>1387</v>
      </c>
      <c r="T44" s="67" t="s">
        <v>1147</v>
      </c>
      <c r="U44" t="str">
        <f t="shared" si="0"/>
        <v>["A40",6,"S",3,"Ns","Ns","Ns","D","Ns"],</v>
      </c>
    </row>
    <row r="45" spans="2:21" x14ac:dyDescent="0.35">
      <c r="B45" s="67" t="s">
        <v>1148</v>
      </c>
      <c r="C45" s="64" t="s">
        <v>32</v>
      </c>
      <c r="D45" s="64" t="s">
        <v>1193</v>
      </c>
      <c r="E45" s="66">
        <v>6</v>
      </c>
      <c r="F45" s="65" t="s">
        <v>1385</v>
      </c>
      <c r="G45" s="64" t="s">
        <v>1386</v>
      </c>
      <c r="H45" s="64" t="s">
        <v>1193</v>
      </c>
      <c r="I45" s="66">
        <v>2</v>
      </c>
      <c r="J45" s="64" t="s">
        <v>1385</v>
      </c>
      <c r="K45" s="64" t="s">
        <v>1387</v>
      </c>
      <c r="L45" s="67" t="s">
        <v>1146</v>
      </c>
      <c r="M45" s="64" t="s">
        <v>1387</v>
      </c>
      <c r="N45" s="67" t="s">
        <v>1146</v>
      </c>
      <c r="O45" s="64" t="s">
        <v>1387</v>
      </c>
      <c r="P45" s="67" t="s">
        <v>1146</v>
      </c>
      <c r="Q45" s="66" t="s">
        <v>422</v>
      </c>
      <c r="R45" s="67" t="s">
        <v>1146</v>
      </c>
      <c r="S45" s="64" t="s">
        <v>1387</v>
      </c>
      <c r="T45" s="67" t="s">
        <v>1147</v>
      </c>
      <c r="U45" t="str">
        <f t="shared" si="0"/>
        <v>["B6",6,"Nc ",2,"Ns","Ns","Ns","D","Ns"],</v>
      </c>
    </row>
    <row r="46" spans="2:21" x14ac:dyDescent="0.35">
      <c r="B46" s="67" t="s">
        <v>1148</v>
      </c>
      <c r="C46" s="64" t="s">
        <v>32</v>
      </c>
      <c r="D46" s="64" t="s">
        <v>1193</v>
      </c>
      <c r="E46" s="66">
        <v>6</v>
      </c>
      <c r="F46" s="65" t="s">
        <v>1385</v>
      </c>
      <c r="G46" s="64" t="s">
        <v>1216</v>
      </c>
      <c r="H46" s="64" t="s">
        <v>1193</v>
      </c>
      <c r="I46" s="64">
        <v>3</v>
      </c>
      <c r="J46" s="64" t="s">
        <v>1385</v>
      </c>
      <c r="K46" s="64" t="s">
        <v>1387</v>
      </c>
      <c r="L46" s="67" t="s">
        <v>1146</v>
      </c>
      <c r="M46" s="64" t="s">
        <v>1387</v>
      </c>
      <c r="N46" s="67" t="s">
        <v>1146</v>
      </c>
      <c r="O46" s="64" t="s">
        <v>1387</v>
      </c>
      <c r="P46" s="67" t="s">
        <v>1146</v>
      </c>
      <c r="Q46" s="66" t="s">
        <v>422</v>
      </c>
      <c r="R46" s="67" t="s">
        <v>1146</v>
      </c>
      <c r="S46" s="64" t="s">
        <v>1387</v>
      </c>
      <c r="T46" s="67" t="s">
        <v>1147</v>
      </c>
      <c r="U46" t="str">
        <f t="shared" si="0"/>
        <v>["B6",6,"T",3,"Ns","Ns","Ns","D","Ns"],</v>
      </c>
    </row>
    <row r="47" spans="2:21" x14ac:dyDescent="0.35">
      <c r="B47" s="67" t="s">
        <v>1148</v>
      </c>
      <c r="C47" s="64" t="s">
        <v>32</v>
      </c>
      <c r="D47" s="64" t="s">
        <v>1193</v>
      </c>
      <c r="E47" s="66">
        <v>6</v>
      </c>
      <c r="F47" s="65" t="s">
        <v>1385</v>
      </c>
      <c r="G47" s="66" t="s">
        <v>1218</v>
      </c>
      <c r="H47" s="64" t="s">
        <v>1193</v>
      </c>
      <c r="I47" s="64">
        <v>3</v>
      </c>
      <c r="J47" s="64" t="s">
        <v>1385</v>
      </c>
      <c r="K47" s="64" t="s">
        <v>1387</v>
      </c>
      <c r="L47" s="67" t="s">
        <v>1146</v>
      </c>
      <c r="M47" s="64" t="s">
        <v>1387</v>
      </c>
      <c r="N47" s="67" t="s">
        <v>1146</v>
      </c>
      <c r="O47" s="64" t="s">
        <v>1387</v>
      </c>
      <c r="P47" s="67" t="s">
        <v>1146</v>
      </c>
      <c r="Q47" s="66" t="s">
        <v>422</v>
      </c>
      <c r="R47" s="67" t="s">
        <v>1146</v>
      </c>
      <c r="S47" s="64" t="s">
        <v>1387</v>
      </c>
      <c r="T47" s="67" t="s">
        <v>1147</v>
      </c>
      <c r="U47" t="str">
        <f t="shared" si="0"/>
        <v>["B6",6,"S",3,"Ns","Ns","Ns","D","Ns"],</v>
      </c>
    </row>
    <row r="48" spans="2:21" x14ac:dyDescent="0.35">
      <c r="B48" s="67" t="s">
        <v>1148</v>
      </c>
      <c r="C48" s="64" t="s">
        <v>26</v>
      </c>
      <c r="D48" s="64" t="s">
        <v>1193</v>
      </c>
      <c r="E48" s="66">
        <v>6</v>
      </c>
      <c r="F48" s="65" t="s">
        <v>1385</v>
      </c>
      <c r="G48" s="64" t="s">
        <v>1386</v>
      </c>
      <c r="H48" s="64" t="s">
        <v>1193</v>
      </c>
      <c r="I48" s="66">
        <v>2</v>
      </c>
      <c r="J48" s="64" t="s">
        <v>1385</v>
      </c>
      <c r="K48" s="64" t="s">
        <v>1387</v>
      </c>
      <c r="L48" s="67" t="s">
        <v>1146</v>
      </c>
      <c r="M48" s="64" t="s">
        <v>1387</v>
      </c>
      <c r="N48" s="67" t="s">
        <v>1146</v>
      </c>
      <c r="O48" s="64" t="s">
        <v>1387</v>
      </c>
      <c r="P48" s="67" t="s">
        <v>1146</v>
      </c>
      <c r="Q48" s="66" t="s">
        <v>422</v>
      </c>
      <c r="R48" s="67" t="s">
        <v>1146</v>
      </c>
      <c r="S48" s="64" t="s">
        <v>1387</v>
      </c>
      <c r="T48" s="67" t="s">
        <v>1147</v>
      </c>
      <c r="U48" t="str">
        <f t="shared" si="0"/>
        <v>["C1/2",6,"Nc ",2,"Ns","Ns","Ns","D","Ns"],</v>
      </c>
    </row>
    <row r="49" spans="2:21" x14ac:dyDescent="0.35">
      <c r="B49" s="67" t="s">
        <v>1148</v>
      </c>
      <c r="C49" s="64" t="s">
        <v>26</v>
      </c>
      <c r="D49" s="64" t="s">
        <v>1193</v>
      </c>
      <c r="E49" s="66">
        <v>6</v>
      </c>
      <c r="F49" s="65" t="s">
        <v>1385</v>
      </c>
      <c r="G49" s="64" t="s">
        <v>1216</v>
      </c>
      <c r="H49" s="64" t="s">
        <v>1193</v>
      </c>
      <c r="I49" s="64">
        <v>3</v>
      </c>
      <c r="J49" s="64" t="s">
        <v>1385</v>
      </c>
      <c r="K49" s="64" t="s">
        <v>1387</v>
      </c>
      <c r="L49" s="67" t="s">
        <v>1146</v>
      </c>
      <c r="M49" s="64" t="s">
        <v>1387</v>
      </c>
      <c r="N49" s="67" t="s">
        <v>1146</v>
      </c>
      <c r="O49" s="64" t="s">
        <v>1387</v>
      </c>
      <c r="P49" s="67" t="s">
        <v>1146</v>
      </c>
      <c r="Q49" s="66" t="s">
        <v>422</v>
      </c>
      <c r="R49" s="67" t="s">
        <v>1146</v>
      </c>
      <c r="S49" s="64" t="s">
        <v>1387</v>
      </c>
      <c r="T49" s="67" t="s">
        <v>1147</v>
      </c>
      <c r="U49" t="str">
        <f t="shared" si="0"/>
        <v>["C1/2",6,"T",3,"Ns","Ns","Ns","D","Ns"],</v>
      </c>
    </row>
    <row r="50" spans="2:21" x14ac:dyDescent="0.35">
      <c r="B50" s="67" t="s">
        <v>1148</v>
      </c>
      <c r="C50" s="64" t="s">
        <v>26</v>
      </c>
      <c r="D50" s="64" t="s">
        <v>1193</v>
      </c>
      <c r="E50" s="66">
        <v>6</v>
      </c>
      <c r="F50" s="65" t="s">
        <v>1385</v>
      </c>
      <c r="G50" s="66" t="s">
        <v>1218</v>
      </c>
      <c r="H50" s="64" t="s">
        <v>1193</v>
      </c>
      <c r="I50" s="64">
        <v>3</v>
      </c>
      <c r="J50" s="64" t="s">
        <v>1385</v>
      </c>
      <c r="K50" s="64" t="s">
        <v>1387</v>
      </c>
      <c r="L50" s="67" t="s">
        <v>1146</v>
      </c>
      <c r="M50" s="64" t="s">
        <v>1387</v>
      </c>
      <c r="N50" s="67" t="s">
        <v>1146</v>
      </c>
      <c r="O50" s="64" t="s">
        <v>1387</v>
      </c>
      <c r="P50" s="67" t="s">
        <v>1146</v>
      </c>
      <c r="Q50" s="66" t="s">
        <v>422</v>
      </c>
      <c r="R50" s="67" t="s">
        <v>1146</v>
      </c>
      <c r="S50" s="64" t="s">
        <v>1387</v>
      </c>
      <c r="T50" s="67" t="s">
        <v>1147</v>
      </c>
      <c r="U50" t="str">
        <f t="shared" si="0"/>
        <v>["C1/2",6,"S",3,"Ns","Ns","Ns","D","Ns"],</v>
      </c>
    </row>
    <row r="51" spans="2:21" x14ac:dyDescent="0.35">
      <c r="B51" s="67" t="s">
        <v>1148</v>
      </c>
      <c r="C51" s="64" t="s">
        <v>60</v>
      </c>
      <c r="D51" s="64" t="s">
        <v>1193</v>
      </c>
      <c r="E51" s="66">
        <v>6</v>
      </c>
      <c r="F51" s="65" t="s">
        <v>1385</v>
      </c>
      <c r="G51" s="64" t="s">
        <v>1386</v>
      </c>
      <c r="H51" s="64" t="s">
        <v>1193</v>
      </c>
      <c r="I51" s="64">
        <v>2</v>
      </c>
      <c r="J51" s="64" t="s">
        <v>1385</v>
      </c>
      <c r="K51" s="64" t="s">
        <v>1387</v>
      </c>
      <c r="L51" s="67" t="s">
        <v>1146</v>
      </c>
      <c r="M51" s="64" t="s">
        <v>1387</v>
      </c>
      <c r="N51" s="67" t="s">
        <v>1146</v>
      </c>
      <c r="O51" s="64" t="s">
        <v>1387</v>
      </c>
      <c r="P51" s="67" t="s">
        <v>1146</v>
      </c>
      <c r="Q51" s="66" t="s">
        <v>422</v>
      </c>
      <c r="R51" s="67" t="s">
        <v>1146</v>
      </c>
      <c r="S51" s="64" t="s">
        <v>1387</v>
      </c>
      <c r="T51" s="67" t="s">
        <v>1147</v>
      </c>
      <c r="U51" t="str">
        <f t="shared" si="0"/>
        <v>["D3",6,"Nc ",2,"Ns","Ns","Ns","D","Ns"],</v>
      </c>
    </row>
    <row r="52" spans="2:21" x14ac:dyDescent="0.35">
      <c r="B52" s="67" t="s">
        <v>1148</v>
      </c>
      <c r="C52" s="64" t="s">
        <v>60</v>
      </c>
      <c r="D52" s="64" t="s">
        <v>1193</v>
      </c>
      <c r="E52" s="66">
        <v>6</v>
      </c>
      <c r="F52" s="65" t="s">
        <v>1385</v>
      </c>
      <c r="G52" s="64" t="s">
        <v>1216</v>
      </c>
      <c r="H52" s="64" t="s">
        <v>1193</v>
      </c>
      <c r="I52" s="66">
        <v>3</v>
      </c>
      <c r="J52" s="64" t="s">
        <v>1385</v>
      </c>
      <c r="K52" s="64" t="s">
        <v>1387</v>
      </c>
      <c r="L52" s="67" t="s">
        <v>1146</v>
      </c>
      <c r="M52" s="64" t="s">
        <v>1387</v>
      </c>
      <c r="N52" s="67" t="s">
        <v>1146</v>
      </c>
      <c r="O52" s="64" t="s">
        <v>1387</v>
      </c>
      <c r="P52" s="67" t="s">
        <v>1146</v>
      </c>
      <c r="Q52" s="66" t="s">
        <v>422</v>
      </c>
      <c r="R52" s="67" t="s">
        <v>1146</v>
      </c>
      <c r="S52" s="64" t="s">
        <v>1387</v>
      </c>
      <c r="T52" s="67" t="s">
        <v>1147</v>
      </c>
      <c r="U52" t="str">
        <f t="shared" si="0"/>
        <v>["D3",6,"T",3,"Ns","Ns","Ns","D","Ns"],</v>
      </c>
    </row>
    <row r="53" spans="2:21" x14ac:dyDescent="0.35">
      <c r="B53" s="67" t="s">
        <v>1148</v>
      </c>
      <c r="C53" s="64" t="s">
        <v>60</v>
      </c>
      <c r="D53" s="64" t="s">
        <v>1193</v>
      </c>
      <c r="E53" s="66">
        <v>6</v>
      </c>
      <c r="F53" s="65" t="s">
        <v>1385</v>
      </c>
      <c r="G53" s="66" t="s">
        <v>1218</v>
      </c>
      <c r="H53" s="64" t="s">
        <v>1193</v>
      </c>
      <c r="I53" s="66">
        <v>3</v>
      </c>
      <c r="J53" s="64" t="s">
        <v>1385</v>
      </c>
      <c r="K53" s="64" t="s">
        <v>1387</v>
      </c>
      <c r="L53" s="67" t="s">
        <v>1146</v>
      </c>
      <c r="M53" s="64" t="s">
        <v>1387</v>
      </c>
      <c r="N53" s="67" t="s">
        <v>1146</v>
      </c>
      <c r="O53" s="64" t="s">
        <v>1387</v>
      </c>
      <c r="P53" s="67" t="s">
        <v>1146</v>
      </c>
      <c r="Q53" s="66" t="s">
        <v>422</v>
      </c>
      <c r="R53" s="67" t="s">
        <v>1146</v>
      </c>
      <c r="S53" s="64" t="s">
        <v>1387</v>
      </c>
      <c r="T53" s="67" t="s">
        <v>1147</v>
      </c>
      <c r="U53" t="str">
        <f t="shared" si="0"/>
        <v>["D3",6,"S",3,"Ns","Ns","Ns","D","Ns"],</v>
      </c>
    </row>
    <row r="54" spans="2:21" x14ac:dyDescent="0.35">
      <c r="B54" s="67" t="s">
        <v>1148</v>
      </c>
      <c r="C54" s="64" t="s">
        <v>381</v>
      </c>
      <c r="D54" s="64" t="s">
        <v>1193</v>
      </c>
      <c r="E54" s="66">
        <v>6</v>
      </c>
      <c r="F54" s="65" t="s">
        <v>1385</v>
      </c>
      <c r="G54" s="64" t="s">
        <v>1386</v>
      </c>
      <c r="H54" s="64" t="s">
        <v>1193</v>
      </c>
      <c r="I54" s="64">
        <v>2</v>
      </c>
      <c r="J54" s="64" t="s">
        <v>1385</v>
      </c>
      <c r="K54" s="64" t="s">
        <v>1387</v>
      </c>
      <c r="L54" s="67" t="s">
        <v>1146</v>
      </c>
      <c r="M54" s="64" t="s">
        <v>1387</v>
      </c>
      <c r="N54" s="67" t="s">
        <v>1146</v>
      </c>
      <c r="O54" s="64" t="s">
        <v>1387</v>
      </c>
      <c r="P54" s="67" t="s">
        <v>1146</v>
      </c>
      <c r="Q54" s="66" t="s">
        <v>422</v>
      </c>
      <c r="R54" s="67" t="s">
        <v>1146</v>
      </c>
      <c r="S54" s="64" t="s">
        <v>1387</v>
      </c>
      <c r="T54" s="67" t="s">
        <v>1147</v>
      </c>
      <c r="U54" t="str">
        <f t="shared" si="0"/>
        <v>["D7",6,"Nc ",2,"Ns","Ns","Ns","D","Ns"],</v>
      </c>
    </row>
    <row r="55" spans="2:21" x14ac:dyDescent="0.35">
      <c r="B55" s="67" t="s">
        <v>1148</v>
      </c>
      <c r="C55" s="64" t="s">
        <v>381</v>
      </c>
      <c r="D55" s="64" t="s">
        <v>1193</v>
      </c>
      <c r="E55" s="66">
        <v>6</v>
      </c>
      <c r="F55" s="65" t="s">
        <v>1385</v>
      </c>
      <c r="G55" s="64" t="s">
        <v>1216</v>
      </c>
      <c r="H55" s="64" t="s">
        <v>1193</v>
      </c>
      <c r="I55" s="66">
        <v>3</v>
      </c>
      <c r="J55" s="64" t="s">
        <v>1385</v>
      </c>
      <c r="K55" s="64" t="s">
        <v>1387</v>
      </c>
      <c r="L55" s="67" t="s">
        <v>1146</v>
      </c>
      <c r="M55" s="64" t="s">
        <v>1387</v>
      </c>
      <c r="N55" s="67" t="s">
        <v>1146</v>
      </c>
      <c r="O55" s="64" t="s">
        <v>1387</v>
      </c>
      <c r="P55" s="67" t="s">
        <v>1146</v>
      </c>
      <c r="Q55" s="66" t="s">
        <v>422</v>
      </c>
      <c r="R55" s="67" t="s">
        <v>1146</v>
      </c>
      <c r="S55" s="64" t="s">
        <v>1387</v>
      </c>
      <c r="T55" s="67" t="s">
        <v>1147</v>
      </c>
      <c r="U55" t="str">
        <f t="shared" si="0"/>
        <v>["D7",6,"T",3,"Ns","Ns","Ns","D","Ns"],</v>
      </c>
    </row>
    <row r="56" spans="2:21" x14ac:dyDescent="0.35">
      <c r="B56" s="67" t="s">
        <v>1148</v>
      </c>
      <c r="C56" s="64" t="s">
        <v>381</v>
      </c>
      <c r="D56" s="64" t="s">
        <v>1193</v>
      </c>
      <c r="E56" s="66">
        <v>6</v>
      </c>
      <c r="F56" s="65" t="s">
        <v>1385</v>
      </c>
      <c r="G56" s="66" t="s">
        <v>1218</v>
      </c>
      <c r="H56" s="64" t="s">
        <v>1193</v>
      </c>
      <c r="I56" s="66">
        <v>3</v>
      </c>
      <c r="J56" s="64" t="s">
        <v>1385</v>
      </c>
      <c r="K56" s="64" t="s">
        <v>1387</v>
      </c>
      <c r="L56" s="67" t="s">
        <v>1146</v>
      </c>
      <c r="M56" s="64" t="s">
        <v>1387</v>
      </c>
      <c r="N56" s="67" t="s">
        <v>1146</v>
      </c>
      <c r="O56" s="64" t="s">
        <v>1387</v>
      </c>
      <c r="P56" s="67" t="s">
        <v>1146</v>
      </c>
      <c r="Q56" s="66" t="s">
        <v>422</v>
      </c>
      <c r="R56" s="67" t="s">
        <v>1146</v>
      </c>
      <c r="S56" s="64" t="s">
        <v>1387</v>
      </c>
      <c r="T56" s="67" t="s">
        <v>1147</v>
      </c>
      <c r="U56" t="str">
        <f t="shared" si="0"/>
        <v>["D7",6,"S",3,"Ns","Ns","Ns","D","Ns"],</v>
      </c>
    </row>
    <row r="57" spans="2:21" x14ac:dyDescent="0.35">
      <c r="B57" s="67" t="s">
        <v>1148</v>
      </c>
      <c r="C57" s="64" t="s">
        <v>429</v>
      </c>
      <c r="D57" s="64" t="s">
        <v>1193</v>
      </c>
      <c r="E57" s="66">
        <v>6</v>
      </c>
      <c r="F57" s="65" t="s">
        <v>1385</v>
      </c>
      <c r="G57" s="64" t="s">
        <v>1386</v>
      </c>
      <c r="H57" s="64" t="s">
        <v>1193</v>
      </c>
      <c r="I57" s="64">
        <v>2</v>
      </c>
      <c r="J57" s="64" t="s">
        <v>1385</v>
      </c>
      <c r="K57" s="64" t="s">
        <v>1387</v>
      </c>
      <c r="L57" s="67" t="s">
        <v>1146</v>
      </c>
      <c r="M57" s="64" t="s">
        <v>1387</v>
      </c>
      <c r="N57" s="67" t="s">
        <v>1146</v>
      </c>
      <c r="O57" s="64" t="s">
        <v>1387</v>
      </c>
      <c r="P57" s="67" t="s">
        <v>1146</v>
      </c>
      <c r="Q57" s="66" t="s">
        <v>422</v>
      </c>
      <c r="R57" s="67" t="s">
        <v>1146</v>
      </c>
      <c r="S57" s="64" t="s">
        <v>1387</v>
      </c>
      <c r="T57" s="67" t="s">
        <v>1147</v>
      </c>
      <c r="U57" t="str">
        <f t="shared" si="0"/>
        <v>["D16",6,"Nc ",2,"Ns","Ns","Ns","D","Ns"],</v>
      </c>
    </row>
    <row r="58" spans="2:21" x14ac:dyDescent="0.35">
      <c r="B58" s="67" t="s">
        <v>1148</v>
      </c>
      <c r="C58" s="64" t="s">
        <v>429</v>
      </c>
      <c r="D58" s="64" t="s">
        <v>1193</v>
      </c>
      <c r="E58" s="66">
        <v>6</v>
      </c>
      <c r="F58" s="65" t="s">
        <v>1385</v>
      </c>
      <c r="G58" s="64" t="s">
        <v>1216</v>
      </c>
      <c r="H58" s="64" t="s">
        <v>1193</v>
      </c>
      <c r="I58" s="66">
        <v>3</v>
      </c>
      <c r="J58" s="64" t="s">
        <v>1385</v>
      </c>
      <c r="K58" s="64" t="s">
        <v>1387</v>
      </c>
      <c r="L58" s="67" t="s">
        <v>1146</v>
      </c>
      <c r="M58" s="64" t="s">
        <v>1387</v>
      </c>
      <c r="N58" s="67" t="s">
        <v>1146</v>
      </c>
      <c r="O58" s="64" t="s">
        <v>1387</v>
      </c>
      <c r="P58" s="67" t="s">
        <v>1146</v>
      </c>
      <c r="Q58" s="66" t="s">
        <v>422</v>
      </c>
      <c r="R58" s="67" t="s">
        <v>1146</v>
      </c>
      <c r="S58" s="64" t="s">
        <v>1387</v>
      </c>
      <c r="T58" s="67" t="s">
        <v>1147</v>
      </c>
      <c r="U58" t="str">
        <f t="shared" si="0"/>
        <v>["D16",6,"T",3,"Ns","Ns","Ns","D","Ns"],</v>
      </c>
    </row>
    <row r="59" spans="2:21" x14ac:dyDescent="0.35">
      <c r="B59" s="67" t="s">
        <v>1148</v>
      </c>
      <c r="C59" s="64" t="s">
        <v>429</v>
      </c>
      <c r="D59" s="64" t="s">
        <v>1193</v>
      </c>
      <c r="E59" s="66">
        <v>6</v>
      </c>
      <c r="F59" s="65" t="s">
        <v>1385</v>
      </c>
      <c r="G59" s="66" t="s">
        <v>1218</v>
      </c>
      <c r="H59" s="64" t="s">
        <v>1193</v>
      </c>
      <c r="I59" s="66">
        <v>3</v>
      </c>
      <c r="J59" s="64" t="s">
        <v>1385</v>
      </c>
      <c r="K59" s="64" t="s">
        <v>1387</v>
      </c>
      <c r="L59" s="67" t="s">
        <v>1146</v>
      </c>
      <c r="M59" s="64" t="s">
        <v>1387</v>
      </c>
      <c r="N59" s="67" t="s">
        <v>1146</v>
      </c>
      <c r="O59" s="64" t="s">
        <v>1387</v>
      </c>
      <c r="P59" s="67" t="s">
        <v>1146</v>
      </c>
      <c r="Q59" s="66" t="s">
        <v>422</v>
      </c>
      <c r="R59" s="67" t="s">
        <v>1146</v>
      </c>
      <c r="S59" s="64" t="s">
        <v>1387</v>
      </c>
      <c r="T59" s="67" t="s">
        <v>1147</v>
      </c>
      <c r="U59" t="str">
        <f t="shared" si="0"/>
        <v>["D16",6,"S",3,"Ns","Ns","Ns","D","Ns"],</v>
      </c>
    </row>
    <row r="60" spans="2:21" x14ac:dyDescent="0.35">
      <c r="B60" s="67" t="s">
        <v>1148</v>
      </c>
      <c r="C60" s="64" t="s">
        <v>1210</v>
      </c>
      <c r="D60" s="64" t="s">
        <v>1193</v>
      </c>
      <c r="E60" s="66">
        <v>6</v>
      </c>
      <c r="F60" s="65" t="s">
        <v>1385</v>
      </c>
      <c r="G60" s="64" t="s">
        <v>1386</v>
      </c>
      <c r="H60" s="64" t="s">
        <v>1193</v>
      </c>
      <c r="I60" s="64">
        <v>2</v>
      </c>
      <c r="J60" s="64" t="s">
        <v>1385</v>
      </c>
      <c r="K60" s="64" t="s">
        <v>1387</v>
      </c>
      <c r="L60" s="67" t="s">
        <v>1146</v>
      </c>
      <c r="M60" s="64" t="s">
        <v>1387</v>
      </c>
      <c r="N60" s="67" t="s">
        <v>1146</v>
      </c>
      <c r="O60" s="64" t="s">
        <v>1387</v>
      </c>
      <c r="P60" s="67" t="s">
        <v>1146</v>
      </c>
      <c r="Q60" s="66" t="s">
        <v>422</v>
      </c>
      <c r="R60" s="67" t="s">
        <v>1146</v>
      </c>
      <c r="S60" s="64" t="s">
        <v>1387</v>
      </c>
      <c r="T60" s="67" t="s">
        <v>1147</v>
      </c>
      <c r="U60" t="str">
        <f t="shared" si="0"/>
        <v>["Dx",6,"Nc ",2,"Ns","Ns","Ns","D","Ns"],</v>
      </c>
    </row>
    <row r="61" spans="2:21" x14ac:dyDescent="0.35">
      <c r="B61" s="67" t="s">
        <v>1148</v>
      </c>
      <c r="C61" s="64" t="s">
        <v>1210</v>
      </c>
      <c r="D61" s="64" t="s">
        <v>1193</v>
      </c>
      <c r="E61" s="66">
        <v>6</v>
      </c>
      <c r="F61" s="65" t="s">
        <v>1385</v>
      </c>
      <c r="G61" s="64" t="s">
        <v>1216</v>
      </c>
      <c r="H61" s="64" t="s">
        <v>1193</v>
      </c>
      <c r="I61" s="66">
        <v>3</v>
      </c>
      <c r="J61" s="64" t="s">
        <v>1385</v>
      </c>
      <c r="K61" s="64" t="s">
        <v>1387</v>
      </c>
      <c r="L61" s="67" t="s">
        <v>1146</v>
      </c>
      <c r="M61" s="64" t="s">
        <v>1387</v>
      </c>
      <c r="N61" s="67" t="s">
        <v>1146</v>
      </c>
      <c r="O61" s="64" t="s">
        <v>1387</v>
      </c>
      <c r="P61" s="67" t="s">
        <v>1146</v>
      </c>
      <c r="Q61" s="66" t="s">
        <v>422</v>
      </c>
      <c r="R61" s="67" t="s">
        <v>1146</v>
      </c>
      <c r="S61" s="64" t="s">
        <v>1387</v>
      </c>
      <c r="T61" s="67" t="s">
        <v>1147</v>
      </c>
      <c r="U61" t="str">
        <f t="shared" si="0"/>
        <v>["Dx",6,"T",3,"Ns","Ns","Ns","D","Ns"],</v>
      </c>
    </row>
    <row r="62" spans="2:21" x14ac:dyDescent="0.35">
      <c r="B62" s="67" t="s">
        <v>1148</v>
      </c>
      <c r="C62" s="64" t="s">
        <v>1210</v>
      </c>
      <c r="D62" s="64" t="s">
        <v>1193</v>
      </c>
      <c r="E62" s="66">
        <v>6</v>
      </c>
      <c r="F62" s="65" t="s">
        <v>1385</v>
      </c>
      <c r="G62" s="66" t="s">
        <v>1218</v>
      </c>
      <c r="H62" s="64" t="s">
        <v>1193</v>
      </c>
      <c r="I62" s="66">
        <v>3</v>
      </c>
      <c r="J62" s="64" t="s">
        <v>1385</v>
      </c>
      <c r="K62" s="64" t="s">
        <v>1387</v>
      </c>
      <c r="L62" s="67" t="s">
        <v>1146</v>
      </c>
      <c r="M62" s="64" t="s">
        <v>1387</v>
      </c>
      <c r="N62" s="67" t="s">
        <v>1146</v>
      </c>
      <c r="O62" s="64" t="s">
        <v>1387</v>
      </c>
      <c r="P62" s="67" t="s">
        <v>1146</v>
      </c>
      <c r="Q62" s="66" t="s">
        <v>422</v>
      </c>
      <c r="R62" s="67" t="s">
        <v>1146</v>
      </c>
      <c r="S62" s="64" t="s">
        <v>1387</v>
      </c>
      <c r="T62" s="67" t="s">
        <v>1147</v>
      </c>
      <c r="U62" t="str">
        <f t="shared" si="0"/>
        <v>["Dx",6,"S",3,"Ns","Ns","Ns","D","Ns"],</v>
      </c>
    </row>
    <row r="63" spans="2:21" x14ac:dyDescent="0.35">
      <c r="B63" s="67" t="s">
        <v>1148</v>
      </c>
      <c r="C63" s="64" t="s">
        <v>67</v>
      </c>
      <c r="D63" s="64" t="s">
        <v>1193</v>
      </c>
      <c r="E63" s="66">
        <v>6</v>
      </c>
      <c r="F63" s="65" t="s">
        <v>1385</v>
      </c>
      <c r="G63" s="64" t="s">
        <v>1386</v>
      </c>
      <c r="H63" s="64" t="s">
        <v>1193</v>
      </c>
      <c r="I63" s="64">
        <v>2</v>
      </c>
      <c r="J63" s="64" t="s">
        <v>1385</v>
      </c>
      <c r="K63" s="64" t="s">
        <v>1387</v>
      </c>
      <c r="L63" s="67" t="s">
        <v>1146</v>
      </c>
      <c r="M63" s="64" t="s">
        <v>1387</v>
      </c>
      <c r="N63" s="67" t="s">
        <v>1146</v>
      </c>
      <c r="O63" s="64" t="s">
        <v>1387</v>
      </c>
      <c r="P63" s="67" t="s">
        <v>1146</v>
      </c>
      <c r="Q63" s="66" t="s">
        <v>422</v>
      </c>
      <c r="R63" s="67" t="s">
        <v>1146</v>
      </c>
      <c r="S63" s="64" t="s">
        <v>1387</v>
      </c>
      <c r="T63" s="67" t="s">
        <v>1147</v>
      </c>
      <c r="U63" t="str">
        <f t="shared" si="0"/>
        <v>["E",6,"Nc ",2,"Ns","Ns","Ns","D","Ns"],</v>
      </c>
    </row>
    <row r="64" spans="2:21" x14ac:dyDescent="0.35">
      <c r="B64" s="67" t="s">
        <v>1148</v>
      </c>
      <c r="C64" s="64" t="s">
        <v>67</v>
      </c>
      <c r="D64" s="64" t="s">
        <v>1193</v>
      </c>
      <c r="E64" s="66">
        <v>6</v>
      </c>
      <c r="F64" s="65" t="s">
        <v>1385</v>
      </c>
      <c r="G64" s="64" t="s">
        <v>1216</v>
      </c>
      <c r="H64" s="64" t="s">
        <v>1193</v>
      </c>
      <c r="I64" s="66">
        <v>3</v>
      </c>
      <c r="J64" s="64" t="s">
        <v>1385</v>
      </c>
      <c r="K64" s="64" t="s">
        <v>1387</v>
      </c>
      <c r="L64" s="67" t="s">
        <v>1146</v>
      </c>
      <c r="M64" s="64" t="s">
        <v>1387</v>
      </c>
      <c r="N64" s="67" t="s">
        <v>1146</v>
      </c>
      <c r="O64" s="64" t="s">
        <v>1387</v>
      </c>
      <c r="P64" s="67" t="s">
        <v>1146</v>
      </c>
      <c r="Q64" s="66" t="s">
        <v>422</v>
      </c>
      <c r="R64" s="67" t="s">
        <v>1146</v>
      </c>
      <c r="S64" s="64" t="s">
        <v>1387</v>
      </c>
      <c r="T64" s="67" t="s">
        <v>1147</v>
      </c>
      <c r="U64" t="str">
        <f t="shared" si="0"/>
        <v>["E",6,"T",3,"Ns","Ns","Ns","D","Ns"],</v>
      </c>
    </row>
    <row r="65" spans="2:21" x14ac:dyDescent="0.35">
      <c r="B65" s="67" t="s">
        <v>1148</v>
      </c>
      <c r="C65" s="64" t="s">
        <v>67</v>
      </c>
      <c r="D65" s="64" t="s">
        <v>1193</v>
      </c>
      <c r="E65" s="66">
        <v>6</v>
      </c>
      <c r="F65" s="65" t="s">
        <v>1385</v>
      </c>
      <c r="G65" s="66" t="s">
        <v>1218</v>
      </c>
      <c r="H65" s="64" t="s">
        <v>1193</v>
      </c>
      <c r="I65" s="66">
        <v>3</v>
      </c>
      <c r="J65" s="64" t="s">
        <v>1385</v>
      </c>
      <c r="K65" s="64" t="s">
        <v>1387</v>
      </c>
      <c r="L65" s="67" t="s">
        <v>1146</v>
      </c>
      <c r="M65" s="64" t="s">
        <v>1387</v>
      </c>
      <c r="N65" s="67" t="s">
        <v>1146</v>
      </c>
      <c r="O65" s="64" t="s">
        <v>1387</v>
      </c>
      <c r="P65" s="67" t="s">
        <v>1146</v>
      </c>
      <c r="Q65" s="66" t="s">
        <v>422</v>
      </c>
      <c r="R65" s="67" t="s">
        <v>1146</v>
      </c>
      <c r="S65" s="64" t="s">
        <v>1387</v>
      </c>
      <c r="T65" s="67" t="s">
        <v>1147</v>
      </c>
      <c r="U65" t="str">
        <f t="shared" si="0"/>
        <v>["E",6,"S",3,"Ns","Ns","Ns","D","Ns"],</v>
      </c>
    </row>
    <row r="66" spans="2:21" x14ac:dyDescent="0.35">
      <c r="B66" s="67" t="s">
        <v>1148</v>
      </c>
      <c r="C66" s="64" t="s">
        <v>550</v>
      </c>
      <c r="D66" s="64" t="s">
        <v>1193</v>
      </c>
      <c r="E66" s="66">
        <v>7</v>
      </c>
      <c r="F66" s="65" t="s">
        <v>1385</v>
      </c>
      <c r="G66" s="64" t="s">
        <v>1386</v>
      </c>
      <c r="H66" s="64" t="s">
        <v>1193</v>
      </c>
      <c r="I66" s="66">
        <v>3</v>
      </c>
      <c r="J66" s="64" t="s">
        <v>1385</v>
      </c>
      <c r="K66" s="64" t="s">
        <v>1387</v>
      </c>
      <c r="L66" s="67" t="s">
        <v>1146</v>
      </c>
      <c r="M66" s="64" t="s">
        <v>1387</v>
      </c>
      <c r="N66" s="67" t="s">
        <v>1146</v>
      </c>
      <c r="O66" s="64" t="s">
        <v>1387</v>
      </c>
      <c r="P66" s="67" t="s">
        <v>1146</v>
      </c>
      <c r="Q66" s="66" t="s">
        <v>422</v>
      </c>
      <c r="R66" s="67" t="s">
        <v>1146</v>
      </c>
      <c r="S66" s="64" t="s">
        <v>1387</v>
      </c>
      <c r="T66" s="67" t="s">
        <v>1147</v>
      </c>
      <c r="U66" t="str">
        <f t="shared" si="0"/>
        <v>["A200",7,"Nc ",3,"Ns","Ns","Ns","D","Ns"],</v>
      </c>
    </row>
    <row r="67" spans="2:21" x14ac:dyDescent="0.35">
      <c r="B67" s="67" t="s">
        <v>1148</v>
      </c>
      <c r="C67" s="64" t="s">
        <v>550</v>
      </c>
      <c r="D67" s="64" t="s">
        <v>1193</v>
      </c>
      <c r="E67" s="66">
        <v>7</v>
      </c>
      <c r="F67" s="65" t="s">
        <v>1385</v>
      </c>
      <c r="G67" s="64" t="s">
        <v>1216</v>
      </c>
      <c r="H67" s="64" t="s">
        <v>1193</v>
      </c>
      <c r="I67" s="66">
        <v>3</v>
      </c>
      <c r="J67" s="64" t="s">
        <v>1385</v>
      </c>
      <c r="K67" s="64" t="s">
        <v>1387</v>
      </c>
      <c r="L67" s="67" t="s">
        <v>1146</v>
      </c>
      <c r="M67" s="64" t="s">
        <v>1387</v>
      </c>
      <c r="N67" s="67" t="s">
        <v>1146</v>
      </c>
      <c r="O67" s="64" t="s">
        <v>1387</v>
      </c>
      <c r="P67" s="67" t="s">
        <v>1146</v>
      </c>
      <c r="Q67" s="66" t="s">
        <v>422</v>
      </c>
      <c r="R67" s="67" t="s">
        <v>1146</v>
      </c>
      <c r="S67" s="64" t="s">
        <v>1387</v>
      </c>
      <c r="T67" s="67" t="s">
        <v>1147</v>
      </c>
      <c r="U67" t="str">
        <f t="shared" si="0"/>
        <v>["A200",7,"T",3,"Ns","Ns","Ns","D","Ns"],</v>
      </c>
    </row>
    <row r="68" spans="2:21" x14ac:dyDescent="0.35">
      <c r="B68" s="67" t="s">
        <v>1148</v>
      </c>
      <c r="C68" s="64" t="s">
        <v>550</v>
      </c>
      <c r="D68" s="64" t="s">
        <v>1193</v>
      </c>
      <c r="E68" s="66">
        <v>7</v>
      </c>
      <c r="F68" s="65" t="s">
        <v>1385</v>
      </c>
      <c r="G68" s="66" t="s">
        <v>1218</v>
      </c>
      <c r="H68" s="64" t="s">
        <v>1193</v>
      </c>
      <c r="I68" s="66">
        <v>3</v>
      </c>
      <c r="J68" s="64" t="s">
        <v>1385</v>
      </c>
      <c r="K68" s="64" t="s">
        <v>1387</v>
      </c>
      <c r="L68" s="67" t="s">
        <v>1146</v>
      </c>
      <c r="M68" s="64" t="s">
        <v>1387</v>
      </c>
      <c r="N68" s="67" t="s">
        <v>1146</v>
      </c>
      <c r="O68" s="64" t="s">
        <v>1387</v>
      </c>
      <c r="P68" s="67" t="s">
        <v>1146</v>
      </c>
      <c r="Q68" s="66" t="s">
        <v>422</v>
      </c>
      <c r="R68" s="67" t="s">
        <v>1146</v>
      </c>
      <c r="S68" s="64" t="s">
        <v>1387</v>
      </c>
      <c r="T68" s="67" t="s">
        <v>1147</v>
      </c>
      <c r="U68" t="str">
        <f t="shared" si="0"/>
        <v>["A200",7,"S",3,"Ns","Ns","Ns","D","Ns"],</v>
      </c>
    </row>
    <row r="69" spans="2:21" x14ac:dyDescent="0.35">
      <c r="B69" s="67" t="s">
        <v>1148</v>
      </c>
      <c r="C69" s="64" t="s">
        <v>15</v>
      </c>
      <c r="D69" s="64" t="s">
        <v>1193</v>
      </c>
      <c r="E69" s="66">
        <v>7</v>
      </c>
      <c r="F69" s="65" t="s">
        <v>1385</v>
      </c>
      <c r="G69" s="64" t="s">
        <v>1386</v>
      </c>
      <c r="H69" s="64" t="s">
        <v>1193</v>
      </c>
      <c r="I69" s="66">
        <v>3</v>
      </c>
      <c r="J69" s="64" t="s">
        <v>1385</v>
      </c>
      <c r="K69" s="64" t="s">
        <v>1387</v>
      </c>
      <c r="L69" s="67" t="s">
        <v>1146</v>
      </c>
      <c r="M69" s="64" t="s">
        <v>1387</v>
      </c>
      <c r="N69" s="67" t="s">
        <v>1146</v>
      </c>
      <c r="O69" s="64" t="s">
        <v>1387</v>
      </c>
      <c r="P69" s="67" t="s">
        <v>1146</v>
      </c>
      <c r="Q69" s="66" t="s">
        <v>422</v>
      </c>
      <c r="R69" s="67" t="s">
        <v>1146</v>
      </c>
      <c r="S69" s="64" t="s">
        <v>1387</v>
      </c>
      <c r="T69" s="67" t="s">
        <v>1147</v>
      </c>
      <c r="U69" t="str">
        <f t="shared" si="0"/>
        <v>["A100",7,"Nc ",3,"Ns","Ns","Ns","D","Ns"],</v>
      </c>
    </row>
    <row r="70" spans="2:21" x14ac:dyDescent="0.35">
      <c r="B70" s="67" t="s">
        <v>1148</v>
      </c>
      <c r="C70" s="64" t="s">
        <v>15</v>
      </c>
      <c r="D70" s="64" t="s">
        <v>1193</v>
      </c>
      <c r="E70" s="66">
        <v>7</v>
      </c>
      <c r="F70" s="65" t="s">
        <v>1385</v>
      </c>
      <c r="G70" s="64" t="s">
        <v>1216</v>
      </c>
      <c r="H70" s="64" t="s">
        <v>1193</v>
      </c>
      <c r="I70" s="66">
        <v>3</v>
      </c>
      <c r="J70" s="64" t="s">
        <v>1385</v>
      </c>
      <c r="K70" s="64" t="s">
        <v>1387</v>
      </c>
      <c r="L70" s="67" t="s">
        <v>1146</v>
      </c>
      <c r="M70" s="64" t="s">
        <v>1387</v>
      </c>
      <c r="N70" s="67" t="s">
        <v>1146</v>
      </c>
      <c r="O70" s="64" t="s">
        <v>1387</v>
      </c>
      <c r="P70" s="67" t="s">
        <v>1146</v>
      </c>
      <c r="Q70" s="66" t="s">
        <v>422</v>
      </c>
      <c r="R70" s="67" t="s">
        <v>1146</v>
      </c>
      <c r="S70" s="64" t="s">
        <v>1387</v>
      </c>
      <c r="T70" s="67" t="s">
        <v>1147</v>
      </c>
      <c r="U70" t="str">
        <f t="shared" ref="U70:U95" si="1">B70&amp;C70&amp;D70&amp;E70&amp;F70&amp;G70&amp;H70&amp;I70&amp;J70&amp;K70&amp;L70&amp;M70&amp;N70&amp;O70&amp;P70&amp;Q70&amp;R70&amp;S70&amp;T70</f>
        <v>["A100",7,"T",3,"Ns","Ns","Ns","D","Ns"],</v>
      </c>
    </row>
    <row r="71" spans="2:21" x14ac:dyDescent="0.35">
      <c r="B71" s="67" t="s">
        <v>1148</v>
      </c>
      <c r="C71" s="64" t="s">
        <v>15</v>
      </c>
      <c r="D71" s="64" t="s">
        <v>1193</v>
      </c>
      <c r="E71" s="66">
        <v>7</v>
      </c>
      <c r="F71" s="65" t="s">
        <v>1385</v>
      </c>
      <c r="G71" s="66" t="s">
        <v>1218</v>
      </c>
      <c r="H71" s="64" t="s">
        <v>1193</v>
      </c>
      <c r="I71" s="66">
        <v>3</v>
      </c>
      <c r="J71" s="64" t="s">
        <v>1385</v>
      </c>
      <c r="K71" s="64" t="s">
        <v>1387</v>
      </c>
      <c r="L71" s="67" t="s">
        <v>1146</v>
      </c>
      <c r="M71" s="64" t="s">
        <v>1387</v>
      </c>
      <c r="N71" s="67" t="s">
        <v>1146</v>
      </c>
      <c r="O71" s="64" t="s">
        <v>1387</v>
      </c>
      <c r="P71" s="67" t="s">
        <v>1146</v>
      </c>
      <c r="Q71" s="66" t="s">
        <v>422</v>
      </c>
      <c r="R71" s="67" t="s">
        <v>1146</v>
      </c>
      <c r="S71" s="64" t="s">
        <v>1387</v>
      </c>
      <c r="T71" s="67" t="s">
        <v>1147</v>
      </c>
      <c r="U71" t="str">
        <f t="shared" si="1"/>
        <v>["A100",7,"S",3,"Ns","Ns","Ns","D","Ns"],</v>
      </c>
    </row>
    <row r="72" spans="2:21" x14ac:dyDescent="0.35">
      <c r="B72" s="67" t="s">
        <v>1148</v>
      </c>
      <c r="C72" s="64" t="s">
        <v>91</v>
      </c>
      <c r="D72" s="64" t="s">
        <v>1193</v>
      </c>
      <c r="E72" s="66">
        <v>7</v>
      </c>
      <c r="F72" s="65" t="s">
        <v>1385</v>
      </c>
      <c r="G72" s="64" t="s">
        <v>1386</v>
      </c>
      <c r="H72" s="64" t="s">
        <v>1193</v>
      </c>
      <c r="I72" s="66">
        <v>3</v>
      </c>
      <c r="J72" s="64" t="s">
        <v>1385</v>
      </c>
      <c r="K72" s="64" t="s">
        <v>1387</v>
      </c>
      <c r="L72" s="67" t="s">
        <v>1146</v>
      </c>
      <c r="M72" s="64" t="s">
        <v>1387</v>
      </c>
      <c r="N72" s="67" t="s">
        <v>1146</v>
      </c>
      <c r="O72" s="64" t="s">
        <v>1387</v>
      </c>
      <c r="P72" s="67" t="s">
        <v>1146</v>
      </c>
      <c r="Q72" s="66" t="s">
        <v>422</v>
      </c>
      <c r="R72" s="67" t="s">
        <v>1146</v>
      </c>
      <c r="S72" s="64" t="s">
        <v>1387</v>
      </c>
      <c r="T72" s="67" t="s">
        <v>1147</v>
      </c>
      <c r="U72" t="str">
        <f t="shared" si="1"/>
        <v>["A40",7,"Nc ",3,"Ns","Ns","Ns","D","Ns"],</v>
      </c>
    </row>
    <row r="73" spans="2:21" x14ac:dyDescent="0.35">
      <c r="B73" s="67" t="s">
        <v>1148</v>
      </c>
      <c r="C73" s="64" t="s">
        <v>91</v>
      </c>
      <c r="D73" s="64" t="s">
        <v>1193</v>
      </c>
      <c r="E73" s="66">
        <v>7</v>
      </c>
      <c r="F73" s="65" t="s">
        <v>1385</v>
      </c>
      <c r="G73" s="64" t="s">
        <v>1216</v>
      </c>
      <c r="H73" s="64" t="s">
        <v>1193</v>
      </c>
      <c r="I73" s="66">
        <v>3</v>
      </c>
      <c r="J73" s="64" t="s">
        <v>1385</v>
      </c>
      <c r="K73" s="64" t="s">
        <v>1387</v>
      </c>
      <c r="L73" s="67" t="s">
        <v>1146</v>
      </c>
      <c r="M73" s="64" t="s">
        <v>1387</v>
      </c>
      <c r="N73" s="67" t="s">
        <v>1146</v>
      </c>
      <c r="O73" s="64" t="s">
        <v>1387</v>
      </c>
      <c r="P73" s="67" t="s">
        <v>1146</v>
      </c>
      <c r="Q73" s="66" t="s">
        <v>422</v>
      </c>
      <c r="R73" s="67" t="s">
        <v>1146</v>
      </c>
      <c r="S73" s="64" t="s">
        <v>1387</v>
      </c>
      <c r="T73" s="67" t="s">
        <v>1147</v>
      </c>
      <c r="U73" t="str">
        <f t="shared" si="1"/>
        <v>["A40",7,"T",3,"Ns","Ns","Ns","D","Ns"],</v>
      </c>
    </row>
    <row r="74" spans="2:21" x14ac:dyDescent="0.35">
      <c r="B74" s="67" t="s">
        <v>1148</v>
      </c>
      <c r="C74" s="64" t="s">
        <v>91</v>
      </c>
      <c r="D74" s="64" t="s">
        <v>1193</v>
      </c>
      <c r="E74" s="66">
        <v>7</v>
      </c>
      <c r="F74" s="65" t="s">
        <v>1385</v>
      </c>
      <c r="G74" s="66" t="s">
        <v>1218</v>
      </c>
      <c r="H74" s="64" t="s">
        <v>1193</v>
      </c>
      <c r="I74" s="66">
        <v>3</v>
      </c>
      <c r="J74" s="64" t="s">
        <v>1385</v>
      </c>
      <c r="K74" s="64" t="s">
        <v>1387</v>
      </c>
      <c r="L74" s="67" t="s">
        <v>1146</v>
      </c>
      <c r="M74" s="64" t="s">
        <v>1387</v>
      </c>
      <c r="N74" s="67" t="s">
        <v>1146</v>
      </c>
      <c r="O74" s="64" t="s">
        <v>1387</v>
      </c>
      <c r="P74" s="67" t="s">
        <v>1146</v>
      </c>
      <c r="Q74" s="66" t="s">
        <v>422</v>
      </c>
      <c r="R74" s="67" t="s">
        <v>1146</v>
      </c>
      <c r="S74" s="64" t="s">
        <v>1387</v>
      </c>
      <c r="T74" s="67" t="s">
        <v>1147</v>
      </c>
      <c r="U74" t="str">
        <f t="shared" si="1"/>
        <v>["A40",7,"S",3,"Ns","Ns","Ns","D","Ns"],</v>
      </c>
    </row>
    <row r="75" spans="2:21" x14ac:dyDescent="0.35">
      <c r="B75" s="67" t="s">
        <v>1148</v>
      </c>
      <c r="C75" s="64" t="s">
        <v>32</v>
      </c>
      <c r="D75" s="64" t="s">
        <v>1193</v>
      </c>
      <c r="E75" s="66">
        <v>7</v>
      </c>
      <c r="F75" s="65" t="s">
        <v>1385</v>
      </c>
      <c r="G75" s="64" t="s">
        <v>1386</v>
      </c>
      <c r="H75" s="64" t="s">
        <v>1193</v>
      </c>
      <c r="I75" s="66">
        <v>3</v>
      </c>
      <c r="J75" s="64" t="s">
        <v>1385</v>
      </c>
      <c r="K75" s="64" t="s">
        <v>1387</v>
      </c>
      <c r="L75" s="67" t="s">
        <v>1146</v>
      </c>
      <c r="M75" s="64" t="s">
        <v>1387</v>
      </c>
      <c r="N75" s="67" t="s">
        <v>1146</v>
      </c>
      <c r="O75" s="64" t="s">
        <v>1387</v>
      </c>
      <c r="P75" s="67" t="s">
        <v>1146</v>
      </c>
      <c r="Q75" s="66" t="s">
        <v>422</v>
      </c>
      <c r="R75" s="67" t="s">
        <v>1146</v>
      </c>
      <c r="S75" s="64" t="s">
        <v>1387</v>
      </c>
      <c r="T75" s="67" t="s">
        <v>1147</v>
      </c>
      <c r="U75" t="str">
        <f t="shared" si="1"/>
        <v>["B6",7,"Nc ",3,"Ns","Ns","Ns","D","Ns"],</v>
      </c>
    </row>
    <row r="76" spans="2:21" x14ac:dyDescent="0.35">
      <c r="B76" s="67" t="s">
        <v>1148</v>
      </c>
      <c r="C76" s="64" t="s">
        <v>32</v>
      </c>
      <c r="D76" s="64" t="s">
        <v>1193</v>
      </c>
      <c r="E76" s="66">
        <v>7</v>
      </c>
      <c r="F76" s="65" t="s">
        <v>1385</v>
      </c>
      <c r="G76" s="64" t="s">
        <v>1216</v>
      </c>
      <c r="H76" s="64" t="s">
        <v>1193</v>
      </c>
      <c r="I76" s="66">
        <v>3</v>
      </c>
      <c r="J76" s="64" t="s">
        <v>1385</v>
      </c>
      <c r="K76" s="64" t="s">
        <v>1387</v>
      </c>
      <c r="L76" s="67" t="s">
        <v>1146</v>
      </c>
      <c r="M76" s="64" t="s">
        <v>1387</v>
      </c>
      <c r="N76" s="67" t="s">
        <v>1146</v>
      </c>
      <c r="O76" s="64" t="s">
        <v>1387</v>
      </c>
      <c r="P76" s="67" t="s">
        <v>1146</v>
      </c>
      <c r="Q76" s="66" t="s">
        <v>422</v>
      </c>
      <c r="R76" s="67" t="s">
        <v>1146</v>
      </c>
      <c r="S76" s="64" t="s">
        <v>1387</v>
      </c>
      <c r="T76" s="67" t="s">
        <v>1147</v>
      </c>
      <c r="U76" t="str">
        <f t="shared" si="1"/>
        <v>["B6",7,"T",3,"Ns","Ns","Ns","D","Ns"],</v>
      </c>
    </row>
    <row r="77" spans="2:21" x14ac:dyDescent="0.35">
      <c r="B77" s="67" t="s">
        <v>1148</v>
      </c>
      <c r="C77" s="64" t="s">
        <v>32</v>
      </c>
      <c r="D77" s="64" t="s">
        <v>1193</v>
      </c>
      <c r="E77" s="66">
        <v>7</v>
      </c>
      <c r="F77" s="65" t="s">
        <v>1385</v>
      </c>
      <c r="G77" s="66" t="s">
        <v>1218</v>
      </c>
      <c r="H77" s="64" t="s">
        <v>1193</v>
      </c>
      <c r="I77" s="66">
        <v>3</v>
      </c>
      <c r="J77" s="64" t="s">
        <v>1385</v>
      </c>
      <c r="K77" s="64" t="s">
        <v>1387</v>
      </c>
      <c r="L77" s="67" t="s">
        <v>1146</v>
      </c>
      <c r="M77" s="64" t="s">
        <v>1387</v>
      </c>
      <c r="N77" s="67" t="s">
        <v>1146</v>
      </c>
      <c r="O77" s="64" t="s">
        <v>1387</v>
      </c>
      <c r="P77" s="67" t="s">
        <v>1146</v>
      </c>
      <c r="Q77" s="66" t="s">
        <v>422</v>
      </c>
      <c r="R77" s="67" t="s">
        <v>1146</v>
      </c>
      <c r="S77" s="64" t="s">
        <v>1387</v>
      </c>
      <c r="T77" s="67" t="s">
        <v>1147</v>
      </c>
      <c r="U77" t="str">
        <f t="shared" si="1"/>
        <v>["B6",7,"S",3,"Ns","Ns","Ns","D","Ns"],</v>
      </c>
    </row>
    <row r="78" spans="2:21" x14ac:dyDescent="0.35">
      <c r="B78" s="67" t="s">
        <v>1148</v>
      </c>
      <c r="C78" s="64" t="s">
        <v>26</v>
      </c>
      <c r="D78" s="64" t="s">
        <v>1193</v>
      </c>
      <c r="E78" s="66">
        <v>7</v>
      </c>
      <c r="F78" s="65" t="s">
        <v>1385</v>
      </c>
      <c r="G78" s="64" t="s">
        <v>1386</v>
      </c>
      <c r="H78" s="64" t="s">
        <v>1193</v>
      </c>
      <c r="I78" s="66">
        <v>3</v>
      </c>
      <c r="J78" s="64" t="s">
        <v>1385</v>
      </c>
      <c r="K78" s="64" t="s">
        <v>1387</v>
      </c>
      <c r="L78" s="67" t="s">
        <v>1146</v>
      </c>
      <c r="M78" s="64" t="s">
        <v>1387</v>
      </c>
      <c r="N78" s="67" t="s">
        <v>1146</v>
      </c>
      <c r="O78" s="64" t="s">
        <v>1387</v>
      </c>
      <c r="P78" s="67" t="s">
        <v>1146</v>
      </c>
      <c r="Q78" s="66" t="s">
        <v>422</v>
      </c>
      <c r="R78" s="67" t="s">
        <v>1146</v>
      </c>
      <c r="S78" s="64" t="s">
        <v>1387</v>
      </c>
      <c r="T78" s="67" t="s">
        <v>1147</v>
      </c>
      <c r="U78" t="str">
        <f t="shared" si="1"/>
        <v>["C1/2",7,"Nc ",3,"Ns","Ns","Ns","D","Ns"],</v>
      </c>
    </row>
    <row r="79" spans="2:21" x14ac:dyDescent="0.35">
      <c r="B79" s="67" t="s">
        <v>1148</v>
      </c>
      <c r="C79" s="64" t="s">
        <v>26</v>
      </c>
      <c r="D79" s="64" t="s">
        <v>1193</v>
      </c>
      <c r="E79" s="66">
        <v>7</v>
      </c>
      <c r="F79" s="65" t="s">
        <v>1385</v>
      </c>
      <c r="G79" s="64" t="s">
        <v>1216</v>
      </c>
      <c r="H79" s="64" t="s">
        <v>1193</v>
      </c>
      <c r="I79" s="66">
        <v>3</v>
      </c>
      <c r="J79" s="64" t="s">
        <v>1385</v>
      </c>
      <c r="K79" s="64" t="s">
        <v>1387</v>
      </c>
      <c r="L79" s="67" t="s">
        <v>1146</v>
      </c>
      <c r="M79" s="64" t="s">
        <v>1387</v>
      </c>
      <c r="N79" s="67" t="s">
        <v>1146</v>
      </c>
      <c r="O79" s="64" t="s">
        <v>1387</v>
      </c>
      <c r="P79" s="67" t="s">
        <v>1146</v>
      </c>
      <c r="Q79" s="66" t="s">
        <v>422</v>
      </c>
      <c r="R79" s="67" t="s">
        <v>1146</v>
      </c>
      <c r="S79" s="64" t="s">
        <v>1387</v>
      </c>
      <c r="T79" s="67" t="s">
        <v>1147</v>
      </c>
      <c r="U79" t="str">
        <f t="shared" si="1"/>
        <v>["C1/2",7,"T",3,"Ns","Ns","Ns","D","Ns"],</v>
      </c>
    </row>
    <row r="80" spans="2:21" x14ac:dyDescent="0.35">
      <c r="B80" s="67" t="s">
        <v>1148</v>
      </c>
      <c r="C80" s="64" t="s">
        <v>26</v>
      </c>
      <c r="D80" s="64" t="s">
        <v>1193</v>
      </c>
      <c r="E80" s="66">
        <v>7</v>
      </c>
      <c r="F80" s="65" t="s">
        <v>1385</v>
      </c>
      <c r="G80" s="66" t="s">
        <v>1218</v>
      </c>
      <c r="H80" s="64" t="s">
        <v>1193</v>
      </c>
      <c r="I80" s="66">
        <v>3</v>
      </c>
      <c r="J80" s="64" t="s">
        <v>1385</v>
      </c>
      <c r="K80" s="64" t="s">
        <v>1387</v>
      </c>
      <c r="L80" s="67" t="s">
        <v>1146</v>
      </c>
      <c r="M80" s="64" t="s">
        <v>1387</v>
      </c>
      <c r="N80" s="67" t="s">
        <v>1146</v>
      </c>
      <c r="O80" s="64" t="s">
        <v>1387</v>
      </c>
      <c r="P80" s="67" t="s">
        <v>1146</v>
      </c>
      <c r="Q80" s="66" t="s">
        <v>422</v>
      </c>
      <c r="R80" s="67" t="s">
        <v>1146</v>
      </c>
      <c r="S80" s="64" t="s">
        <v>1387</v>
      </c>
      <c r="T80" s="67" t="s">
        <v>1147</v>
      </c>
      <c r="U80" t="str">
        <f t="shared" si="1"/>
        <v>["C1/2",7,"S",3,"Ns","Ns","Ns","D","Ns"],</v>
      </c>
    </row>
    <row r="81" spans="2:21" x14ac:dyDescent="0.35">
      <c r="B81" s="67" t="s">
        <v>1148</v>
      </c>
      <c r="C81" s="64" t="s">
        <v>60</v>
      </c>
      <c r="D81" s="64" t="s">
        <v>1193</v>
      </c>
      <c r="E81" s="66">
        <v>7</v>
      </c>
      <c r="F81" s="65" t="s">
        <v>1385</v>
      </c>
      <c r="G81" s="64" t="s">
        <v>1386</v>
      </c>
      <c r="H81" s="64" t="s">
        <v>1193</v>
      </c>
      <c r="I81" s="66">
        <v>3</v>
      </c>
      <c r="J81" s="64" t="s">
        <v>1385</v>
      </c>
      <c r="K81" s="64" t="s">
        <v>1387</v>
      </c>
      <c r="L81" s="67" t="s">
        <v>1146</v>
      </c>
      <c r="M81" s="64" t="s">
        <v>1387</v>
      </c>
      <c r="N81" s="67" t="s">
        <v>1146</v>
      </c>
      <c r="O81" s="64" t="s">
        <v>1387</v>
      </c>
      <c r="P81" s="67" t="s">
        <v>1146</v>
      </c>
      <c r="Q81" s="66" t="s">
        <v>422</v>
      </c>
      <c r="R81" s="67" t="s">
        <v>1146</v>
      </c>
      <c r="S81" s="64" t="s">
        <v>1387</v>
      </c>
      <c r="T81" s="67" t="s">
        <v>1147</v>
      </c>
      <c r="U81" t="str">
        <f t="shared" si="1"/>
        <v>["D3",7,"Nc ",3,"Ns","Ns","Ns","D","Ns"],</v>
      </c>
    </row>
    <row r="82" spans="2:21" x14ac:dyDescent="0.35">
      <c r="B82" s="67" t="s">
        <v>1148</v>
      </c>
      <c r="C82" s="64" t="s">
        <v>60</v>
      </c>
      <c r="D82" s="64" t="s">
        <v>1193</v>
      </c>
      <c r="E82" s="66">
        <v>7</v>
      </c>
      <c r="F82" s="65" t="s">
        <v>1385</v>
      </c>
      <c r="G82" s="64" t="s">
        <v>1216</v>
      </c>
      <c r="H82" s="64" t="s">
        <v>1193</v>
      </c>
      <c r="I82" s="66">
        <v>3</v>
      </c>
      <c r="J82" s="64" t="s">
        <v>1385</v>
      </c>
      <c r="K82" s="64" t="s">
        <v>1387</v>
      </c>
      <c r="L82" s="67" t="s">
        <v>1146</v>
      </c>
      <c r="M82" s="64" t="s">
        <v>1387</v>
      </c>
      <c r="N82" s="67" t="s">
        <v>1146</v>
      </c>
      <c r="O82" s="64" t="s">
        <v>1387</v>
      </c>
      <c r="P82" s="67" t="s">
        <v>1146</v>
      </c>
      <c r="Q82" s="66" t="s">
        <v>422</v>
      </c>
      <c r="R82" s="67" t="s">
        <v>1146</v>
      </c>
      <c r="S82" s="64" t="s">
        <v>1387</v>
      </c>
      <c r="T82" s="67" t="s">
        <v>1147</v>
      </c>
      <c r="U82" t="str">
        <f t="shared" si="1"/>
        <v>["D3",7,"T",3,"Ns","Ns","Ns","D","Ns"],</v>
      </c>
    </row>
    <row r="83" spans="2:21" x14ac:dyDescent="0.35">
      <c r="B83" s="67" t="s">
        <v>1148</v>
      </c>
      <c r="C83" s="64" t="s">
        <v>60</v>
      </c>
      <c r="D83" s="64" t="s">
        <v>1193</v>
      </c>
      <c r="E83" s="66">
        <v>7</v>
      </c>
      <c r="F83" s="65" t="s">
        <v>1385</v>
      </c>
      <c r="G83" s="66" t="s">
        <v>1218</v>
      </c>
      <c r="H83" s="64" t="s">
        <v>1193</v>
      </c>
      <c r="I83" s="66">
        <v>3</v>
      </c>
      <c r="J83" s="64" t="s">
        <v>1385</v>
      </c>
      <c r="K83" s="64" t="s">
        <v>1387</v>
      </c>
      <c r="L83" s="67" t="s">
        <v>1146</v>
      </c>
      <c r="M83" s="64" t="s">
        <v>1387</v>
      </c>
      <c r="N83" s="67" t="s">
        <v>1146</v>
      </c>
      <c r="O83" s="64" t="s">
        <v>1387</v>
      </c>
      <c r="P83" s="67" t="s">
        <v>1146</v>
      </c>
      <c r="Q83" s="66" t="s">
        <v>422</v>
      </c>
      <c r="R83" s="67" t="s">
        <v>1146</v>
      </c>
      <c r="S83" s="64" t="s">
        <v>1387</v>
      </c>
      <c r="T83" s="67" t="s">
        <v>1147</v>
      </c>
      <c r="U83" t="str">
        <f t="shared" si="1"/>
        <v>["D3",7,"S",3,"Ns","Ns","Ns","D","Ns"],</v>
      </c>
    </row>
    <row r="84" spans="2:21" x14ac:dyDescent="0.35">
      <c r="B84" s="67" t="s">
        <v>1148</v>
      </c>
      <c r="C84" s="64" t="s">
        <v>381</v>
      </c>
      <c r="D84" s="64" t="s">
        <v>1193</v>
      </c>
      <c r="E84" s="66">
        <v>7</v>
      </c>
      <c r="F84" s="65" t="s">
        <v>1385</v>
      </c>
      <c r="G84" s="64" t="s">
        <v>1386</v>
      </c>
      <c r="H84" s="64" t="s">
        <v>1193</v>
      </c>
      <c r="I84" s="66">
        <v>3</v>
      </c>
      <c r="J84" s="64" t="s">
        <v>1385</v>
      </c>
      <c r="K84" s="64" t="s">
        <v>1387</v>
      </c>
      <c r="L84" s="67" t="s">
        <v>1146</v>
      </c>
      <c r="M84" s="64" t="s">
        <v>1387</v>
      </c>
      <c r="N84" s="67" t="s">
        <v>1146</v>
      </c>
      <c r="O84" s="64" t="s">
        <v>1387</v>
      </c>
      <c r="P84" s="67" t="s">
        <v>1146</v>
      </c>
      <c r="Q84" s="66" t="s">
        <v>422</v>
      </c>
      <c r="R84" s="67" t="s">
        <v>1146</v>
      </c>
      <c r="S84" s="64" t="s">
        <v>1387</v>
      </c>
      <c r="T84" s="67" t="s">
        <v>1147</v>
      </c>
      <c r="U84" t="str">
        <f t="shared" si="1"/>
        <v>["D7",7,"Nc ",3,"Ns","Ns","Ns","D","Ns"],</v>
      </c>
    </row>
    <row r="85" spans="2:21" x14ac:dyDescent="0.35">
      <c r="B85" s="67" t="s">
        <v>1148</v>
      </c>
      <c r="C85" s="64" t="s">
        <v>381</v>
      </c>
      <c r="D85" s="64" t="s">
        <v>1193</v>
      </c>
      <c r="E85" s="66">
        <v>7</v>
      </c>
      <c r="F85" s="65" t="s">
        <v>1385</v>
      </c>
      <c r="G85" s="64" t="s">
        <v>1216</v>
      </c>
      <c r="H85" s="64" t="s">
        <v>1193</v>
      </c>
      <c r="I85" s="66">
        <v>3</v>
      </c>
      <c r="J85" s="64" t="s">
        <v>1385</v>
      </c>
      <c r="K85" s="64" t="s">
        <v>1387</v>
      </c>
      <c r="L85" s="67" t="s">
        <v>1146</v>
      </c>
      <c r="M85" s="64" t="s">
        <v>1387</v>
      </c>
      <c r="N85" s="67" t="s">
        <v>1146</v>
      </c>
      <c r="O85" s="64" t="s">
        <v>1387</v>
      </c>
      <c r="P85" s="67" t="s">
        <v>1146</v>
      </c>
      <c r="Q85" s="66" t="s">
        <v>422</v>
      </c>
      <c r="R85" s="67" t="s">
        <v>1146</v>
      </c>
      <c r="S85" s="64" t="s">
        <v>1387</v>
      </c>
      <c r="T85" s="67" t="s">
        <v>1147</v>
      </c>
      <c r="U85" t="str">
        <f t="shared" si="1"/>
        <v>["D7",7,"T",3,"Ns","Ns","Ns","D","Ns"],</v>
      </c>
    </row>
    <row r="86" spans="2:21" x14ac:dyDescent="0.35">
      <c r="B86" s="67" t="s">
        <v>1148</v>
      </c>
      <c r="C86" s="64" t="s">
        <v>381</v>
      </c>
      <c r="D86" s="64" t="s">
        <v>1193</v>
      </c>
      <c r="E86" s="66">
        <v>7</v>
      </c>
      <c r="F86" s="65" t="s">
        <v>1385</v>
      </c>
      <c r="G86" s="66" t="s">
        <v>1218</v>
      </c>
      <c r="H86" s="64" t="s">
        <v>1193</v>
      </c>
      <c r="I86" s="66">
        <v>3</v>
      </c>
      <c r="J86" s="64" t="s">
        <v>1385</v>
      </c>
      <c r="K86" s="64" t="s">
        <v>1387</v>
      </c>
      <c r="L86" s="67" t="s">
        <v>1146</v>
      </c>
      <c r="M86" s="64" t="s">
        <v>1387</v>
      </c>
      <c r="N86" s="67" t="s">
        <v>1146</v>
      </c>
      <c r="O86" s="64" t="s">
        <v>1387</v>
      </c>
      <c r="P86" s="67" t="s">
        <v>1146</v>
      </c>
      <c r="Q86" s="66" t="s">
        <v>422</v>
      </c>
      <c r="R86" s="67" t="s">
        <v>1146</v>
      </c>
      <c r="S86" s="64" t="s">
        <v>1387</v>
      </c>
      <c r="T86" s="67" t="s">
        <v>1147</v>
      </c>
      <c r="U86" t="str">
        <f t="shared" si="1"/>
        <v>["D7",7,"S",3,"Ns","Ns","Ns","D","Ns"],</v>
      </c>
    </row>
    <row r="87" spans="2:21" x14ac:dyDescent="0.35">
      <c r="B87" s="67" t="s">
        <v>1148</v>
      </c>
      <c r="C87" s="64" t="s">
        <v>429</v>
      </c>
      <c r="D87" s="64" t="s">
        <v>1193</v>
      </c>
      <c r="E87" s="66">
        <v>7</v>
      </c>
      <c r="F87" s="65" t="s">
        <v>1385</v>
      </c>
      <c r="G87" s="64" t="s">
        <v>1386</v>
      </c>
      <c r="H87" s="64" t="s">
        <v>1193</v>
      </c>
      <c r="I87" s="66">
        <v>3</v>
      </c>
      <c r="J87" s="64" t="s">
        <v>1385</v>
      </c>
      <c r="K87" s="64" t="s">
        <v>1387</v>
      </c>
      <c r="L87" s="67" t="s">
        <v>1146</v>
      </c>
      <c r="M87" s="64" t="s">
        <v>1387</v>
      </c>
      <c r="N87" s="67" t="s">
        <v>1146</v>
      </c>
      <c r="O87" s="64" t="s">
        <v>1387</v>
      </c>
      <c r="P87" s="67" t="s">
        <v>1146</v>
      </c>
      <c r="Q87" s="66" t="s">
        <v>422</v>
      </c>
      <c r="R87" s="67" t="s">
        <v>1146</v>
      </c>
      <c r="S87" s="64" t="s">
        <v>1387</v>
      </c>
      <c r="T87" s="67" t="s">
        <v>1147</v>
      </c>
      <c r="U87" t="str">
        <f t="shared" si="1"/>
        <v>["D16",7,"Nc ",3,"Ns","Ns","Ns","D","Ns"],</v>
      </c>
    </row>
    <row r="88" spans="2:21" x14ac:dyDescent="0.35">
      <c r="B88" s="67" t="s">
        <v>1148</v>
      </c>
      <c r="C88" s="64" t="s">
        <v>429</v>
      </c>
      <c r="D88" s="64" t="s">
        <v>1193</v>
      </c>
      <c r="E88" s="66">
        <v>7</v>
      </c>
      <c r="F88" s="65" t="s">
        <v>1385</v>
      </c>
      <c r="G88" s="64" t="s">
        <v>1216</v>
      </c>
      <c r="H88" s="64" t="s">
        <v>1193</v>
      </c>
      <c r="I88" s="66">
        <v>3</v>
      </c>
      <c r="J88" s="64" t="s">
        <v>1385</v>
      </c>
      <c r="K88" s="64" t="s">
        <v>1387</v>
      </c>
      <c r="L88" s="67" t="s">
        <v>1146</v>
      </c>
      <c r="M88" s="64" t="s">
        <v>1387</v>
      </c>
      <c r="N88" s="67" t="s">
        <v>1146</v>
      </c>
      <c r="O88" s="64" t="s">
        <v>1387</v>
      </c>
      <c r="P88" s="67" t="s">
        <v>1146</v>
      </c>
      <c r="Q88" s="66" t="s">
        <v>422</v>
      </c>
      <c r="R88" s="67" t="s">
        <v>1146</v>
      </c>
      <c r="S88" s="64" t="s">
        <v>1387</v>
      </c>
      <c r="T88" s="67" t="s">
        <v>1147</v>
      </c>
      <c r="U88" t="str">
        <f t="shared" si="1"/>
        <v>["D16",7,"T",3,"Ns","Ns","Ns","D","Ns"],</v>
      </c>
    </row>
    <row r="89" spans="2:21" x14ac:dyDescent="0.35">
      <c r="B89" s="67" t="s">
        <v>1148</v>
      </c>
      <c r="C89" s="64" t="s">
        <v>429</v>
      </c>
      <c r="D89" s="64" t="s">
        <v>1193</v>
      </c>
      <c r="E89" s="66">
        <v>7</v>
      </c>
      <c r="F89" s="65" t="s">
        <v>1385</v>
      </c>
      <c r="G89" s="66" t="s">
        <v>1218</v>
      </c>
      <c r="H89" s="64" t="s">
        <v>1193</v>
      </c>
      <c r="I89" s="66">
        <v>3</v>
      </c>
      <c r="J89" s="64" t="s">
        <v>1385</v>
      </c>
      <c r="K89" s="64" t="s">
        <v>1387</v>
      </c>
      <c r="L89" s="67" t="s">
        <v>1146</v>
      </c>
      <c r="M89" s="64" t="s">
        <v>1387</v>
      </c>
      <c r="N89" s="67" t="s">
        <v>1146</v>
      </c>
      <c r="O89" s="64" t="s">
        <v>1387</v>
      </c>
      <c r="P89" s="67" t="s">
        <v>1146</v>
      </c>
      <c r="Q89" s="66" t="s">
        <v>422</v>
      </c>
      <c r="R89" s="67" t="s">
        <v>1146</v>
      </c>
      <c r="S89" s="64" t="s">
        <v>1387</v>
      </c>
      <c r="T89" s="67" t="s">
        <v>1147</v>
      </c>
      <c r="U89" t="str">
        <f t="shared" si="1"/>
        <v>["D16",7,"S",3,"Ns","Ns","Ns","D","Ns"],</v>
      </c>
    </row>
    <row r="90" spans="2:21" x14ac:dyDescent="0.35">
      <c r="B90" s="67" t="s">
        <v>1148</v>
      </c>
      <c r="C90" s="64" t="s">
        <v>1210</v>
      </c>
      <c r="D90" s="64" t="s">
        <v>1193</v>
      </c>
      <c r="E90" s="66">
        <v>7</v>
      </c>
      <c r="F90" s="65" t="s">
        <v>1385</v>
      </c>
      <c r="G90" s="64" t="s">
        <v>1386</v>
      </c>
      <c r="H90" s="64" t="s">
        <v>1193</v>
      </c>
      <c r="I90" s="66">
        <v>3</v>
      </c>
      <c r="J90" s="64" t="s">
        <v>1385</v>
      </c>
      <c r="K90" s="64" t="s">
        <v>1387</v>
      </c>
      <c r="L90" s="67" t="s">
        <v>1146</v>
      </c>
      <c r="M90" s="64" t="s">
        <v>1387</v>
      </c>
      <c r="N90" s="67" t="s">
        <v>1146</v>
      </c>
      <c r="O90" s="64" t="s">
        <v>1387</v>
      </c>
      <c r="P90" s="67" t="s">
        <v>1146</v>
      </c>
      <c r="Q90" s="66" t="s">
        <v>422</v>
      </c>
      <c r="R90" s="67" t="s">
        <v>1146</v>
      </c>
      <c r="S90" s="64" t="s">
        <v>1387</v>
      </c>
      <c r="T90" s="67" t="s">
        <v>1147</v>
      </c>
      <c r="U90" t="str">
        <f t="shared" si="1"/>
        <v>["Dx",7,"Nc ",3,"Ns","Ns","Ns","D","Ns"],</v>
      </c>
    </row>
    <row r="91" spans="2:21" x14ac:dyDescent="0.35">
      <c r="B91" s="67" t="s">
        <v>1148</v>
      </c>
      <c r="C91" s="64" t="s">
        <v>1210</v>
      </c>
      <c r="D91" s="64" t="s">
        <v>1193</v>
      </c>
      <c r="E91" s="66">
        <v>7</v>
      </c>
      <c r="F91" s="65" t="s">
        <v>1385</v>
      </c>
      <c r="G91" s="64" t="s">
        <v>1216</v>
      </c>
      <c r="H91" s="64" t="s">
        <v>1193</v>
      </c>
      <c r="I91" s="66">
        <v>3</v>
      </c>
      <c r="J91" s="64" t="s">
        <v>1385</v>
      </c>
      <c r="K91" s="64" t="s">
        <v>1387</v>
      </c>
      <c r="L91" s="67" t="s">
        <v>1146</v>
      </c>
      <c r="M91" s="64" t="s">
        <v>1387</v>
      </c>
      <c r="N91" s="67" t="s">
        <v>1146</v>
      </c>
      <c r="O91" s="64" t="s">
        <v>1387</v>
      </c>
      <c r="P91" s="67" t="s">
        <v>1146</v>
      </c>
      <c r="Q91" s="66" t="s">
        <v>422</v>
      </c>
      <c r="R91" s="67" t="s">
        <v>1146</v>
      </c>
      <c r="S91" s="64" t="s">
        <v>1387</v>
      </c>
      <c r="T91" s="67" t="s">
        <v>1147</v>
      </c>
      <c r="U91" t="str">
        <f t="shared" si="1"/>
        <v>["Dx",7,"T",3,"Ns","Ns","Ns","D","Ns"],</v>
      </c>
    </row>
    <row r="92" spans="2:21" x14ac:dyDescent="0.35">
      <c r="B92" s="67" t="s">
        <v>1148</v>
      </c>
      <c r="C92" s="64" t="s">
        <v>1210</v>
      </c>
      <c r="D92" s="64" t="s">
        <v>1193</v>
      </c>
      <c r="E92" s="66">
        <v>7</v>
      </c>
      <c r="F92" s="65" t="s">
        <v>1385</v>
      </c>
      <c r="G92" s="66" t="s">
        <v>1218</v>
      </c>
      <c r="H92" s="64" t="s">
        <v>1193</v>
      </c>
      <c r="I92" s="66">
        <v>3</v>
      </c>
      <c r="J92" s="64" t="s">
        <v>1385</v>
      </c>
      <c r="K92" s="64" t="s">
        <v>1387</v>
      </c>
      <c r="L92" s="67" t="s">
        <v>1146</v>
      </c>
      <c r="M92" s="64" t="s">
        <v>1387</v>
      </c>
      <c r="N92" s="67" t="s">
        <v>1146</v>
      </c>
      <c r="O92" s="64" t="s">
        <v>1387</v>
      </c>
      <c r="P92" s="67" t="s">
        <v>1146</v>
      </c>
      <c r="Q92" s="66" t="s">
        <v>422</v>
      </c>
      <c r="R92" s="67" t="s">
        <v>1146</v>
      </c>
      <c r="S92" s="64" t="s">
        <v>1387</v>
      </c>
      <c r="T92" s="67" t="s">
        <v>1147</v>
      </c>
      <c r="U92" t="str">
        <f t="shared" si="1"/>
        <v>["Dx",7,"S",3,"Ns","Ns","Ns","D","Ns"],</v>
      </c>
    </row>
    <row r="93" spans="2:21" x14ac:dyDescent="0.35">
      <c r="B93" s="67" t="s">
        <v>1148</v>
      </c>
      <c r="C93" s="64" t="s">
        <v>67</v>
      </c>
      <c r="D93" s="64" t="s">
        <v>1193</v>
      </c>
      <c r="E93" s="66">
        <v>7</v>
      </c>
      <c r="F93" s="65" t="s">
        <v>1385</v>
      </c>
      <c r="G93" s="64" t="s">
        <v>1386</v>
      </c>
      <c r="H93" s="64" t="s">
        <v>1193</v>
      </c>
      <c r="I93" s="66">
        <v>3</v>
      </c>
      <c r="J93" s="64" t="s">
        <v>1385</v>
      </c>
      <c r="K93" s="64" t="s">
        <v>1387</v>
      </c>
      <c r="L93" s="67" t="s">
        <v>1146</v>
      </c>
      <c r="M93" s="64" t="s">
        <v>1387</v>
      </c>
      <c r="N93" s="67" t="s">
        <v>1146</v>
      </c>
      <c r="O93" s="64" t="s">
        <v>1387</v>
      </c>
      <c r="P93" s="67" t="s">
        <v>1146</v>
      </c>
      <c r="Q93" s="66" t="s">
        <v>422</v>
      </c>
      <c r="R93" s="67" t="s">
        <v>1146</v>
      </c>
      <c r="S93" s="64" t="s">
        <v>1387</v>
      </c>
      <c r="T93" s="67" t="s">
        <v>1147</v>
      </c>
      <c r="U93" t="str">
        <f t="shared" si="1"/>
        <v>["E",7,"Nc ",3,"Ns","Ns","Ns","D","Ns"],</v>
      </c>
    </row>
    <row r="94" spans="2:21" x14ac:dyDescent="0.35">
      <c r="B94" s="67" t="s">
        <v>1148</v>
      </c>
      <c r="C94" s="64" t="s">
        <v>67</v>
      </c>
      <c r="D94" s="64" t="s">
        <v>1193</v>
      </c>
      <c r="E94" s="66">
        <v>7</v>
      </c>
      <c r="F94" s="65" t="s">
        <v>1385</v>
      </c>
      <c r="G94" s="64" t="s">
        <v>1216</v>
      </c>
      <c r="H94" s="64" t="s">
        <v>1193</v>
      </c>
      <c r="I94" s="66">
        <v>3</v>
      </c>
      <c r="J94" s="64" t="s">
        <v>1385</v>
      </c>
      <c r="K94" s="64" t="s">
        <v>1387</v>
      </c>
      <c r="L94" s="67" t="s">
        <v>1146</v>
      </c>
      <c r="M94" s="64" t="s">
        <v>1387</v>
      </c>
      <c r="N94" s="67" t="s">
        <v>1146</v>
      </c>
      <c r="O94" s="64" t="s">
        <v>1387</v>
      </c>
      <c r="P94" s="67" t="s">
        <v>1146</v>
      </c>
      <c r="Q94" s="66" t="s">
        <v>422</v>
      </c>
      <c r="R94" s="67" t="s">
        <v>1146</v>
      </c>
      <c r="S94" s="64" t="s">
        <v>1387</v>
      </c>
      <c r="T94" s="67" t="s">
        <v>1147</v>
      </c>
      <c r="U94" t="str">
        <f t="shared" si="1"/>
        <v>["E",7,"T",3,"Ns","Ns","Ns","D","Ns"],</v>
      </c>
    </row>
    <row r="95" spans="2:21" x14ac:dyDescent="0.35">
      <c r="B95" s="67" t="s">
        <v>1148</v>
      </c>
      <c r="C95" s="64" t="s">
        <v>67</v>
      </c>
      <c r="D95" s="64" t="s">
        <v>1193</v>
      </c>
      <c r="E95" s="66">
        <v>7</v>
      </c>
      <c r="F95" s="65" t="s">
        <v>1385</v>
      </c>
      <c r="G95" s="66" t="s">
        <v>1218</v>
      </c>
      <c r="H95" s="64" t="s">
        <v>1193</v>
      </c>
      <c r="I95" s="66">
        <v>3</v>
      </c>
      <c r="J95" s="64" t="s">
        <v>1385</v>
      </c>
      <c r="K95" s="64" t="s">
        <v>1387</v>
      </c>
      <c r="L95" s="67" t="s">
        <v>1146</v>
      </c>
      <c r="M95" s="64" t="s">
        <v>1387</v>
      </c>
      <c r="N95" s="67" t="s">
        <v>1146</v>
      </c>
      <c r="O95" s="64" t="s">
        <v>1387</v>
      </c>
      <c r="P95" s="67" t="s">
        <v>1146</v>
      </c>
      <c r="Q95" s="66" t="s">
        <v>422</v>
      </c>
      <c r="R95" s="67" t="s">
        <v>1146</v>
      </c>
      <c r="S95" s="64" t="s">
        <v>1387</v>
      </c>
      <c r="T95" s="67" t="s">
        <v>1220</v>
      </c>
      <c r="U95" t="str">
        <f t="shared" si="1"/>
        <v>["E",7,"S",3,"Ns","Ns","Ns","D","Ns"]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1088-9863-44BB-9FD3-B32E7C0195F0}">
  <dimension ref="C4:AA56"/>
  <sheetViews>
    <sheetView topLeftCell="C33" zoomScale="77" workbookViewId="0">
      <selection activeCell="P50" sqref="P50"/>
    </sheetView>
  </sheetViews>
  <sheetFormatPr defaultRowHeight="14.5" x14ac:dyDescent="0.35"/>
  <cols>
    <col min="3" max="3" width="31" bestFit="1" customWidth="1"/>
    <col min="4" max="4" width="4.90625" bestFit="1" customWidth="1"/>
    <col min="5" max="7" width="4.453125" bestFit="1" customWidth="1"/>
  </cols>
  <sheetData>
    <row r="4" spans="3:27" ht="16.5" x14ac:dyDescent="0.45">
      <c r="C4" s="89" t="s">
        <v>1405</v>
      </c>
      <c r="D4" s="89"/>
      <c r="E4" s="89"/>
    </row>
    <row r="6" spans="3:27" x14ac:dyDescent="0.35">
      <c r="C6" s="34" t="s">
        <v>1402</v>
      </c>
      <c r="D6" s="34">
        <v>6</v>
      </c>
      <c r="E6" s="34">
        <v>8</v>
      </c>
      <c r="F6" s="34">
        <v>9</v>
      </c>
      <c r="G6" s="34">
        <v>10</v>
      </c>
      <c r="H6" s="34">
        <v>12</v>
      </c>
      <c r="I6" s="34">
        <v>14</v>
      </c>
      <c r="J6" s="34">
        <v>16</v>
      </c>
      <c r="K6" s="34">
        <v>18</v>
      </c>
      <c r="L6" s="34">
        <v>20</v>
      </c>
      <c r="M6" s="34">
        <v>24</v>
      </c>
      <c r="N6" s="34">
        <v>30</v>
      </c>
      <c r="O6" s="34">
        <v>36</v>
      </c>
    </row>
    <row r="7" spans="3:27" ht="15" x14ac:dyDescent="0.35">
      <c r="C7" s="34" t="s">
        <v>1406</v>
      </c>
      <c r="D7" s="34">
        <v>18</v>
      </c>
      <c r="E7" s="34">
        <v>26</v>
      </c>
      <c r="F7" s="34">
        <v>31</v>
      </c>
      <c r="G7" s="34">
        <v>37</v>
      </c>
      <c r="H7" s="34">
        <v>55</v>
      </c>
      <c r="I7" s="34">
        <v>78</v>
      </c>
      <c r="J7" s="34">
        <v>106</v>
      </c>
      <c r="K7" s="34">
        <v>135</v>
      </c>
      <c r="L7" s="34">
        <v>165</v>
      </c>
      <c r="M7" s="34">
        <v>235</v>
      </c>
      <c r="N7" s="34">
        <v>365</v>
      </c>
      <c r="O7" s="34">
        <v>540</v>
      </c>
    </row>
    <row r="10" spans="3:27" ht="16.5" x14ac:dyDescent="0.45">
      <c r="C10" s="90" t="s">
        <v>1407</v>
      </c>
      <c r="D10" s="90"/>
      <c r="E10" s="90"/>
    </row>
    <row r="12" spans="3:27" x14ac:dyDescent="0.35">
      <c r="C12" s="36"/>
      <c r="D12" s="20" t="s">
        <v>1403</v>
      </c>
      <c r="E12" s="20"/>
      <c r="F12" s="20"/>
      <c r="G12" s="20"/>
    </row>
    <row r="13" spans="3:27" x14ac:dyDescent="0.35">
      <c r="C13" s="13" t="s">
        <v>1299</v>
      </c>
      <c r="D13" s="33">
        <v>15</v>
      </c>
      <c r="E13" s="33">
        <v>30</v>
      </c>
      <c r="F13" s="33">
        <v>45</v>
      </c>
      <c r="G13" s="33">
        <v>95</v>
      </c>
      <c r="R13" t="s">
        <v>1273</v>
      </c>
      <c r="S13" s="34">
        <v>1</v>
      </c>
      <c r="T13" t="s">
        <v>1276</v>
      </c>
      <c r="U13" s="34">
        <v>1</v>
      </c>
      <c r="V13" t="s">
        <v>1276</v>
      </c>
      <c r="W13" s="34">
        <v>1</v>
      </c>
      <c r="X13" t="s">
        <v>1276</v>
      </c>
      <c r="Y13" s="34">
        <v>1</v>
      </c>
      <c r="Z13" t="s">
        <v>1194</v>
      </c>
      <c r="AA13" t="str">
        <f>R13&amp;S13&amp;T13&amp;U13&amp;V13&amp;W13&amp;X13&amp;Y13&amp;Z13</f>
        <v>[1,1,1,1],</v>
      </c>
    </row>
    <row r="14" spans="3:27" x14ac:dyDescent="0.35">
      <c r="C14" s="13" t="s">
        <v>1300</v>
      </c>
      <c r="D14" s="34">
        <v>1</v>
      </c>
      <c r="E14" s="34">
        <v>1</v>
      </c>
      <c r="F14" s="34">
        <v>1</v>
      </c>
      <c r="G14" s="34">
        <v>1</v>
      </c>
      <c r="R14" t="s">
        <v>1273</v>
      </c>
      <c r="S14" s="34">
        <v>1.1000000000000001</v>
      </c>
      <c r="T14" t="s">
        <v>1276</v>
      </c>
      <c r="U14" s="34">
        <v>1.1499999999999999</v>
      </c>
      <c r="V14" t="s">
        <v>1276</v>
      </c>
      <c r="W14" s="34">
        <v>1.2</v>
      </c>
      <c r="X14" t="s">
        <v>1276</v>
      </c>
      <c r="Y14" s="34">
        <v>1.3</v>
      </c>
      <c r="Z14" t="s">
        <v>1194</v>
      </c>
      <c r="AA14" t="str">
        <f t="shared" ref="AA14:AA16" si="0">R14&amp;S14&amp;T14&amp;U14&amp;V14&amp;W14&amp;X14&amp;Y14&amp;Z14</f>
        <v>[1.1,1.15,1.2,1.3],</v>
      </c>
    </row>
    <row r="15" spans="3:27" x14ac:dyDescent="0.35">
      <c r="C15" s="13" t="s">
        <v>1301</v>
      </c>
      <c r="D15" s="34">
        <v>1.1000000000000001</v>
      </c>
      <c r="E15" s="34">
        <v>1.1499999999999999</v>
      </c>
      <c r="F15" s="34">
        <v>1.2</v>
      </c>
      <c r="G15" s="34">
        <v>1.3</v>
      </c>
      <c r="R15" t="s">
        <v>1148</v>
      </c>
      <c r="S15" s="34" t="s">
        <v>1410</v>
      </c>
      <c r="T15" t="s">
        <v>1193</v>
      </c>
      <c r="U15" s="34">
        <v>1.5</v>
      </c>
      <c r="V15" t="s">
        <v>1276</v>
      </c>
      <c r="W15" s="34">
        <v>1.7</v>
      </c>
      <c r="X15" t="s">
        <v>1276</v>
      </c>
      <c r="Y15" s="34">
        <v>2.2999999999999998</v>
      </c>
      <c r="Z15" t="s">
        <v>1194</v>
      </c>
      <c r="AA15" t="str">
        <f t="shared" si="0"/>
        <v>["Nr",1.5,1.7,2.3],</v>
      </c>
    </row>
    <row r="16" spans="3:27" x14ac:dyDescent="0.35">
      <c r="C16" s="13" t="s">
        <v>1302</v>
      </c>
      <c r="D16" s="34" t="s">
        <v>1410</v>
      </c>
      <c r="E16" s="34">
        <v>1.5</v>
      </c>
      <c r="F16" s="34">
        <v>1.7</v>
      </c>
      <c r="G16" s="34">
        <v>2.2999999999999998</v>
      </c>
      <c r="R16" t="s">
        <v>1273</v>
      </c>
      <c r="S16" s="34">
        <v>1</v>
      </c>
      <c r="T16" t="s">
        <v>1276</v>
      </c>
      <c r="U16" s="34">
        <v>1.1399999999999999</v>
      </c>
      <c r="V16" t="s">
        <v>1276</v>
      </c>
      <c r="W16" s="34">
        <v>1.2</v>
      </c>
      <c r="X16" t="s">
        <v>1276</v>
      </c>
      <c r="Y16" s="34">
        <v>0</v>
      </c>
      <c r="Z16" t="s">
        <v>1274</v>
      </c>
      <c r="AA16" t="str">
        <f t="shared" si="0"/>
        <v>[1,1.14,1.2,0]</v>
      </c>
    </row>
    <row r="17" spans="3:21" x14ac:dyDescent="0.35">
      <c r="C17" s="13" t="s">
        <v>1304</v>
      </c>
      <c r="D17" s="34">
        <v>1</v>
      </c>
      <c r="E17" s="34">
        <v>1.1399999999999999</v>
      </c>
      <c r="F17" s="34">
        <v>1.2</v>
      </c>
      <c r="G17" s="34">
        <v>0</v>
      </c>
    </row>
    <row r="20" spans="3:21" ht="16.5" x14ac:dyDescent="0.35">
      <c r="C20" s="112" t="s">
        <v>1408</v>
      </c>
      <c r="D20" s="112"/>
      <c r="E20" s="112"/>
    </row>
    <row r="22" spans="3:21" ht="15.5" x14ac:dyDescent="0.35">
      <c r="C22" s="88"/>
      <c r="D22" s="20" t="s">
        <v>1404</v>
      </c>
      <c r="E22" s="20"/>
      <c r="F22" s="20"/>
      <c r="G22" s="20"/>
      <c r="H22" s="20"/>
      <c r="Q22" s="34">
        <v>0</v>
      </c>
      <c r="S22" s="34">
        <v>1</v>
      </c>
    </row>
    <row r="23" spans="3:21" ht="15.5" x14ac:dyDescent="0.35">
      <c r="C23" s="88"/>
      <c r="D23" s="34" t="s">
        <v>1305</v>
      </c>
      <c r="E23" s="34">
        <v>1</v>
      </c>
      <c r="F23" s="34">
        <v>2</v>
      </c>
      <c r="G23" s="34">
        <v>3</v>
      </c>
      <c r="H23" s="34">
        <v>4</v>
      </c>
      <c r="Q23" s="34">
        <v>1</v>
      </c>
      <c r="S23" s="34">
        <v>1.29</v>
      </c>
    </row>
    <row r="24" spans="3:21" ht="15" x14ac:dyDescent="0.35">
      <c r="C24" s="34" t="s">
        <v>1409</v>
      </c>
      <c r="D24" s="34">
        <v>1</v>
      </c>
      <c r="E24" s="34">
        <v>1.29</v>
      </c>
      <c r="F24" s="34">
        <v>1.58</v>
      </c>
      <c r="G24" s="34">
        <v>1.87</v>
      </c>
      <c r="H24" s="34">
        <v>2.16</v>
      </c>
      <c r="Q24" s="34">
        <v>2</v>
      </c>
      <c r="S24" s="34">
        <v>1.58</v>
      </c>
    </row>
    <row r="25" spans="3:21" x14ac:dyDescent="0.35">
      <c r="Q25" s="34">
        <v>3</v>
      </c>
      <c r="S25" s="34">
        <v>1.87</v>
      </c>
    </row>
    <row r="26" spans="3:21" x14ac:dyDescent="0.35">
      <c r="Q26" s="34">
        <v>4</v>
      </c>
      <c r="S26" s="34">
        <v>2.16</v>
      </c>
    </row>
    <row r="29" spans="3:21" ht="15" x14ac:dyDescent="0.35">
      <c r="P29" t="s">
        <v>1148</v>
      </c>
      <c r="Q29" s="34" t="s">
        <v>1402</v>
      </c>
      <c r="R29" t="s">
        <v>1146</v>
      </c>
      <c r="S29" s="34" t="s">
        <v>1406</v>
      </c>
      <c r="T29" t="s">
        <v>1147</v>
      </c>
      <c r="U29" t="str">
        <f>P29&amp;Q29&amp;R29&amp;S29&amp;T29</f>
        <v>["Screw Diameter (in)","Fd"],</v>
      </c>
    </row>
    <row r="30" spans="3:21" x14ac:dyDescent="0.35">
      <c r="P30" t="s">
        <v>1273</v>
      </c>
      <c r="Q30" s="34">
        <v>6</v>
      </c>
      <c r="R30" t="s">
        <v>1276</v>
      </c>
      <c r="S30" s="34">
        <v>18</v>
      </c>
      <c r="T30" t="s">
        <v>1194</v>
      </c>
      <c r="U30" t="str">
        <f t="shared" ref="U30:U41" si="1">P30&amp;Q30&amp;R30&amp;S30&amp;T30</f>
        <v>[6,18],</v>
      </c>
    </row>
    <row r="31" spans="3:21" x14ac:dyDescent="0.35">
      <c r="P31" t="s">
        <v>1273</v>
      </c>
      <c r="Q31" s="34">
        <v>8</v>
      </c>
      <c r="R31" t="s">
        <v>1276</v>
      </c>
      <c r="S31" s="34">
        <v>26</v>
      </c>
      <c r="T31" t="s">
        <v>1194</v>
      </c>
      <c r="U31" t="str">
        <f t="shared" si="1"/>
        <v>[8,26],</v>
      </c>
    </row>
    <row r="32" spans="3:21" x14ac:dyDescent="0.35">
      <c r="P32" t="s">
        <v>1273</v>
      </c>
      <c r="Q32" s="34">
        <v>9</v>
      </c>
      <c r="R32" t="s">
        <v>1276</v>
      </c>
      <c r="S32" s="34">
        <v>31</v>
      </c>
      <c r="T32" t="s">
        <v>1194</v>
      </c>
      <c r="U32" t="str">
        <f t="shared" si="1"/>
        <v>[9,31],</v>
      </c>
    </row>
    <row r="33" spans="6:22" x14ac:dyDescent="0.35">
      <c r="P33" t="s">
        <v>1273</v>
      </c>
      <c r="Q33" s="34">
        <v>10</v>
      </c>
      <c r="R33" t="s">
        <v>1276</v>
      </c>
      <c r="S33" s="34">
        <v>37</v>
      </c>
      <c r="T33" t="s">
        <v>1194</v>
      </c>
      <c r="U33" t="str">
        <f t="shared" si="1"/>
        <v>[10,37],</v>
      </c>
    </row>
    <row r="34" spans="6:22" x14ac:dyDescent="0.35">
      <c r="F34">
        <v>1</v>
      </c>
      <c r="G34" t="s">
        <v>1148</v>
      </c>
      <c r="H34" s="91" t="s">
        <v>1411</v>
      </c>
      <c r="I34" t="s">
        <v>1193</v>
      </c>
      <c r="J34" t="s">
        <v>1418</v>
      </c>
      <c r="K34" t="s">
        <v>1194</v>
      </c>
      <c r="L34" t="str">
        <f>G34&amp;H34&amp;I34&amp;J34&amp;K34</f>
        <v>["Screw Dia (MM)",null],</v>
      </c>
      <c r="P34" t="s">
        <v>1273</v>
      </c>
      <c r="Q34" s="34">
        <v>12</v>
      </c>
      <c r="R34" t="s">
        <v>1276</v>
      </c>
      <c r="S34" s="34">
        <v>55</v>
      </c>
      <c r="T34" t="s">
        <v>1194</v>
      </c>
      <c r="U34" t="str">
        <f t="shared" si="1"/>
        <v>[12,55],</v>
      </c>
    </row>
    <row r="35" spans="6:22" x14ac:dyDescent="0.35">
      <c r="F35">
        <v>2</v>
      </c>
      <c r="G35" t="s">
        <v>1148</v>
      </c>
      <c r="H35" s="91" t="s">
        <v>1412</v>
      </c>
      <c r="I35" t="s">
        <v>1193</v>
      </c>
      <c r="J35" t="s">
        <v>1418</v>
      </c>
      <c r="K35" t="s">
        <v>1194</v>
      </c>
      <c r="L35" t="str">
        <f t="shared" ref="L35:L41" si="2">G35&amp;H35&amp;I35&amp;J35&amp;K35</f>
        <v>["Capacity (kg/hr) @ Max RPM",null],</v>
      </c>
      <c r="P35" t="s">
        <v>1273</v>
      </c>
      <c r="Q35" s="34">
        <v>14</v>
      </c>
      <c r="R35" t="s">
        <v>1276</v>
      </c>
      <c r="S35" s="34">
        <v>78</v>
      </c>
      <c r="T35" t="s">
        <v>1194</v>
      </c>
      <c r="U35" t="str">
        <f t="shared" si="1"/>
        <v>[14,78],</v>
      </c>
    </row>
    <row r="36" spans="6:22" x14ac:dyDescent="0.35">
      <c r="F36">
        <v>3</v>
      </c>
      <c r="G36" t="s">
        <v>1148</v>
      </c>
      <c r="H36" s="91" t="s">
        <v>1413</v>
      </c>
      <c r="I36" t="s">
        <v>1193</v>
      </c>
      <c r="J36" t="s">
        <v>1418</v>
      </c>
      <c r="K36" t="s">
        <v>1194</v>
      </c>
      <c r="L36" t="str">
        <f t="shared" si="2"/>
        <v>["Equivalent Conveying Capacity (kg/hr)",null],</v>
      </c>
      <c r="P36" t="s">
        <v>1273</v>
      </c>
      <c r="Q36" s="34">
        <v>16</v>
      </c>
      <c r="R36" t="s">
        <v>1276</v>
      </c>
      <c r="S36" s="34">
        <v>106</v>
      </c>
      <c r="T36" t="s">
        <v>1194</v>
      </c>
      <c r="U36" t="str">
        <f t="shared" si="1"/>
        <v>[16,106],</v>
      </c>
    </row>
    <row r="37" spans="6:22" x14ac:dyDescent="0.35">
      <c r="F37">
        <v>4</v>
      </c>
      <c r="G37" t="s">
        <v>1148</v>
      </c>
      <c r="H37" s="91" t="s">
        <v>1414</v>
      </c>
      <c r="I37" t="s">
        <v>1193</v>
      </c>
      <c r="J37" t="s">
        <v>1418</v>
      </c>
      <c r="K37" t="s">
        <v>1194</v>
      </c>
      <c r="L37" t="str">
        <f t="shared" si="2"/>
        <v>["Actual Operating RPM ",null],</v>
      </c>
      <c r="P37" t="s">
        <v>1273</v>
      </c>
      <c r="Q37" s="34">
        <v>18</v>
      </c>
      <c r="R37" t="s">
        <v>1276</v>
      </c>
      <c r="S37" s="34">
        <v>135</v>
      </c>
      <c r="T37" t="s">
        <v>1194</v>
      </c>
      <c r="U37" t="str">
        <f t="shared" si="1"/>
        <v>[18,135],</v>
      </c>
    </row>
    <row r="38" spans="6:22" x14ac:dyDescent="0.35">
      <c r="F38">
        <v>5</v>
      </c>
      <c r="G38" t="s">
        <v>1148</v>
      </c>
      <c r="H38" s="92" t="s">
        <v>1415</v>
      </c>
      <c r="I38" t="s">
        <v>1193</v>
      </c>
      <c r="J38" t="s">
        <v>1418</v>
      </c>
      <c r="K38" t="s">
        <v>1194</v>
      </c>
      <c r="L38" t="str">
        <f t="shared" si="2"/>
        <v>["Recommened Horsepower HP",null],</v>
      </c>
      <c r="P38" t="s">
        <v>1273</v>
      </c>
      <c r="Q38" s="34">
        <v>20</v>
      </c>
      <c r="R38" t="s">
        <v>1276</v>
      </c>
      <c r="S38" s="34">
        <v>165</v>
      </c>
      <c r="T38" t="s">
        <v>1194</v>
      </c>
      <c r="U38" t="str">
        <f t="shared" si="1"/>
        <v>[20,165],</v>
      </c>
    </row>
    <row r="39" spans="6:22" x14ac:dyDescent="0.35">
      <c r="F39">
        <v>6</v>
      </c>
      <c r="G39" t="s">
        <v>1148</v>
      </c>
      <c r="H39" s="93" t="s">
        <v>1416</v>
      </c>
      <c r="I39" t="s">
        <v>1193</v>
      </c>
      <c r="J39" t="s">
        <v>1275</v>
      </c>
      <c r="K39" t="s">
        <v>1194</v>
      </c>
      <c r="L39" t="str">
        <f t="shared" si="2"/>
        <v>["Hanger Bearing Type",""],</v>
      </c>
      <c r="P39" t="s">
        <v>1273</v>
      </c>
      <c r="Q39" s="34">
        <v>24</v>
      </c>
      <c r="R39" t="s">
        <v>1276</v>
      </c>
      <c r="S39" s="34">
        <v>235</v>
      </c>
      <c r="T39" t="s">
        <v>1194</v>
      </c>
      <c r="U39" t="str">
        <f t="shared" si="1"/>
        <v>[24,235],</v>
      </c>
    </row>
    <row r="40" spans="6:22" x14ac:dyDescent="0.35">
      <c r="F40">
        <v>7</v>
      </c>
      <c r="G40" t="s">
        <v>1148</v>
      </c>
      <c r="H40" s="92" t="s">
        <v>1417</v>
      </c>
      <c r="I40" t="s">
        <v>1193</v>
      </c>
      <c r="J40" t="s">
        <v>1418</v>
      </c>
      <c r="K40" t="s">
        <v>1194</v>
      </c>
      <c r="L40" t="str">
        <f t="shared" si="2"/>
        <v>["No. of Hanger Bearing",null],</v>
      </c>
      <c r="P40" t="s">
        <v>1273</v>
      </c>
      <c r="Q40" s="34">
        <v>30</v>
      </c>
      <c r="R40" t="s">
        <v>1276</v>
      </c>
      <c r="S40" s="34">
        <v>365</v>
      </c>
      <c r="T40" t="s">
        <v>1194</v>
      </c>
      <c r="U40" t="str">
        <f t="shared" si="1"/>
        <v>[30,365],</v>
      </c>
    </row>
    <row r="41" spans="6:22" x14ac:dyDescent="0.35">
      <c r="F41">
        <v>8</v>
      </c>
      <c r="G41" t="s">
        <v>1148</v>
      </c>
      <c r="H41" s="91" t="s">
        <v>1306</v>
      </c>
      <c r="I41" t="s">
        <v>1193</v>
      </c>
      <c r="J41" t="s">
        <v>1275</v>
      </c>
      <c r="K41" t="s">
        <v>1274</v>
      </c>
      <c r="L41" t="str">
        <f t="shared" si="2"/>
        <v>["Conveyor Loading %",""]</v>
      </c>
      <c r="P41" t="s">
        <v>1273</v>
      </c>
      <c r="Q41" s="34">
        <v>36</v>
      </c>
      <c r="R41" t="s">
        <v>1276</v>
      </c>
      <c r="S41" s="34">
        <v>540</v>
      </c>
      <c r="T41" t="s">
        <v>1274</v>
      </c>
      <c r="U41" t="str">
        <f t="shared" si="1"/>
        <v>[36,540]</v>
      </c>
    </row>
    <row r="44" spans="6:22" ht="15" x14ac:dyDescent="0.35">
      <c r="G44" t="s">
        <v>1148</v>
      </c>
      <c r="H44" s="94" t="s">
        <v>1419</v>
      </c>
      <c r="I44" t="s">
        <v>1146</v>
      </c>
      <c r="J44" s="94" t="s">
        <v>1420</v>
      </c>
      <c r="K44" t="s">
        <v>1147</v>
      </c>
      <c r="L44" t="str">
        <f>G44&amp;H44&amp;I44&amp;J44&amp;K44</f>
        <v>["in","NB"],</v>
      </c>
      <c r="O44" t="s">
        <v>1148</v>
      </c>
      <c r="P44" t="s">
        <v>1420</v>
      </c>
      <c r="Q44" t="s">
        <v>1146</v>
      </c>
      <c r="R44" t="s">
        <v>1419</v>
      </c>
      <c r="S44" t="s">
        <v>1146</v>
      </c>
      <c r="T44" s="34" t="s">
        <v>1406</v>
      </c>
      <c r="U44" t="s">
        <v>1147</v>
      </c>
      <c r="V44" t="str">
        <f>O44&amp;P44&amp;Q44&amp;R44&amp;S44&amp;T44&amp;U44</f>
        <v>["NB","in","Fd"],</v>
      </c>
    </row>
    <row r="45" spans="6:22" x14ac:dyDescent="0.35">
      <c r="G45" t="s">
        <v>1273</v>
      </c>
      <c r="H45" s="95">
        <v>6</v>
      </c>
      <c r="I45" t="s">
        <v>1276</v>
      </c>
      <c r="J45" s="95">
        <v>150</v>
      </c>
      <c r="K45" t="s">
        <v>1194</v>
      </c>
      <c r="L45" t="str">
        <f t="shared" ref="L45:L54" si="3">G45&amp;H45&amp;I45&amp;J45&amp;K45</f>
        <v>[6,150],</v>
      </c>
      <c r="O45" t="s">
        <v>1273</v>
      </c>
      <c r="P45" s="95">
        <v>150</v>
      </c>
      <c r="Q45" t="s">
        <v>1276</v>
      </c>
      <c r="R45" s="95">
        <v>6</v>
      </c>
      <c r="S45" t="s">
        <v>1276</v>
      </c>
      <c r="T45" s="34">
        <v>18</v>
      </c>
      <c r="U45" t="s">
        <v>1194</v>
      </c>
      <c r="V45" t="str">
        <f t="shared" ref="V45:V56" si="4">O45&amp;P45&amp;Q45&amp;R45&amp;S45&amp;T45&amp;U45</f>
        <v>[150,6,18],</v>
      </c>
    </row>
    <row r="46" spans="6:22" x14ac:dyDescent="0.35">
      <c r="G46" t="s">
        <v>1273</v>
      </c>
      <c r="H46" s="95">
        <v>9</v>
      </c>
      <c r="I46" t="s">
        <v>1276</v>
      </c>
      <c r="J46" s="95">
        <v>225</v>
      </c>
      <c r="K46" t="s">
        <v>1194</v>
      </c>
      <c r="L46" t="str">
        <f t="shared" si="3"/>
        <v>[9,225],</v>
      </c>
      <c r="O46" t="s">
        <v>1273</v>
      </c>
      <c r="P46" s="95">
        <v>200</v>
      </c>
      <c r="Q46" t="s">
        <v>1276</v>
      </c>
      <c r="R46" s="95">
        <v>8</v>
      </c>
      <c r="S46" t="s">
        <v>1276</v>
      </c>
      <c r="T46" s="34">
        <v>26</v>
      </c>
      <c r="U46" t="s">
        <v>1194</v>
      </c>
      <c r="V46" t="str">
        <f t="shared" si="4"/>
        <v>[200,8,26],</v>
      </c>
    </row>
    <row r="47" spans="6:22" x14ac:dyDescent="0.35">
      <c r="G47" t="s">
        <v>1273</v>
      </c>
      <c r="H47" s="95">
        <v>12</v>
      </c>
      <c r="I47" t="s">
        <v>1276</v>
      </c>
      <c r="J47" s="95">
        <v>300</v>
      </c>
      <c r="K47" t="s">
        <v>1194</v>
      </c>
      <c r="L47" t="str">
        <f t="shared" si="3"/>
        <v>[12,300],</v>
      </c>
      <c r="O47" t="s">
        <v>1273</v>
      </c>
      <c r="P47" s="95">
        <v>225</v>
      </c>
      <c r="Q47" t="s">
        <v>1276</v>
      </c>
      <c r="R47" s="95">
        <v>9</v>
      </c>
      <c r="S47" t="s">
        <v>1276</v>
      </c>
      <c r="T47" s="34">
        <v>31</v>
      </c>
      <c r="U47" t="s">
        <v>1194</v>
      </c>
      <c r="V47" t="str">
        <f t="shared" si="4"/>
        <v>[225,9,31],</v>
      </c>
    </row>
    <row r="48" spans="6:22" x14ac:dyDescent="0.35">
      <c r="G48" t="s">
        <v>1273</v>
      </c>
      <c r="H48" s="95">
        <v>14</v>
      </c>
      <c r="I48" t="s">
        <v>1276</v>
      </c>
      <c r="J48" s="95">
        <v>350</v>
      </c>
      <c r="K48" t="s">
        <v>1194</v>
      </c>
      <c r="L48" t="str">
        <f t="shared" si="3"/>
        <v>[14,350],</v>
      </c>
      <c r="O48" t="s">
        <v>1273</v>
      </c>
      <c r="P48" s="95">
        <v>250</v>
      </c>
      <c r="Q48" t="s">
        <v>1276</v>
      </c>
      <c r="R48" s="95">
        <v>10</v>
      </c>
      <c r="S48" t="s">
        <v>1276</v>
      </c>
      <c r="T48" s="34">
        <v>37</v>
      </c>
      <c r="U48" t="s">
        <v>1194</v>
      </c>
      <c r="V48" t="str">
        <f t="shared" si="4"/>
        <v>[250,10,37],</v>
      </c>
    </row>
    <row r="49" spans="7:22" x14ac:dyDescent="0.35">
      <c r="G49" t="s">
        <v>1273</v>
      </c>
      <c r="H49" s="95">
        <v>16</v>
      </c>
      <c r="I49" t="s">
        <v>1276</v>
      </c>
      <c r="J49" s="95">
        <v>400</v>
      </c>
      <c r="K49" t="s">
        <v>1194</v>
      </c>
      <c r="L49" t="str">
        <f t="shared" si="3"/>
        <v>[16,400],</v>
      </c>
      <c r="O49" t="s">
        <v>1273</v>
      </c>
      <c r="P49" s="95">
        <v>300</v>
      </c>
      <c r="Q49" t="s">
        <v>1276</v>
      </c>
      <c r="R49" s="95">
        <v>12</v>
      </c>
      <c r="S49" t="s">
        <v>1276</v>
      </c>
      <c r="T49" s="34">
        <v>55</v>
      </c>
      <c r="U49" t="s">
        <v>1194</v>
      </c>
      <c r="V49" t="str">
        <f t="shared" si="4"/>
        <v>[300,12,55],</v>
      </c>
    </row>
    <row r="50" spans="7:22" x14ac:dyDescent="0.35">
      <c r="G50" t="s">
        <v>1273</v>
      </c>
      <c r="H50" s="95">
        <v>18</v>
      </c>
      <c r="I50" t="s">
        <v>1276</v>
      </c>
      <c r="J50" s="95">
        <v>450</v>
      </c>
      <c r="K50" t="s">
        <v>1194</v>
      </c>
      <c r="L50" t="str">
        <f t="shared" si="3"/>
        <v>[18,450],</v>
      </c>
      <c r="O50" t="s">
        <v>1273</v>
      </c>
      <c r="P50" s="95">
        <v>350</v>
      </c>
      <c r="Q50" t="s">
        <v>1276</v>
      </c>
      <c r="R50" s="95">
        <v>14</v>
      </c>
      <c r="S50" t="s">
        <v>1276</v>
      </c>
      <c r="T50" s="34">
        <v>78</v>
      </c>
      <c r="U50" t="s">
        <v>1194</v>
      </c>
      <c r="V50" t="str">
        <f t="shared" si="4"/>
        <v>[350,14,78],</v>
      </c>
    </row>
    <row r="51" spans="7:22" x14ac:dyDescent="0.35">
      <c r="G51" t="s">
        <v>1273</v>
      </c>
      <c r="H51" s="95">
        <v>20</v>
      </c>
      <c r="I51" t="s">
        <v>1276</v>
      </c>
      <c r="J51" s="95">
        <v>500</v>
      </c>
      <c r="K51" t="s">
        <v>1194</v>
      </c>
      <c r="L51" t="str">
        <f t="shared" si="3"/>
        <v>[20,500],</v>
      </c>
      <c r="O51" t="s">
        <v>1273</v>
      </c>
      <c r="P51" s="95">
        <v>400</v>
      </c>
      <c r="Q51" t="s">
        <v>1276</v>
      </c>
      <c r="R51" s="95">
        <v>16</v>
      </c>
      <c r="S51" t="s">
        <v>1276</v>
      </c>
      <c r="T51" s="34">
        <v>106</v>
      </c>
      <c r="U51" t="s">
        <v>1194</v>
      </c>
      <c r="V51" t="str">
        <f t="shared" si="4"/>
        <v>[400,16,106],</v>
      </c>
    </row>
    <row r="52" spans="7:22" x14ac:dyDescent="0.35">
      <c r="G52" t="s">
        <v>1273</v>
      </c>
      <c r="H52" s="95">
        <v>24</v>
      </c>
      <c r="I52" t="s">
        <v>1276</v>
      </c>
      <c r="J52" s="95">
        <v>600</v>
      </c>
      <c r="K52" t="s">
        <v>1194</v>
      </c>
      <c r="L52" t="str">
        <f t="shared" si="3"/>
        <v>[24,600],</v>
      </c>
      <c r="O52" t="s">
        <v>1273</v>
      </c>
      <c r="P52" s="95">
        <v>450</v>
      </c>
      <c r="Q52" t="s">
        <v>1276</v>
      </c>
      <c r="R52" s="95">
        <v>18</v>
      </c>
      <c r="S52" t="s">
        <v>1276</v>
      </c>
      <c r="T52" s="34">
        <v>135</v>
      </c>
      <c r="U52" t="s">
        <v>1194</v>
      </c>
      <c r="V52" t="str">
        <f t="shared" si="4"/>
        <v>[450,18,135],</v>
      </c>
    </row>
    <row r="53" spans="7:22" x14ac:dyDescent="0.35">
      <c r="G53" t="s">
        <v>1273</v>
      </c>
      <c r="H53" s="95">
        <v>30</v>
      </c>
      <c r="I53" t="s">
        <v>1276</v>
      </c>
      <c r="J53" s="95">
        <v>750</v>
      </c>
      <c r="K53" t="s">
        <v>1194</v>
      </c>
      <c r="L53" t="str">
        <f t="shared" si="3"/>
        <v>[30,750],</v>
      </c>
      <c r="O53" t="s">
        <v>1273</v>
      </c>
      <c r="P53" s="95">
        <v>500</v>
      </c>
      <c r="Q53" t="s">
        <v>1276</v>
      </c>
      <c r="R53" s="95">
        <v>20</v>
      </c>
      <c r="S53" t="s">
        <v>1276</v>
      </c>
      <c r="T53" s="34">
        <v>165</v>
      </c>
      <c r="U53" t="s">
        <v>1194</v>
      </c>
      <c r="V53" t="str">
        <f t="shared" si="4"/>
        <v>[500,20,165],</v>
      </c>
    </row>
    <row r="54" spans="7:22" x14ac:dyDescent="0.35">
      <c r="G54" t="s">
        <v>1273</v>
      </c>
      <c r="H54" s="95">
        <v>36</v>
      </c>
      <c r="I54" t="s">
        <v>1276</v>
      </c>
      <c r="J54" s="95">
        <v>900</v>
      </c>
      <c r="K54" t="s">
        <v>1274</v>
      </c>
      <c r="L54" t="str">
        <f t="shared" si="3"/>
        <v>[36,900]</v>
      </c>
      <c r="O54" t="s">
        <v>1273</v>
      </c>
      <c r="P54" s="95">
        <v>600</v>
      </c>
      <c r="Q54" t="s">
        <v>1276</v>
      </c>
      <c r="R54" s="95">
        <v>24</v>
      </c>
      <c r="S54" t="s">
        <v>1276</v>
      </c>
      <c r="T54" s="34">
        <v>235</v>
      </c>
      <c r="U54" t="s">
        <v>1194</v>
      </c>
      <c r="V54" t="str">
        <f t="shared" si="4"/>
        <v>[600,24,235],</v>
      </c>
    </row>
    <row r="55" spans="7:22" x14ac:dyDescent="0.35">
      <c r="O55" t="s">
        <v>1273</v>
      </c>
      <c r="P55" s="95">
        <v>750</v>
      </c>
      <c r="Q55" t="s">
        <v>1276</v>
      </c>
      <c r="R55" s="95">
        <v>30</v>
      </c>
      <c r="S55" t="s">
        <v>1276</v>
      </c>
      <c r="T55" s="34">
        <v>365</v>
      </c>
      <c r="U55" t="s">
        <v>1194</v>
      </c>
      <c r="V55" t="str">
        <f t="shared" si="4"/>
        <v>[750,30,365],</v>
      </c>
    </row>
    <row r="56" spans="7:22" x14ac:dyDescent="0.35">
      <c r="O56" t="s">
        <v>1273</v>
      </c>
      <c r="P56" s="95">
        <v>900</v>
      </c>
      <c r="Q56" t="s">
        <v>1276</v>
      </c>
      <c r="R56" s="95">
        <v>36</v>
      </c>
      <c r="S56" t="s">
        <v>1276</v>
      </c>
      <c r="T56" s="34">
        <v>540</v>
      </c>
      <c r="U56" t="s">
        <v>1274</v>
      </c>
      <c r="V56" t="str">
        <f t="shared" si="4"/>
        <v>[900,36,540]</v>
      </c>
    </row>
  </sheetData>
  <mergeCells count="1">
    <mergeCell ref="C20:E2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F97D-5DEE-4C21-AF3A-9F10B24C5817}">
  <dimension ref="C1:AJ84"/>
  <sheetViews>
    <sheetView topLeftCell="K1" zoomScaleNormal="100" workbookViewId="0">
      <selection activeCell="Z15" sqref="Z15"/>
    </sheetView>
  </sheetViews>
  <sheetFormatPr defaultRowHeight="14.5" x14ac:dyDescent="0.35"/>
  <cols>
    <col min="3" max="3" width="3.81640625" bestFit="1" customWidth="1"/>
    <col min="4" max="4" width="4.81640625" bestFit="1" customWidth="1"/>
    <col min="5" max="5" width="14.54296875" bestFit="1" customWidth="1"/>
    <col min="6" max="6" width="14.26953125" bestFit="1" customWidth="1"/>
    <col min="7" max="7" width="7.36328125" bestFit="1" customWidth="1"/>
    <col min="9" max="9" width="16.1796875" bestFit="1" customWidth="1"/>
    <col min="10" max="10" width="15.90625" bestFit="1" customWidth="1"/>
    <col min="14" max="14" width="3.81640625" bestFit="1" customWidth="1"/>
    <col min="16" max="16" width="4.81640625" bestFit="1" customWidth="1"/>
    <col min="18" max="18" width="14.54296875" bestFit="1" customWidth="1"/>
    <col min="20" max="20" width="16.7265625" bestFit="1" customWidth="1"/>
    <col min="22" max="22" width="11.81640625" customWidth="1"/>
    <col min="24" max="24" width="16.7265625" bestFit="1" customWidth="1"/>
    <col min="26" max="26" width="11.81640625" bestFit="1" customWidth="1"/>
    <col min="28" max="28" width="17.7265625" bestFit="1" customWidth="1"/>
    <col min="30" max="30" width="11.81640625" bestFit="1" customWidth="1"/>
    <col min="32" max="32" width="17.7265625" bestFit="1" customWidth="1"/>
    <col min="34" max="34" width="11.81640625" bestFit="1" customWidth="1"/>
  </cols>
  <sheetData>
    <row r="1" spans="3:36" x14ac:dyDescent="0.35">
      <c r="T1">
        <v>1</v>
      </c>
      <c r="X1">
        <v>2</v>
      </c>
      <c r="AB1">
        <v>3</v>
      </c>
      <c r="AF1">
        <v>4</v>
      </c>
    </row>
    <row r="3" spans="3:36" x14ac:dyDescent="0.35">
      <c r="T3">
        <f>2*T1+1</f>
        <v>3</v>
      </c>
      <c r="V3">
        <f>2*T1+2</f>
        <v>4</v>
      </c>
      <c r="X3">
        <f>2*X1+1</f>
        <v>5</v>
      </c>
      <c r="Z3">
        <f>2*X1+2</f>
        <v>6</v>
      </c>
      <c r="AB3">
        <f>2*AB1+1</f>
        <v>7</v>
      </c>
      <c r="AD3">
        <f>2*AB1+2</f>
        <v>8</v>
      </c>
      <c r="AF3">
        <f>2*AF1+1</f>
        <v>9</v>
      </c>
      <c r="AH3">
        <f>2*AF1+2</f>
        <v>10</v>
      </c>
    </row>
    <row r="4" spans="3:36" x14ac:dyDescent="0.35">
      <c r="C4" s="113" t="s">
        <v>1421</v>
      </c>
      <c r="D4" s="113"/>
      <c r="E4" s="113"/>
      <c r="F4" s="113"/>
      <c r="G4" s="113"/>
      <c r="H4" s="97"/>
      <c r="I4" s="97"/>
      <c r="J4" s="97"/>
      <c r="K4" s="97"/>
      <c r="L4" s="97"/>
      <c r="N4">
        <v>0</v>
      </c>
      <c r="P4">
        <v>1</v>
      </c>
      <c r="R4">
        <v>2</v>
      </c>
      <c r="T4">
        <v>3</v>
      </c>
      <c r="V4">
        <v>4</v>
      </c>
      <c r="X4">
        <v>5</v>
      </c>
      <c r="Z4">
        <v>6</v>
      </c>
      <c r="AB4">
        <v>7</v>
      </c>
      <c r="AD4">
        <v>8</v>
      </c>
      <c r="AF4">
        <v>9</v>
      </c>
      <c r="AH4">
        <v>10</v>
      </c>
    </row>
    <row r="5" spans="3:36" x14ac:dyDescent="0.35">
      <c r="C5" s="94" t="s">
        <v>1420</v>
      </c>
      <c r="D5" s="94" t="s">
        <v>1419</v>
      </c>
      <c r="E5" s="94" t="s">
        <v>1422</v>
      </c>
      <c r="F5" s="94" t="s">
        <v>1423</v>
      </c>
      <c r="G5" s="94" t="s">
        <v>1424</v>
      </c>
      <c r="H5" s="97"/>
      <c r="I5" s="94" t="s">
        <v>1425</v>
      </c>
      <c r="J5" s="94" t="s">
        <v>1426</v>
      </c>
      <c r="K5" s="97"/>
      <c r="L5" s="97"/>
      <c r="M5" t="s">
        <v>1148</v>
      </c>
      <c r="N5" s="94" t="s">
        <v>1420</v>
      </c>
      <c r="O5" s="94" t="s">
        <v>1146</v>
      </c>
      <c r="P5" s="94" t="s">
        <v>1419</v>
      </c>
      <c r="Q5" s="94" t="s">
        <v>1146</v>
      </c>
      <c r="R5" s="94" t="s">
        <v>1422</v>
      </c>
      <c r="S5" s="94" t="s">
        <v>1146</v>
      </c>
      <c r="T5" t="s">
        <v>1430</v>
      </c>
      <c r="U5" s="94" t="s">
        <v>1146</v>
      </c>
      <c r="V5" t="s">
        <v>1431</v>
      </c>
      <c r="W5" s="94" t="s">
        <v>1146</v>
      </c>
      <c r="X5" t="s">
        <v>1432</v>
      </c>
      <c r="Y5" s="94" t="s">
        <v>1146</v>
      </c>
      <c r="Z5" t="s">
        <v>1433</v>
      </c>
      <c r="AA5" s="94" t="s">
        <v>1146</v>
      </c>
      <c r="AB5" t="s">
        <v>1434</v>
      </c>
      <c r="AC5" s="94" t="s">
        <v>1146</v>
      </c>
      <c r="AD5" t="s">
        <v>1435</v>
      </c>
      <c r="AE5" s="94" t="s">
        <v>1146</v>
      </c>
      <c r="AF5" t="s">
        <v>1436</v>
      </c>
      <c r="AG5" s="94" t="s">
        <v>1146</v>
      </c>
      <c r="AH5" t="s">
        <v>1437</v>
      </c>
      <c r="AI5" s="94" t="s">
        <v>1147</v>
      </c>
      <c r="AJ5" t="str">
        <f>M5&amp;N5&amp;O5&amp;P5&amp;Q5&amp;R5&amp;S5&amp;T5&amp;U5&amp;V5&amp;W5&amp;X5&amp;Y5&amp;Z5&amp;AA5&amp;AB5&amp;AC5&amp;AD5&amp;AE5&amp;AF5&amp;AG5&amp;AH5&amp;AI5</f>
        <v>["NB","in","External Dia (in)","Internal Dia (in) 40","Inertia 40","Internal Dia (in) 80","Inertia 80","Internal Dia (in) 80s","Inertia 80s","Internal Dia (in) 100","Inertia 100"],</v>
      </c>
    </row>
    <row r="6" spans="3:36" x14ac:dyDescent="0.35">
      <c r="C6" s="94">
        <v>15</v>
      </c>
      <c r="D6" s="94">
        <v>0.5</v>
      </c>
      <c r="E6" s="96">
        <v>0.8385826771653544</v>
      </c>
      <c r="F6" s="96">
        <v>0.62047244094488196</v>
      </c>
      <c r="G6" s="98">
        <f>PI()*(POWER(E6,4)-POWER(F6,4))/64</f>
        <v>1.6999225814169027E-2</v>
      </c>
      <c r="H6" s="99"/>
      <c r="I6" s="94">
        <v>21.3</v>
      </c>
      <c r="J6" s="94">
        <v>15.76</v>
      </c>
      <c r="K6" s="97"/>
      <c r="L6" s="97"/>
      <c r="M6" t="s">
        <v>1273</v>
      </c>
      <c r="N6" s="94">
        <v>15</v>
      </c>
      <c r="O6" s="94" t="s">
        <v>1276</v>
      </c>
      <c r="P6" s="94">
        <v>0.5</v>
      </c>
      <c r="Q6" s="94" t="s">
        <v>1276</v>
      </c>
      <c r="R6" s="96">
        <v>0.8385826771653544</v>
      </c>
      <c r="S6" s="96" t="s">
        <v>1276</v>
      </c>
      <c r="T6">
        <v>0.62047244094488196</v>
      </c>
      <c r="U6" t="s">
        <v>1276</v>
      </c>
      <c r="V6">
        <v>1.6999225814169027E-2</v>
      </c>
      <c r="W6" t="s">
        <v>1276</v>
      </c>
      <c r="X6">
        <v>0.5448818897637796</v>
      </c>
      <c r="Y6" t="s">
        <v>1276</v>
      </c>
      <c r="Z6">
        <v>1.9947750972376541E-2</v>
      </c>
      <c r="AA6" t="s">
        <v>1276</v>
      </c>
      <c r="AB6">
        <v>0.5448818897637796</v>
      </c>
      <c r="AC6" t="s">
        <v>1276</v>
      </c>
      <c r="AD6">
        <v>1.9947750972376541E-2</v>
      </c>
      <c r="AE6" t="s">
        <v>1276</v>
      </c>
      <c r="AF6">
        <v>0.5448818897637796</v>
      </c>
      <c r="AG6" t="s">
        <v>1276</v>
      </c>
      <c r="AH6">
        <v>1.9947750972376541E-2</v>
      </c>
      <c r="AI6" t="s">
        <v>1194</v>
      </c>
      <c r="AJ6" t="str">
        <f t="shared" ref="AJ6:AJ19" si="0">M6&amp;N6&amp;O6&amp;P6&amp;Q6&amp;R6&amp;S6&amp;T6&amp;U6&amp;V6&amp;W6&amp;X6&amp;Y6&amp;Z6&amp;AA6&amp;AB6&amp;AC6&amp;AD6&amp;AE6&amp;AF6&amp;AG6&amp;AH6&amp;AI6</f>
        <v>[15,0.5,0.838582677165354,0.620472440944882,0.016999225814169,0.54488188976378,0.0199477509723765,0.54488188976378,0.0199477509723765,0.54488188976378,0.0199477509723765],</v>
      </c>
    </row>
    <row r="7" spans="3:36" x14ac:dyDescent="0.35">
      <c r="C7" s="94">
        <v>20</v>
      </c>
      <c r="D7" s="94">
        <v>0.75</v>
      </c>
      <c r="E7" s="96">
        <v>1.0511811023622049</v>
      </c>
      <c r="F7" s="96">
        <v>0.82519685039370083</v>
      </c>
      <c r="G7" s="98">
        <f>PI()*(POWER(E7,4)-POWER(F7,4))/64</f>
        <v>3.7173478829154574E-2</v>
      </c>
      <c r="H7" s="99"/>
      <c r="I7" s="94">
        <v>26.7</v>
      </c>
      <c r="J7" s="94">
        <v>20.96</v>
      </c>
      <c r="K7" s="97"/>
      <c r="L7" s="97"/>
      <c r="M7" t="s">
        <v>1273</v>
      </c>
      <c r="N7" s="94">
        <v>20</v>
      </c>
      <c r="O7" s="94" t="s">
        <v>1276</v>
      </c>
      <c r="P7" s="94">
        <v>0.75</v>
      </c>
      <c r="Q7" s="94" t="s">
        <v>1276</v>
      </c>
      <c r="R7" s="96">
        <v>1.0511811023622049</v>
      </c>
      <c r="S7" s="96" t="s">
        <v>1276</v>
      </c>
      <c r="T7">
        <v>0.82519685039370083</v>
      </c>
      <c r="U7" t="s">
        <v>1276</v>
      </c>
      <c r="V7">
        <v>3.7173478829154574E-2</v>
      </c>
      <c r="W7" t="s">
        <v>1276</v>
      </c>
      <c r="X7">
        <v>0.74330708661417322</v>
      </c>
      <c r="Y7" t="s">
        <v>1276</v>
      </c>
      <c r="Z7">
        <v>4.4950414990337549E-2</v>
      </c>
      <c r="AA7" t="s">
        <v>1276</v>
      </c>
      <c r="AB7">
        <v>0.74330708661417322</v>
      </c>
      <c r="AC7" t="s">
        <v>1276</v>
      </c>
      <c r="AD7">
        <v>4.4950414990337549E-2</v>
      </c>
      <c r="AE7" t="s">
        <v>1276</v>
      </c>
      <c r="AF7">
        <v>0.74330708661417322</v>
      </c>
      <c r="AG7" t="s">
        <v>1276</v>
      </c>
      <c r="AH7">
        <v>4.4950414990337549E-2</v>
      </c>
      <c r="AI7" t="s">
        <v>1194</v>
      </c>
      <c r="AJ7" t="str">
        <f t="shared" si="0"/>
        <v>[20,0.75,1.0511811023622,0.825196850393701,0.0371734788291546,0.743307086614173,0.0449504149903375,0.743307086614173,0.0449504149903375,0.743307086614173,0.0449504149903375],</v>
      </c>
    </row>
    <row r="8" spans="3:36" x14ac:dyDescent="0.35">
      <c r="C8" s="94">
        <v>25</v>
      </c>
      <c r="D8" s="94">
        <v>1</v>
      </c>
      <c r="E8" s="96">
        <v>1.3149606299212599</v>
      </c>
      <c r="F8" s="96">
        <v>1.0488188976377955</v>
      </c>
      <c r="G8" s="98">
        <f t="shared" ref="G8:G19" si="1">PI()*(POWER(E8,4)-POWER(F8,4))/64</f>
        <v>8.7366446880445245E-2</v>
      </c>
      <c r="H8" s="99"/>
      <c r="I8" s="94">
        <v>33.4</v>
      </c>
      <c r="J8" s="94">
        <v>26.64</v>
      </c>
      <c r="K8" s="97"/>
      <c r="L8" s="97"/>
      <c r="M8" t="s">
        <v>1273</v>
      </c>
      <c r="N8" s="94">
        <v>25</v>
      </c>
      <c r="O8" s="94" t="s">
        <v>1276</v>
      </c>
      <c r="P8" s="94">
        <v>1</v>
      </c>
      <c r="Q8" s="94" t="s">
        <v>1276</v>
      </c>
      <c r="R8" s="96">
        <v>1.3149606299212599</v>
      </c>
      <c r="S8" s="96" t="s">
        <v>1276</v>
      </c>
      <c r="T8">
        <v>1.0488188976377955</v>
      </c>
      <c r="U8" t="s">
        <v>1276</v>
      </c>
      <c r="V8">
        <v>8.7366446880445245E-2</v>
      </c>
      <c r="W8" t="s">
        <v>1276</v>
      </c>
      <c r="X8">
        <v>0.95669291338582685</v>
      </c>
      <c r="Y8" t="s">
        <v>1276</v>
      </c>
      <c r="Z8">
        <v>0.10564379475494012</v>
      </c>
      <c r="AA8" t="s">
        <v>1276</v>
      </c>
      <c r="AB8">
        <v>0.95669291338582685</v>
      </c>
      <c r="AC8" t="s">
        <v>1276</v>
      </c>
      <c r="AD8">
        <v>0.10564379475494012</v>
      </c>
      <c r="AE8" t="s">
        <v>1276</v>
      </c>
      <c r="AF8">
        <v>0.95669291338582685</v>
      </c>
      <c r="AG8" t="s">
        <v>1276</v>
      </c>
      <c r="AH8">
        <v>0.10564379475494012</v>
      </c>
      <c r="AI8" t="s">
        <v>1194</v>
      </c>
      <c r="AJ8" t="str">
        <f t="shared" si="0"/>
        <v>[25,1,1.31496062992126,1.0488188976378,0.0873664468804452,0.956692913385827,0.10564379475494,0.956692913385827,0.10564379475494,0.956692913385827,0.10564379475494],</v>
      </c>
    </row>
    <row r="9" spans="3:36" x14ac:dyDescent="0.35">
      <c r="C9" s="94">
        <v>32</v>
      </c>
      <c r="D9" s="94">
        <v>1.25</v>
      </c>
      <c r="E9" s="96">
        <v>1.66141732283465</v>
      </c>
      <c r="F9" s="96">
        <v>1.3811023622047245</v>
      </c>
      <c r="G9" s="98">
        <f>PI()*(POWER(E9,4)-POWER(F9,4))/64</f>
        <v>0.19541472100948137</v>
      </c>
      <c r="H9" s="47"/>
      <c r="I9" s="94">
        <v>42.2</v>
      </c>
      <c r="J9" s="94">
        <v>35.08</v>
      </c>
      <c r="K9" s="97"/>
      <c r="L9" s="97"/>
      <c r="M9" t="s">
        <v>1273</v>
      </c>
      <c r="N9" s="94">
        <v>32</v>
      </c>
      <c r="O9" s="94" t="s">
        <v>1276</v>
      </c>
      <c r="P9" s="94">
        <v>1.25</v>
      </c>
      <c r="Q9" s="94" t="s">
        <v>1276</v>
      </c>
      <c r="R9" s="96">
        <v>1.66141732283465</v>
      </c>
      <c r="S9" s="96" t="s">
        <v>1276</v>
      </c>
      <c r="T9">
        <v>1.3811023622047245</v>
      </c>
      <c r="U9" t="s">
        <v>1276</v>
      </c>
      <c r="V9">
        <v>0.19541472100948137</v>
      </c>
      <c r="W9" t="s">
        <v>1276</v>
      </c>
      <c r="X9">
        <v>1.2795275590551183</v>
      </c>
      <c r="Y9" t="s">
        <v>1276</v>
      </c>
      <c r="Z9">
        <v>0.24243788202827971</v>
      </c>
      <c r="AA9" t="s">
        <v>1276</v>
      </c>
      <c r="AB9">
        <v>1.2795275590551183</v>
      </c>
      <c r="AC9" t="s">
        <v>1276</v>
      </c>
      <c r="AD9">
        <v>0.24243788202827971</v>
      </c>
      <c r="AE9" t="s">
        <v>1276</v>
      </c>
      <c r="AF9">
        <v>1.2795275590551183</v>
      </c>
      <c r="AG9" t="s">
        <v>1276</v>
      </c>
      <c r="AH9">
        <v>0.24243788202828001</v>
      </c>
      <c r="AI9" t="s">
        <v>1194</v>
      </c>
      <c r="AJ9" t="str">
        <f t="shared" si="0"/>
        <v>[32,1.25,1.66141732283465,1.38110236220472,0.195414721009481,1.27952755905512,0.24243788202828,1.27952755905512,0.24243788202828,1.27952755905512,0.24243788202828],</v>
      </c>
    </row>
    <row r="10" spans="3:36" x14ac:dyDescent="0.35">
      <c r="C10" s="94">
        <v>40</v>
      </c>
      <c r="D10" s="94">
        <v>1.5</v>
      </c>
      <c r="E10" s="96">
        <v>1.9015748031496063</v>
      </c>
      <c r="F10" s="96">
        <v>1.6118110236220473</v>
      </c>
      <c r="G10" s="98">
        <f t="shared" si="1"/>
        <v>0.31053145951080618</v>
      </c>
      <c r="H10" s="97"/>
      <c r="I10" s="94">
        <v>48.3</v>
      </c>
      <c r="J10" s="94">
        <v>40.94</v>
      </c>
      <c r="K10" s="97"/>
      <c r="L10" s="97"/>
      <c r="M10" t="s">
        <v>1273</v>
      </c>
      <c r="N10" s="94">
        <v>40</v>
      </c>
      <c r="O10" s="94" t="s">
        <v>1276</v>
      </c>
      <c r="P10" s="94">
        <v>1.5</v>
      </c>
      <c r="Q10" s="94" t="s">
        <v>1276</v>
      </c>
      <c r="R10" s="96">
        <v>1.9015748031496063</v>
      </c>
      <c r="S10" s="96" t="s">
        <v>1276</v>
      </c>
      <c r="T10">
        <v>1.6118110236220473</v>
      </c>
      <c r="U10" t="s">
        <v>1276</v>
      </c>
      <c r="V10">
        <v>0.31053145951080618</v>
      </c>
      <c r="W10" t="s">
        <v>1276</v>
      </c>
      <c r="X10">
        <v>1.5015748031496063</v>
      </c>
      <c r="Y10" t="s">
        <v>1276</v>
      </c>
      <c r="Z10">
        <v>0.39228511304232261</v>
      </c>
      <c r="AA10" t="s">
        <v>1276</v>
      </c>
      <c r="AB10">
        <v>1.5015748031496063</v>
      </c>
      <c r="AC10" t="s">
        <v>1276</v>
      </c>
      <c r="AD10">
        <v>0.39228511304232261</v>
      </c>
      <c r="AE10" t="s">
        <v>1276</v>
      </c>
      <c r="AF10">
        <v>1.5015748031496063</v>
      </c>
      <c r="AG10" t="s">
        <v>1276</v>
      </c>
      <c r="AH10">
        <v>0.39228511304232261</v>
      </c>
      <c r="AI10" t="s">
        <v>1194</v>
      </c>
      <c r="AJ10" t="str">
        <f t="shared" si="0"/>
        <v>[40,1.5,1.90157480314961,1.61181102362205,0.310531459510806,1.50157480314961,0.392285113042323,1.50157480314961,0.392285113042323,1.50157480314961,0.392285113042323],</v>
      </c>
    </row>
    <row r="11" spans="3:36" x14ac:dyDescent="0.35">
      <c r="C11" s="94">
        <v>50</v>
      </c>
      <c r="D11" s="94">
        <v>2</v>
      </c>
      <c r="E11" s="96">
        <v>2.3740157480314963</v>
      </c>
      <c r="F11" s="96">
        <v>2.0661417322834645</v>
      </c>
      <c r="G11" s="98">
        <f t="shared" si="1"/>
        <v>0.66464703563020611</v>
      </c>
      <c r="H11" s="47"/>
      <c r="I11" s="94">
        <v>60.3</v>
      </c>
      <c r="J11" s="94">
        <v>52.48</v>
      </c>
      <c r="K11" s="97"/>
      <c r="L11" s="97"/>
      <c r="M11" t="s">
        <v>1273</v>
      </c>
      <c r="N11" s="94">
        <v>50</v>
      </c>
      <c r="O11" s="94" t="s">
        <v>1276</v>
      </c>
      <c r="P11" s="94">
        <v>2</v>
      </c>
      <c r="Q11" s="94" t="s">
        <v>1276</v>
      </c>
      <c r="R11" s="96">
        <v>2.3740157480314963</v>
      </c>
      <c r="S11" s="96" t="s">
        <v>1276</v>
      </c>
      <c r="T11">
        <v>2.0661417322834645</v>
      </c>
      <c r="U11" t="s">
        <v>1276</v>
      </c>
      <c r="V11">
        <v>0.66464703563020611</v>
      </c>
      <c r="W11" t="s">
        <v>1276</v>
      </c>
      <c r="X11">
        <v>1.9377952755905512</v>
      </c>
      <c r="Y11" t="s">
        <v>1276</v>
      </c>
      <c r="Z11">
        <v>0.86705682626277869</v>
      </c>
      <c r="AA11" t="s">
        <v>1276</v>
      </c>
      <c r="AB11">
        <v>1.9377952755905512</v>
      </c>
      <c r="AC11" t="s">
        <v>1276</v>
      </c>
      <c r="AD11">
        <v>0.86705682626277869</v>
      </c>
      <c r="AE11" t="s">
        <v>1276</v>
      </c>
      <c r="AF11">
        <v>1.9377952755905512</v>
      </c>
      <c r="AG11" t="s">
        <v>1276</v>
      </c>
      <c r="AH11">
        <v>0.86705682626277869</v>
      </c>
      <c r="AI11" t="s">
        <v>1194</v>
      </c>
      <c r="AJ11" t="str">
        <f t="shared" si="0"/>
        <v>[50,2,2.3740157480315,2.06614173228346,0.664647035630206,1.93779527559055,0.867056826262779,1.93779527559055,0.867056826262779,1.93779527559055,0.867056826262779],</v>
      </c>
    </row>
    <row r="12" spans="3:36" x14ac:dyDescent="0.35">
      <c r="C12" s="94">
        <v>65</v>
      </c>
      <c r="D12" s="94">
        <v>2.5</v>
      </c>
      <c r="E12" s="96">
        <v>2.8740157480314963</v>
      </c>
      <c r="F12" s="96">
        <v>2.467716535433071</v>
      </c>
      <c r="G12" s="98">
        <f t="shared" si="1"/>
        <v>1.5287537420604522</v>
      </c>
      <c r="H12" s="47"/>
      <c r="I12" s="94">
        <v>73</v>
      </c>
      <c r="J12" s="94">
        <v>62.68</v>
      </c>
      <c r="K12" s="97"/>
      <c r="L12" s="97"/>
      <c r="M12" t="s">
        <v>1273</v>
      </c>
      <c r="N12" s="94">
        <v>65</v>
      </c>
      <c r="O12" s="94" t="s">
        <v>1276</v>
      </c>
      <c r="P12" s="94">
        <v>2.5</v>
      </c>
      <c r="Q12" s="94" t="s">
        <v>1276</v>
      </c>
      <c r="R12" s="96">
        <v>2.8740157480314963</v>
      </c>
      <c r="S12" s="96" t="s">
        <v>1276</v>
      </c>
      <c r="T12">
        <v>2.467716535433071</v>
      </c>
      <c r="U12" t="s">
        <v>1276</v>
      </c>
      <c r="V12">
        <v>1.5287537420604522</v>
      </c>
      <c r="W12" t="s">
        <v>1276</v>
      </c>
      <c r="X12">
        <v>2.3220472440944881</v>
      </c>
      <c r="Y12" t="s">
        <v>1276</v>
      </c>
      <c r="Z12">
        <v>1.9219883228343897</v>
      </c>
      <c r="AA12" t="s">
        <v>1276</v>
      </c>
      <c r="AB12">
        <v>2.3220472440944881</v>
      </c>
      <c r="AC12" t="s">
        <v>1276</v>
      </c>
      <c r="AD12">
        <v>1.9219883228343897</v>
      </c>
      <c r="AE12" t="s">
        <v>1276</v>
      </c>
      <c r="AF12">
        <v>2.3220472440944881</v>
      </c>
      <c r="AG12" t="s">
        <v>1276</v>
      </c>
      <c r="AH12">
        <v>1.9219883228343897</v>
      </c>
      <c r="AI12" t="s">
        <v>1194</v>
      </c>
      <c r="AJ12" t="str">
        <f t="shared" si="0"/>
        <v>[65,2.5,2.8740157480315,2.46771653543307,1.52875374206045,2.32204724409449,1.92198832283439,2.32204724409449,1.92198832283439,2.32204724409449,1.92198832283439],</v>
      </c>
    </row>
    <row r="13" spans="3:36" x14ac:dyDescent="0.35">
      <c r="C13" s="94">
        <v>80</v>
      </c>
      <c r="D13" s="94">
        <v>3</v>
      </c>
      <c r="E13" s="96">
        <v>3.5000000000000004</v>
      </c>
      <c r="F13" s="96">
        <v>3.0677165354330711</v>
      </c>
      <c r="G13" s="98">
        <f t="shared" si="1"/>
        <v>3.0187636642797884</v>
      </c>
      <c r="H13" s="47"/>
      <c r="I13" s="94">
        <v>88.9</v>
      </c>
      <c r="J13" s="94">
        <v>77.92</v>
      </c>
      <c r="K13" s="97"/>
      <c r="L13" s="97"/>
      <c r="M13" t="s">
        <v>1273</v>
      </c>
      <c r="N13" s="94">
        <v>80</v>
      </c>
      <c r="O13" s="94" t="s">
        <v>1276</v>
      </c>
      <c r="P13" s="94">
        <v>3</v>
      </c>
      <c r="Q13" s="94" t="s">
        <v>1276</v>
      </c>
      <c r="R13" s="96">
        <v>3.5000000000000004</v>
      </c>
      <c r="S13" s="96" t="s">
        <v>1276</v>
      </c>
      <c r="T13">
        <v>3.0677165354330711</v>
      </c>
      <c r="U13" t="s">
        <v>1276</v>
      </c>
      <c r="V13">
        <v>3.0187636642797884</v>
      </c>
      <c r="W13" t="s">
        <v>1276</v>
      </c>
      <c r="X13">
        <v>2.9</v>
      </c>
      <c r="Y13" t="s">
        <v>1276</v>
      </c>
      <c r="Z13">
        <v>3.8943182533899119</v>
      </c>
      <c r="AA13" t="s">
        <v>1276</v>
      </c>
      <c r="AB13">
        <v>2.9</v>
      </c>
      <c r="AC13" t="s">
        <v>1276</v>
      </c>
      <c r="AD13">
        <v>3.8943182533899119</v>
      </c>
      <c r="AE13" t="s">
        <v>1276</v>
      </c>
      <c r="AF13">
        <v>2.9</v>
      </c>
      <c r="AG13" t="s">
        <v>1276</v>
      </c>
      <c r="AH13">
        <v>3.8943182533899119</v>
      </c>
      <c r="AI13" t="s">
        <v>1194</v>
      </c>
      <c r="AJ13" t="str">
        <f t="shared" si="0"/>
        <v>[80,3,3.5,3.06771653543307,3.01876366427979,2.9,3.89431825338991,2.9,3.89431825338991,2.9,3.89431825338991],</v>
      </c>
    </row>
    <row r="14" spans="3:36" x14ac:dyDescent="0.35">
      <c r="C14" s="94">
        <v>90</v>
      </c>
      <c r="D14" s="94">
        <v>3.5</v>
      </c>
      <c r="E14" s="96">
        <v>4</v>
      </c>
      <c r="F14" s="96">
        <v>3.5480314960629924</v>
      </c>
      <c r="G14" s="98">
        <f t="shared" si="1"/>
        <v>4.7874423875681913</v>
      </c>
      <c r="H14" s="47"/>
      <c r="I14" s="94">
        <v>101.6</v>
      </c>
      <c r="J14" s="94">
        <v>90.12</v>
      </c>
      <c r="K14" s="97"/>
      <c r="L14" s="97"/>
      <c r="M14" t="s">
        <v>1273</v>
      </c>
      <c r="N14" s="94">
        <v>90</v>
      </c>
      <c r="O14" s="94" t="s">
        <v>1276</v>
      </c>
      <c r="P14" s="94">
        <v>3.5</v>
      </c>
      <c r="Q14" s="94" t="s">
        <v>1276</v>
      </c>
      <c r="R14" s="96">
        <v>4</v>
      </c>
      <c r="S14" s="96" t="s">
        <v>1276</v>
      </c>
      <c r="T14">
        <v>3.5480314960629924</v>
      </c>
      <c r="U14" t="s">
        <v>1276</v>
      </c>
      <c r="V14">
        <v>4.7874423875681913</v>
      </c>
      <c r="W14" t="s">
        <v>1276</v>
      </c>
      <c r="X14">
        <v>3.3637795275590552</v>
      </c>
      <c r="Y14" t="s">
        <v>1276</v>
      </c>
      <c r="Z14">
        <v>6.2817366094385143</v>
      </c>
      <c r="AA14" t="s">
        <v>1276</v>
      </c>
      <c r="AB14">
        <v>3.3637795275590552</v>
      </c>
      <c r="AC14" t="s">
        <v>1276</v>
      </c>
      <c r="AD14">
        <v>6.2817366094385143</v>
      </c>
      <c r="AE14" t="s">
        <v>1276</v>
      </c>
      <c r="AF14">
        <v>3.3637795275590552</v>
      </c>
      <c r="AG14" t="s">
        <v>1276</v>
      </c>
      <c r="AH14">
        <v>6.2817366094385143</v>
      </c>
      <c r="AI14" t="s">
        <v>1194</v>
      </c>
      <c r="AJ14" t="str">
        <f t="shared" si="0"/>
        <v>[90,3.5,4,3.54803149606299,4.78744238756819,3.36377952755906,6.28173660943851,3.36377952755906,6.28173660943851,3.36377952755906,6.28173660943851],</v>
      </c>
    </row>
    <row r="15" spans="3:36" x14ac:dyDescent="0.35">
      <c r="C15" s="94">
        <v>100</v>
      </c>
      <c r="D15" s="94">
        <v>4</v>
      </c>
      <c r="E15" s="96">
        <v>4.5</v>
      </c>
      <c r="F15" s="96">
        <v>4.0259842519685041</v>
      </c>
      <c r="G15" s="98">
        <f t="shared" si="1"/>
        <v>7.2328020252803853</v>
      </c>
      <c r="H15" s="47"/>
      <c r="I15" s="94">
        <v>114.3</v>
      </c>
      <c r="J15" s="94">
        <v>102.26</v>
      </c>
      <c r="K15" s="97"/>
      <c r="L15" s="97"/>
      <c r="M15" t="s">
        <v>1273</v>
      </c>
      <c r="N15" s="94">
        <v>100</v>
      </c>
      <c r="O15" s="94" t="s">
        <v>1276</v>
      </c>
      <c r="P15" s="94">
        <v>4</v>
      </c>
      <c r="Q15" s="94" t="s">
        <v>1276</v>
      </c>
      <c r="R15" s="96">
        <v>4.5</v>
      </c>
      <c r="S15" s="96" t="s">
        <v>1276</v>
      </c>
      <c r="T15">
        <v>4.0259842519685041</v>
      </c>
      <c r="U15" t="s">
        <v>1276</v>
      </c>
      <c r="V15">
        <v>7.2328020252803853</v>
      </c>
      <c r="W15" t="s">
        <v>1276</v>
      </c>
      <c r="X15">
        <v>3.8259842519685043</v>
      </c>
      <c r="Y15" t="s">
        <v>1276</v>
      </c>
      <c r="Z15">
        <v>9.6106671597755202</v>
      </c>
      <c r="AA15" t="s">
        <v>1276</v>
      </c>
      <c r="AB15">
        <v>3.8259842519685043</v>
      </c>
      <c r="AC15" t="s">
        <v>1276</v>
      </c>
      <c r="AD15">
        <v>9.6106671597755202</v>
      </c>
      <c r="AE15" t="s">
        <v>1276</v>
      </c>
      <c r="AF15">
        <v>3.8259842519685043</v>
      </c>
      <c r="AG15" t="s">
        <v>1276</v>
      </c>
      <c r="AH15">
        <v>9.6106671597755202</v>
      </c>
      <c r="AI15" t="s">
        <v>1194</v>
      </c>
      <c r="AJ15" t="str">
        <f t="shared" si="0"/>
        <v>[100,4,4.5,4.0259842519685,7.23280202528039,3.8259842519685,9.61066715977552,3.8259842519685,9.61066715977552,3.8259842519685,9.61066715977552],</v>
      </c>
    </row>
    <row r="16" spans="3:36" x14ac:dyDescent="0.35">
      <c r="C16" s="94">
        <v>125</v>
      </c>
      <c r="D16" s="94">
        <v>5</v>
      </c>
      <c r="E16" s="96">
        <v>5.5629921259842527</v>
      </c>
      <c r="F16" s="96">
        <v>5.0472440944881889</v>
      </c>
      <c r="G16" s="98">
        <f t="shared" si="1"/>
        <v>15.155755028588676</v>
      </c>
      <c r="H16" s="47"/>
      <c r="I16" s="94">
        <v>141.30000000000001</v>
      </c>
      <c r="J16" s="94">
        <v>128.19999999999999</v>
      </c>
      <c r="K16" s="97"/>
      <c r="L16" s="97"/>
      <c r="M16" t="s">
        <v>1273</v>
      </c>
      <c r="N16" s="94">
        <v>125</v>
      </c>
      <c r="O16" s="94" t="s">
        <v>1276</v>
      </c>
      <c r="P16" s="94">
        <v>5</v>
      </c>
      <c r="Q16" s="94" t="s">
        <v>1276</v>
      </c>
      <c r="R16" s="96">
        <v>5.5629921259842527</v>
      </c>
      <c r="S16" s="96" t="s">
        <v>1276</v>
      </c>
      <c r="T16">
        <v>5.0472440944881889</v>
      </c>
      <c r="U16" t="s">
        <v>1276</v>
      </c>
      <c r="V16">
        <v>15.155755028588676</v>
      </c>
      <c r="W16" t="s">
        <v>1276</v>
      </c>
      <c r="X16">
        <v>4.8125984251968505</v>
      </c>
      <c r="Y16" t="s">
        <v>1276</v>
      </c>
      <c r="Z16">
        <v>20.679177656975789</v>
      </c>
      <c r="AA16" t="s">
        <v>1276</v>
      </c>
      <c r="AB16">
        <v>4.8125984251968505</v>
      </c>
      <c r="AC16" t="s">
        <v>1276</v>
      </c>
      <c r="AD16">
        <v>20.679177656975789</v>
      </c>
      <c r="AE16" t="s">
        <v>1276</v>
      </c>
      <c r="AF16">
        <v>4.8125984251968505</v>
      </c>
      <c r="AG16" t="s">
        <v>1276</v>
      </c>
      <c r="AH16">
        <v>20.679177656975789</v>
      </c>
      <c r="AI16" t="s">
        <v>1194</v>
      </c>
      <c r="AJ16" t="str">
        <f t="shared" si="0"/>
        <v>[125,5,5.56299212598425,5.04724409448819,15.1557550285887,4.81259842519685,20.6791776569758,4.81259842519685,20.6791776569758,4.81259842519685,20.6791776569758],</v>
      </c>
    </row>
    <row r="17" spans="3:36" x14ac:dyDescent="0.35">
      <c r="C17" s="94">
        <v>150</v>
      </c>
      <c r="D17" s="94">
        <v>6</v>
      </c>
      <c r="E17" s="96">
        <v>6.6259842519685046</v>
      </c>
      <c r="F17" s="96">
        <v>6.066141732283465</v>
      </c>
      <c r="G17" s="98">
        <f t="shared" si="1"/>
        <v>28.148358046209413</v>
      </c>
      <c r="H17" s="47"/>
      <c r="I17" s="94">
        <v>168.3</v>
      </c>
      <c r="J17" s="94">
        <v>154.08000000000001</v>
      </c>
      <c r="K17" s="97"/>
      <c r="L17" s="97"/>
      <c r="M17" t="s">
        <v>1273</v>
      </c>
      <c r="N17" s="94">
        <v>150</v>
      </c>
      <c r="O17" s="94" t="s">
        <v>1276</v>
      </c>
      <c r="P17" s="94">
        <v>6</v>
      </c>
      <c r="Q17" s="94" t="s">
        <v>1276</v>
      </c>
      <c r="R17" s="96">
        <v>6.6259842519685046</v>
      </c>
      <c r="S17" s="96" t="s">
        <v>1276</v>
      </c>
      <c r="T17">
        <v>6.066141732283465</v>
      </c>
      <c r="U17" t="s">
        <v>1276</v>
      </c>
      <c r="V17">
        <v>28.148358046209413</v>
      </c>
      <c r="W17" t="s">
        <v>1276</v>
      </c>
      <c r="X17">
        <v>5.7622047244094494</v>
      </c>
      <c r="Y17" t="s">
        <v>1276</v>
      </c>
      <c r="Z17">
        <v>40.501637105244249</v>
      </c>
      <c r="AA17" t="s">
        <v>1276</v>
      </c>
      <c r="AB17">
        <v>5.7622047244094494</v>
      </c>
      <c r="AC17" t="s">
        <v>1276</v>
      </c>
      <c r="AD17">
        <v>40.501637105244249</v>
      </c>
      <c r="AE17" t="s">
        <v>1276</v>
      </c>
      <c r="AF17">
        <v>5.7622047244094494</v>
      </c>
      <c r="AG17" t="s">
        <v>1276</v>
      </c>
      <c r="AH17">
        <v>40.501637105244249</v>
      </c>
      <c r="AI17" t="s">
        <v>1194</v>
      </c>
      <c r="AJ17" t="str">
        <f t="shared" si="0"/>
        <v>[150,6,6.6259842519685,6.06614173228346,28.1483580462094,5.76220472440945,40.5016371052442,5.76220472440945,40.5016371052442,5.76220472440945,40.5016371052442],</v>
      </c>
    </row>
    <row r="18" spans="3:36" x14ac:dyDescent="0.35">
      <c r="C18" s="94">
        <v>200</v>
      </c>
      <c r="D18" s="94">
        <v>8</v>
      </c>
      <c r="E18" s="96">
        <v>8.6259842519685037</v>
      </c>
      <c r="F18" s="96">
        <v>7.9818897637795283</v>
      </c>
      <c r="G18" s="98">
        <f t="shared" si="1"/>
        <v>72.524431636402284</v>
      </c>
      <c r="H18" s="47"/>
      <c r="I18" s="94">
        <v>219.1</v>
      </c>
      <c r="J18" s="94">
        <v>202.74</v>
      </c>
      <c r="K18" s="97"/>
      <c r="L18" s="97"/>
      <c r="M18" t="s">
        <v>1273</v>
      </c>
      <c r="N18" s="94">
        <v>200</v>
      </c>
      <c r="O18" s="94" t="s">
        <v>1276</v>
      </c>
      <c r="P18" s="94">
        <v>8</v>
      </c>
      <c r="Q18" s="94" t="s">
        <v>1276</v>
      </c>
      <c r="R18" s="96">
        <v>8.6259842519685037</v>
      </c>
      <c r="S18" s="96" t="s">
        <v>1276</v>
      </c>
      <c r="T18">
        <v>7.9818897637795283</v>
      </c>
      <c r="U18" t="s">
        <v>1276</v>
      </c>
      <c r="V18">
        <v>72.524431636402284</v>
      </c>
      <c r="W18" t="s">
        <v>1276</v>
      </c>
      <c r="X18">
        <v>7.6259842519685037</v>
      </c>
      <c r="Y18" t="s">
        <v>1276</v>
      </c>
      <c r="Z18">
        <v>105.75453045264939</v>
      </c>
      <c r="AA18" t="s">
        <v>1276</v>
      </c>
      <c r="AB18">
        <v>7.6259842519685037</v>
      </c>
      <c r="AC18" t="s">
        <v>1276</v>
      </c>
      <c r="AD18">
        <v>105.75453045264939</v>
      </c>
      <c r="AE18" t="s">
        <v>1276</v>
      </c>
      <c r="AF18">
        <v>7.6259842519685037</v>
      </c>
      <c r="AG18" t="s">
        <v>1276</v>
      </c>
      <c r="AH18">
        <v>105.75453045264939</v>
      </c>
      <c r="AI18" t="s">
        <v>1194</v>
      </c>
      <c r="AJ18" t="str">
        <f t="shared" si="0"/>
        <v>[200,8,8.6259842519685,7.98188976377953,72.5244316364023,7.6259842519685,105.754530452649,7.6259842519685,105.754530452649,7.6259842519685,105.754530452649],</v>
      </c>
    </row>
    <row r="19" spans="3:36" x14ac:dyDescent="0.35">
      <c r="C19" s="94">
        <v>250</v>
      </c>
      <c r="D19" s="94">
        <v>10</v>
      </c>
      <c r="E19" s="96">
        <v>10.748031496062993</v>
      </c>
      <c r="F19" s="96">
        <v>10.022047244094489</v>
      </c>
      <c r="G19" s="98">
        <f t="shared" si="1"/>
        <v>159.84969144239159</v>
      </c>
      <c r="H19" s="47"/>
      <c r="I19" s="94">
        <v>273</v>
      </c>
      <c r="J19" s="94">
        <v>254.56</v>
      </c>
      <c r="K19" s="97"/>
      <c r="L19" s="97"/>
      <c r="M19" t="s">
        <v>1273</v>
      </c>
      <c r="N19" s="94">
        <v>250</v>
      </c>
      <c r="O19" s="94" t="s">
        <v>1276</v>
      </c>
      <c r="P19" s="94">
        <v>10</v>
      </c>
      <c r="Q19" s="94" t="s">
        <v>1276</v>
      </c>
      <c r="R19" s="96">
        <v>10.748031496062993</v>
      </c>
      <c r="S19" s="96" t="s">
        <v>1276</v>
      </c>
      <c r="T19">
        <v>10.022047244094489</v>
      </c>
      <c r="U19" t="s">
        <v>1276</v>
      </c>
      <c r="V19">
        <v>159.84969144239159</v>
      </c>
      <c r="W19" t="s">
        <v>1276</v>
      </c>
      <c r="X19">
        <v>9.5598425196850396</v>
      </c>
      <c r="Y19" t="s">
        <v>1276</v>
      </c>
      <c r="Z19">
        <v>245.07723675507805</v>
      </c>
      <c r="AA19" t="s">
        <v>1276</v>
      </c>
      <c r="AB19">
        <v>9.7519685039370074</v>
      </c>
      <c r="AC19" t="s">
        <v>1276</v>
      </c>
      <c r="AD19">
        <v>211.11173773778108</v>
      </c>
      <c r="AE19" t="s">
        <v>1276</v>
      </c>
      <c r="AF19">
        <v>9.7519685039370074</v>
      </c>
      <c r="AG19" t="s">
        <v>1276</v>
      </c>
      <c r="AH19">
        <v>211.11173773778108</v>
      </c>
      <c r="AI19" t="s">
        <v>1274</v>
      </c>
      <c r="AJ19" t="str">
        <f t="shared" si="0"/>
        <v>[250,10,10.748031496063,10.0220472440945,159.849691442392,9.55984251968504,245.077236755078,9.75196850393701,211.111737737781,9.75196850393701,211.111737737781]</v>
      </c>
    </row>
    <row r="20" spans="3:36" x14ac:dyDescent="0.35">
      <c r="C20" s="97"/>
      <c r="D20" s="97"/>
      <c r="E20" s="97"/>
      <c r="F20" s="97"/>
      <c r="G20" s="97"/>
      <c r="H20" s="97"/>
      <c r="I20" s="97"/>
      <c r="J20" s="97"/>
      <c r="K20" s="97"/>
      <c r="L20" s="97"/>
    </row>
    <row r="21" spans="3:36" x14ac:dyDescent="0.35">
      <c r="C21" s="97"/>
      <c r="D21" s="97"/>
      <c r="E21" s="97"/>
      <c r="F21" s="97"/>
      <c r="G21" s="97"/>
      <c r="H21" s="97"/>
      <c r="I21" s="97"/>
      <c r="J21" s="97"/>
      <c r="K21" s="97"/>
      <c r="L21" s="97"/>
    </row>
    <row r="22" spans="3:36" x14ac:dyDescent="0.35">
      <c r="C22" s="97"/>
      <c r="D22" s="97"/>
      <c r="E22" s="97"/>
      <c r="F22" s="97"/>
      <c r="G22" s="97"/>
      <c r="H22" s="97"/>
      <c r="I22" s="97"/>
      <c r="J22" s="97"/>
      <c r="K22" s="97"/>
      <c r="L22" s="97"/>
    </row>
    <row r="23" spans="3:36" x14ac:dyDescent="0.35">
      <c r="C23" s="97"/>
      <c r="D23" s="97"/>
      <c r="E23" s="97"/>
      <c r="F23" s="97"/>
      <c r="G23" s="97"/>
      <c r="H23" s="97"/>
      <c r="I23" s="97"/>
      <c r="J23" s="97"/>
      <c r="K23" s="97"/>
      <c r="L23" s="97"/>
    </row>
    <row r="24" spans="3:36" x14ac:dyDescent="0.35">
      <c r="C24" s="113" t="s">
        <v>1427</v>
      </c>
      <c r="D24" s="113"/>
      <c r="E24" s="113"/>
      <c r="F24" s="113"/>
      <c r="G24" s="113"/>
      <c r="H24" s="97"/>
      <c r="I24" s="97"/>
      <c r="J24" s="97"/>
      <c r="K24" s="97"/>
      <c r="L24" s="97"/>
    </row>
    <row r="25" spans="3:36" x14ac:dyDescent="0.35">
      <c r="C25" s="94" t="s">
        <v>1420</v>
      </c>
      <c r="D25" s="94" t="s">
        <v>1419</v>
      </c>
      <c r="E25" s="94" t="s">
        <v>1422</v>
      </c>
      <c r="F25" s="94" t="s">
        <v>1423</v>
      </c>
      <c r="G25" s="94" t="s">
        <v>1424</v>
      </c>
      <c r="H25" s="97"/>
      <c r="I25" s="94" t="s">
        <v>1425</v>
      </c>
      <c r="J25" s="94" t="s">
        <v>1426</v>
      </c>
      <c r="K25" s="97"/>
      <c r="L25" s="97"/>
    </row>
    <row r="26" spans="3:36" x14ac:dyDescent="0.35">
      <c r="C26" s="94">
        <v>15</v>
      </c>
      <c r="D26" s="94">
        <v>0.5</v>
      </c>
      <c r="E26" s="100">
        <v>0.8385826771653544</v>
      </c>
      <c r="F26" s="100">
        <v>0.5448818897637796</v>
      </c>
      <c r="G26" s="98">
        <f>PI()*(POWER(E26,4)-POWER(F26,4))/64</f>
        <v>1.9947750972376541E-2</v>
      </c>
      <c r="H26" s="97"/>
      <c r="I26" s="94">
        <v>21.3</v>
      </c>
      <c r="J26" s="96">
        <v>13.84</v>
      </c>
      <c r="K26" s="97"/>
      <c r="L26" s="97"/>
    </row>
    <row r="27" spans="3:36" x14ac:dyDescent="0.35">
      <c r="C27" s="94">
        <v>20</v>
      </c>
      <c r="D27" s="94">
        <v>0.75</v>
      </c>
      <c r="E27" s="100">
        <v>1.0511811023622049</v>
      </c>
      <c r="F27" s="100">
        <v>0.74330708661417322</v>
      </c>
      <c r="G27" s="98">
        <f>PI()*(POWER(E27,4)-POWER(F27,4))/64</f>
        <v>4.4950414990337549E-2</v>
      </c>
      <c r="H27" s="97"/>
      <c r="I27" s="94">
        <v>26.7</v>
      </c>
      <c r="J27" s="96">
        <v>18.88</v>
      </c>
      <c r="K27" s="97"/>
      <c r="L27" s="97"/>
    </row>
    <row r="28" spans="3:36" x14ac:dyDescent="0.35">
      <c r="C28" s="94">
        <v>25</v>
      </c>
      <c r="D28" s="94">
        <v>1</v>
      </c>
      <c r="E28" s="100">
        <v>1.3149606299212599</v>
      </c>
      <c r="F28" s="100">
        <v>0.95669291338582685</v>
      </c>
      <c r="G28" s="98">
        <f t="shared" ref="G28:G39" si="2">PI()*(POWER(E28,4)-POWER(F28,4))/64</f>
        <v>0.10564379475494012</v>
      </c>
      <c r="H28" s="97"/>
      <c r="I28" s="94">
        <v>33.4</v>
      </c>
      <c r="J28" s="96">
        <v>24.3</v>
      </c>
      <c r="K28" s="97"/>
      <c r="L28" s="97"/>
    </row>
    <row r="29" spans="3:36" x14ac:dyDescent="0.35">
      <c r="C29" s="94">
        <v>32</v>
      </c>
      <c r="D29" s="94">
        <v>1.25</v>
      </c>
      <c r="E29" s="100">
        <v>1.6614173228346458</v>
      </c>
      <c r="F29" s="100">
        <v>1.2795275590551183</v>
      </c>
      <c r="G29" s="98">
        <f>PI()*(POWER(E29,4)-POWER(F29,4))/64</f>
        <v>0.24243788202827971</v>
      </c>
      <c r="H29" s="97"/>
      <c r="I29" s="94">
        <v>42.2</v>
      </c>
      <c r="J29" s="96">
        <v>32.5</v>
      </c>
      <c r="K29" s="97"/>
      <c r="L29" s="97"/>
    </row>
    <row r="30" spans="3:36" x14ac:dyDescent="0.35">
      <c r="C30" s="94">
        <v>40</v>
      </c>
      <c r="D30" s="94">
        <v>1.5</v>
      </c>
      <c r="E30" s="100">
        <v>1.9015748031496063</v>
      </c>
      <c r="F30" s="100">
        <v>1.5015748031496063</v>
      </c>
      <c r="G30" s="98">
        <f t="shared" si="2"/>
        <v>0.39228511304232261</v>
      </c>
      <c r="H30" s="97"/>
      <c r="I30" s="94">
        <v>48.3</v>
      </c>
      <c r="J30" s="96">
        <v>38.14</v>
      </c>
      <c r="K30" s="97"/>
      <c r="L30" s="97"/>
    </row>
    <row r="31" spans="3:36" x14ac:dyDescent="0.35">
      <c r="C31" s="94">
        <v>50</v>
      </c>
      <c r="D31" s="94">
        <v>2</v>
      </c>
      <c r="E31" s="100">
        <v>2.3740157480314963</v>
      </c>
      <c r="F31" s="100">
        <v>1.9377952755905512</v>
      </c>
      <c r="G31" s="98">
        <f t="shared" si="2"/>
        <v>0.86705682626277869</v>
      </c>
      <c r="H31" s="97"/>
      <c r="I31" s="94">
        <v>60.3</v>
      </c>
      <c r="J31" s="96">
        <v>49.22</v>
      </c>
      <c r="K31" s="97"/>
      <c r="L31" s="97"/>
    </row>
    <row r="32" spans="3:36" x14ac:dyDescent="0.35">
      <c r="C32" s="94">
        <v>65</v>
      </c>
      <c r="D32" s="94">
        <v>2.5</v>
      </c>
      <c r="E32" s="100">
        <v>2.8740157480314963</v>
      </c>
      <c r="F32" s="100">
        <v>2.3220472440944881</v>
      </c>
      <c r="G32" s="98">
        <f t="shared" si="2"/>
        <v>1.9219883228343897</v>
      </c>
      <c r="H32" s="97"/>
      <c r="I32" s="94">
        <v>73</v>
      </c>
      <c r="J32" s="96">
        <v>58.98</v>
      </c>
      <c r="K32" s="97"/>
      <c r="L32" s="97"/>
    </row>
    <row r="33" spans="3:12" x14ac:dyDescent="0.35">
      <c r="C33" s="94">
        <v>80</v>
      </c>
      <c r="D33" s="94">
        <v>3</v>
      </c>
      <c r="E33" s="100">
        <v>3.5000000000000004</v>
      </c>
      <c r="F33" s="100">
        <v>2.9</v>
      </c>
      <c r="G33" s="98">
        <f t="shared" si="2"/>
        <v>3.8943182533899119</v>
      </c>
      <c r="H33" s="97"/>
      <c r="I33" s="94">
        <v>88.9</v>
      </c>
      <c r="J33" s="96">
        <v>73.66</v>
      </c>
      <c r="K33" s="97"/>
      <c r="L33" s="97"/>
    </row>
    <row r="34" spans="3:12" x14ac:dyDescent="0.35">
      <c r="C34" s="94">
        <v>90</v>
      </c>
      <c r="D34" s="94">
        <v>3.5</v>
      </c>
      <c r="E34" s="100">
        <v>4</v>
      </c>
      <c r="F34" s="100">
        <v>3.3637795275590552</v>
      </c>
      <c r="G34" s="98">
        <f t="shared" si="2"/>
        <v>6.2817366094385143</v>
      </c>
      <c r="H34" s="97"/>
      <c r="I34" s="94">
        <v>101.6</v>
      </c>
      <c r="J34" s="96">
        <v>85.44</v>
      </c>
      <c r="K34" s="97"/>
      <c r="L34" s="97"/>
    </row>
    <row r="35" spans="3:12" x14ac:dyDescent="0.35">
      <c r="C35" s="94">
        <v>100</v>
      </c>
      <c r="D35" s="94">
        <v>4</v>
      </c>
      <c r="E35" s="100">
        <v>4.5</v>
      </c>
      <c r="F35" s="100">
        <v>3.8259842519685043</v>
      </c>
      <c r="G35" s="98">
        <f t="shared" si="2"/>
        <v>9.6106671597755202</v>
      </c>
      <c r="H35" s="97"/>
      <c r="I35" s="94">
        <v>114.3</v>
      </c>
      <c r="J35" s="96">
        <v>97.18</v>
      </c>
      <c r="K35" s="97"/>
      <c r="L35" s="97"/>
    </row>
    <row r="36" spans="3:12" x14ac:dyDescent="0.35">
      <c r="C36" s="94">
        <v>125</v>
      </c>
      <c r="D36" s="94">
        <v>5</v>
      </c>
      <c r="E36" s="100">
        <v>5.5629921259842527</v>
      </c>
      <c r="F36" s="100">
        <v>4.8125984251968505</v>
      </c>
      <c r="G36" s="98">
        <f t="shared" si="2"/>
        <v>20.679177656975789</v>
      </c>
      <c r="H36" s="97"/>
      <c r="I36" s="94">
        <v>141.30000000000001</v>
      </c>
      <c r="J36" s="96">
        <v>122.24</v>
      </c>
      <c r="K36" s="97"/>
      <c r="L36" s="97"/>
    </row>
    <row r="37" spans="3:12" x14ac:dyDescent="0.35">
      <c r="C37" s="94">
        <v>150</v>
      </c>
      <c r="D37" s="94">
        <v>6</v>
      </c>
      <c r="E37" s="100">
        <v>6.6259842519685046</v>
      </c>
      <c r="F37" s="100">
        <v>5.7622047244094494</v>
      </c>
      <c r="G37" s="98">
        <f t="shared" si="2"/>
        <v>40.501637105244249</v>
      </c>
      <c r="H37" s="97"/>
      <c r="I37" s="94">
        <v>168.3</v>
      </c>
      <c r="J37" s="96">
        <v>146.36000000000001</v>
      </c>
      <c r="K37" s="97"/>
      <c r="L37" s="97"/>
    </row>
    <row r="38" spans="3:12" x14ac:dyDescent="0.35">
      <c r="C38" s="94">
        <v>200</v>
      </c>
      <c r="D38" s="94">
        <v>8</v>
      </c>
      <c r="E38" s="100">
        <v>8.6259842519685037</v>
      </c>
      <c r="F38" s="100">
        <v>7.6259842519685037</v>
      </c>
      <c r="G38" s="98">
        <f t="shared" si="2"/>
        <v>105.75453045264939</v>
      </c>
      <c r="H38" s="97"/>
      <c r="I38" s="94">
        <v>219.1</v>
      </c>
      <c r="J38" s="96">
        <v>193.7</v>
      </c>
      <c r="K38" s="97"/>
      <c r="L38" s="97"/>
    </row>
    <row r="39" spans="3:12" x14ac:dyDescent="0.35">
      <c r="C39" s="94">
        <v>250</v>
      </c>
      <c r="D39" s="94">
        <v>10</v>
      </c>
      <c r="E39" s="100">
        <v>10.748031496062993</v>
      </c>
      <c r="F39" s="100">
        <v>9.5598425196850396</v>
      </c>
      <c r="G39" s="98">
        <f t="shared" si="2"/>
        <v>245.07723675507805</v>
      </c>
      <c r="H39" s="97"/>
      <c r="I39" s="94">
        <v>273</v>
      </c>
      <c r="J39" s="96">
        <v>242.82</v>
      </c>
      <c r="K39" s="97"/>
      <c r="L39" s="97"/>
    </row>
    <row r="40" spans="3:12" x14ac:dyDescent="0.35">
      <c r="C40" s="97"/>
      <c r="D40" s="97"/>
      <c r="E40" s="97"/>
      <c r="F40" s="97"/>
      <c r="G40" s="97"/>
      <c r="H40" s="97"/>
      <c r="I40" s="97"/>
      <c r="J40" s="97"/>
      <c r="K40" s="97"/>
      <c r="L40" s="97"/>
    </row>
    <row r="41" spans="3:12" x14ac:dyDescent="0.35">
      <c r="C41" s="113" t="s">
        <v>1428</v>
      </c>
      <c r="D41" s="113"/>
      <c r="E41" s="113"/>
      <c r="F41" s="113"/>
      <c r="G41" s="113"/>
      <c r="H41" s="97"/>
      <c r="I41" s="97"/>
      <c r="J41" s="97"/>
      <c r="K41" s="97"/>
      <c r="L41" s="97"/>
    </row>
    <row r="42" spans="3:12" x14ac:dyDescent="0.35">
      <c r="C42" s="94" t="s">
        <v>1420</v>
      </c>
      <c r="D42" s="94" t="s">
        <v>1419</v>
      </c>
      <c r="E42" s="94" t="s">
        <v>1422</v>
      </c>
      <c r="F42" s="94" t="s">
        <v>1423</v>
      </c>
      <c r="G42" s="94" t="s">
        <v>1424</v>
      </c>
      <c r="H42" s="97"/>
      <c r="I42" s="94" t="s">
        <v>1425</v>
      </c>
      <c r="J42" s="94" t="s">
        <v>1426</v>
      </c>
      <c r="K42" s="97"/>
      <c r="L42" s="97"/>
    </row>
    <row r="43" spans="3:12" x14ac:dyDescent="0.35">
      <c r="C43" s="94">
        <v>15</v>
      </c>
      <c r="D43" s="94">
        <v>0.5</v>
      </c>
      <c r="E43" s="96">
        <v>0.8385826771653544</v>
      </c>
      <c r="F43" s="96">
        <v>0.5448818897637796</v>
      </c>
      <c r="G43" s="98">
        <f>PI()*(POWER(E43,4)-POWER(F43,4))/64</f>
        <v>1.9947750972376541E-2</v>
      </c>
      <c r="H43" s="97"/>
      <c r="I43" s="94">
        <v>21.3</v>
      </c>
      <c r="J43" s="94">
        <v>13.84</v>
      </c>
      <c r="K43" s="97"/>
      <c r="L43" s="97"/>
    </row>
    <row r="44" spans="3:12" x14ac:dyDescent="0.35">
      <c r="C44" s="94">
        <v>20</v>
      </c>
      <c r="D44" s="94">
        <v>0.75</v>
      </c>
      <c r="E44" s="96">
        <v>1.0511811023622049</v>
      </c>
      <c r="F44" s="96">
        <v>0.74330708661417322</v>
      </c>
      <c r="G44" s="98">
        <f t="shared" ref="G44:G56" si="3">PI()*(POWER(E44,4)-POWER(F44,4))/64</f>
        <v>4.4950414990337549E-2</v>
      </c>
      <c r="H44" s="97"/>
      <c r="I44" s="94">
        <v>26.7</v>
      </c>
      <c r="J44" s="94">
        <v>18.88</v>
      </c>
      <c r="K44" s="97"/>
      <c r="L44" s="97"/>
    </row>
    <row r="45" spans="3:12" x14ac:dyDescent="0.35">
      <c r="C45" s="94">
        <v>25</v>
      </c>
      <c r="D45" s="94">
        <v>1</v>
      </c>
      <c r="E45" s="96">
        <v>1.3149606299212599</v>
      </c>
      <c r="F45" s="96">
        <v>0.95669291338582685</v>
      </c>
      <c r="G45" s="98">
        <f t="shared" si="3"/>
        <v>0.10564379475494012</v>
      </c>
      <c r="H45" s="97"/>
      <c r="I45" s="94">
        <v>33.4</v>
      </c>
      <c r="J45" s="94">
        <v>24.3</v>
      </c>
      <c r="K45" s="97"/>
      <c r="L45" s="97"/>
    </row>
    <row r="46" spans="3:12" x14ac:dyDescent="0.35">
      <c r="C46" s="94">
        <v>32</v>
      </c>
      <c r="D46" s="94">
        <v>1.25</v>
      </c>
      <c r="E46" s="96">
        <v>1.6614173228346458</v>
      </c>
      <c r="F46" s="96">
        <v>1.2795275590551183</v>
      </c>
      <c r="G46" s="98">
        <f t="shared" si="3"/>
        <v>0.24243788202827971</v>
      </c>
      <c r="H46" s="97"/>
      <c r="I46" s="94">
        <v>42.2</v>
      </c>
      <c r="J46" s="94">
        <v>32.5</v>
      </c>
      <c r="K46" s="97"/>
      <c r="L46" s="97"/>
    </row>
    <row r="47" spans="3:12" x14ac:dyDescent="0.35">
      <c r="C47" s="94">
        <v>40</v>
      </c>
      <c r="D47" s="94">
        <v>1.5</v>
      </c>
      <c r="E47" s="96">
        <v>1.9015748031496063</v>
      </c>
      <c r="F47" s="96">
        <v>1.5015748031496063</v>
      </c>
      <c r="G47" s="98">
        <f t="shared" si="3"/>
        <v>0.39228511304232261</v>
      </c>
      <c r="H47" s="97"/>
      <c r="I47" s="94">
        <v>48.3</v>
      </c>
      <c r="J47" s="94">
        <v>38.14</v>
      </c>
      <c r="K47" s="97"/>
      <c r="L47" s="97"/>
    </row>
    <row r="48" spans="3:12" x14ac:dyDescent="0.35">
      <c r="C48" s="94">
        <v>50</v>
      </c>
      <c r="D48" s="94">
        <v>2</v>
      </c>
      <c r="E48" s="96">
        <v>2.3740157480314963</v>
      </c>
      <c r="F48" s="96">
        <v>1.9377952755905512</v>
      </c>
      <c r="G48" s="98">
        <f t="shared" si="3"/>
        <v>0.86705682626277869</v>
      </c>
      <c r="H48" s="97"/>
      <c r="I48" s="94">
        <v>60.3</v>
      </c>
      <c r="J48" s="94">
        <v>49.22</v>
      </c>
      <c r="K48" s="97"/>
      <c r="L48" s="97"/>
    </row>
    <row r="49" spans="3:12" x14ac:dyDescent="0.35">
      <c r="C49" s="94">
        <v>65</v>
      </c>
      <c r="D49" s="94">
        <v>2.5</v>
      </c>
      <c r="E49" s="96">
        <v>2.8740157480314963</v>
      </c>
      <c r="F49" s="96">
        <v>2.3220472440944881</v>
      </c>
      <c r="G49" s="98">
        <f t="shared" si="3"/>
        <v>1.9219883228343897</v>
      </c>
      <c r="H49" s="97"/>
      <c r="I49" s="94">
        <v>73</v>
      </c>
      <c r="J49" s="94">
        <v>58.98</v>
      </c>
      <c r="K49" s="97"/>
      <c r="L49" s="97"/>
    </row>
    <row r="50" spans="3:12" x14ac:dyDescent="0.35">
      <c r="C50" s="94">
        <v>80</v>
      </c>
      <c r="D50" s="94">
        <v>3</v>
      </c>
      <c r="E50" s="96">
        <v>3.5000000000000004</v>
      </c>
      <c r="F50" s="96">
        <v>2.9</v>
      </c>
      <c r="G50" s="98">
        <f t="shared" si="3"/>
        <v>3.8943182533899119</v>
      </c>
      <c r="H50" s="97"/>
      <c r="I50" s="94">
        <v>88.9</v>
      </c>
      <c r="J50" s="94">
        <v>73.66</v>
      </c>
      <c r="K50" s="97"/>
      <c r="L50" s="97"/>
    </row>
    <row r="51" spans="3:12" x14ac:dyDescent="0.35">
      <c r="C51" s="94">
        <v>90</v>
      </c>
      <c r="D51" s="94">
        <v>3.5</v>
      </c>
      <c r="E51" s="96">
        <v>4</v>
      </c>
      <c r="F51" s="96">
        <v>3.3637795275590552</v>
      </c>
      <c r="G51" s="98">
        <f t="shared" si="3"/>
        <v>6.2817366094385143</v>
      </c>
      <c r="H51" s="97"/>
      <c r="I51" s="94">
        <v>101.6</v>
      </c>
      <c r="J51" s="94">
        <v>85.44</v>
      </c>
      <c r="K51" s="97"/>
      <c r="L51" s="97"/>
    </row>
    <row r="52" spans="3:12" x14ac:dyDescent="0.35">
      <c r="C52" s="94">
        <v>100</v>
      </c>
      <c r="D52" s="94">
        <v>4</v>
      </c>
      <c r="E52" s="96">
        <v>4.5</v>
      </c>
      <c r="F52" s="96">
        <v>3.8259842519685043</v>
      </c>
      <c r="G52" s="98">
        <f t="shared" si="3"/>
        <v>9.6106671597755202</v>
      </c>
      <c r="H52" s="97"/>
      <c r="I52" s="94">
        <v>114.3</v>
      </c>
      <c r="J52" s="94">
        <v>97.18</v>
      </c>
      <c r="K52" s="97"/>
      <c r="L52" s="97"/>
    </row>
    <row r="53" spans="3:12" x14ac:dyDescent="0.35">
      <c r="C53" s="94">
        <v>125</v>
      </c>
      <c r="D53" s="94">
        <v>5</v>
      </c>
      <c r="E53" s="96">
        <v>5.5629921259842527</v>
      </c>
      <c r="F53" s="96">
        <v>4.8125984251968505</v>
      </c>
      <c r="G53" s="98">
        <f t="shared" si="3"/>
        <v>20.679177656975789</v>
      </c>
      <c r="H53" s="97"/>
      <c r="I53" s="94">
        <v>141.30000000000001</v>
      </c>
      <c r="J53" s="94">
        <v>122.24</v>
      </c>
      <c r="K53" s="97"/>
      <c r="L53" s="97"/>
    </row>
    <row r="54" spans="3:12" x14ac:dyDescent="0.35">
      <c r="C54" s="94">
        <v>150</v>
      </c>
      <c r="D54" s="94">
        <v>6</v>
      </c>
      <c r="E54" s="96">
        <v>6.6259842519685046</v>
      </c>
      <c r="F54" s="96">
        <v>5.7622047244094494</v>
      </c>
      <c r="G54" s="98">
        <f t="shared" si="3"/>
        <v>40.501637105244249</v>
      </c>
      <c r="H54" s="97"/>
      <c r="I54" s="94">
        <v>168.3</v>
      </c>
      <c r="J54" s="94">
        <v>146.36000000000001</v>
      </c>
      <c r="K54" s="97"/>
      <c r="L54" s="97"/>
    </row>
    <row r="55" spans="3:12" x14ac:dyDescent="0.35">
      <c r="C55" s="94">
        <v>200</v>
      </c>
      <c r="D55" s="94">
        <v>8</v>
      </c>
      <c r="E55" s="96">
        <v>8.6259842519685037</v>
      </c>
      <c r="F55" s="96">
        <v>7.6259842519685037</v>
      </c>
      <c r="G55" s="98">
        <f t="shared" si="3"/>
        <v>105.75453045264939</v>
      </c>
      <c r="H55" s="97"/>
      <c r="I55" s="94">
        <v>219.1</v>
      </c>
      <c r="J55" s="94">
        <v>193.7</v>
      </c>
      <c r="K55" s="97"/>
      <c r="L55" s="97"/>
    </row>
    <row r="56" spans="3:12" x14ac:dyDescent="0.35">
      <c r="C56" s="94">
        <v>250</v>
      </c>
      <c r="D56" s="94">
        <v>10</v>
      </c>
      <c r="E56" s="96">
        <v>10.748031496062993</v>
      </c>
      <c r="F56" s="96">
        <v>9.7519685039370074</v>
      </c>
      <c r="G56" s="98">
        <f t="shared" si="3"/>
        <v>211.11173773778108</v>
      </c>
      <c r="H56" s="97"/>
      <c r="I56" s="94">
        <v>273</v>
      </c>
      <c r="J56" s="94">
        <v>247.7</v>
      </c>
      <c r="K56" s="97"/>
      <c r="L56" s="97"/>
    </row>
    <row r="57" spans="3:12" x14ac:dyDescent="0.35">
      <c r="C57" s="97"/>
      <c r="D57" s="97"/>
      <c r="E57" s="97"/>
      <c r="F57" s="97"/>
      <c r="G57" s="97"/>
      <c r="H57" s="97"/>
      <c r="I57" s="97"/>
      <c r="J57" s="97"/>
      <c r="K57" s="97"/>
      <c r="L57" s="97"/>
    </row>
    <row r="58" spans="3:12" x14ac:dyDescent="0.35">
      <c r="C58" s="113" t="s">
        <v>1429</v>
      </c>
      <c r="D58" s="113"/>
      <c r="E58" s="113"/>
      <c r="F58" s="113"/>
      <c r="G58" s="113"/>
      <c r="H58" s="97"/>
      <c r="I58" s="97"/>
      <c r="J58" s="97"/>
      <c r="K58" s="97"/>
      <c r="L58" s="97"/>
    </row>
    <row r="59" spans="3:12" x14ac:dyDescent="0.35">
      <c r="C59" s="94" t="s">
        <v>1420</v>
      </c>
      <c r="D59" s="94" t="s">
        <v>1419</v>
      </c>
      <c r="E59" s="94" t="s">
        <v>1422</v>
      </c>
      <c r="F59" s="94" t="s">
        <v>1423</v>
      </c>
      <c r="G59" s="94" t="s">
        <v>1424</v>
      </c>
      <c r="H59" s="97"/>
      <c r="I59" s="94"/>
      <c r="J59" s="94"/>
      <c r="K59" s="97"/>
      <c r="L59" s="97"/>
    </row>
    <row r="60" spans="3:12" x14ac:dyDescent="0.35">
      <c r="C60" s="94">
        <v>15</v>
      </c>
      <c r="D60" s="94">
        <v>0.5</v>
      </c>
      <c r="E60" s="96">
        <v>0.8385826771653544</v>
      </c>
      <c r="F60" s="96">
        <v>0.5448818897637796</v>
      </c>
      <c r="G60" s="98">
        <f>PI()*(POWER(E60,4)-POWER(F60,4))/64</f>
        <v>1.9947750972376541E-2</v>
      </c>
      <c r="H60" s="97"/>
      <c r="I60" s="94"/>
      <c r="J60" s="94"/>
      <c r="K60" s="97"/>
      <c r="L60" s="97"/>
    </row>
    <row r="61" spans="3:12" x14ac:dyDescent="0.35">
      <c r="C61" s="94">
        <v>20</v>
      </c>
      <c r="D61" s="94">
        <v>0.75</v>
      </c>
      <c r="E61" s="96">
        <v>1.0511811023622049</v>
      </c>
      <c r="F61" s="96">
        <v>0.74330708661417322</v>
      </c>
      <c r="G61" s="98">
        <f t="shared" ref="G61:G73" si="4">PI()*(POWER(E61,4)-POWER(F61,4))/64</f>
        <v>4.4950414990337549E-2</v>
      </c>
      <c r="H61" s="97"/>
      <c r="I61" s="94"/>
      <c r="J61" s="94"/>
      <c r="K61" s="97"/>
      <c r="L61" s="97"/>
    </row>
    <row r="62" spans="3:12" x14ac:dyDescent="0.35">
      <c r="C62" s="94">
        <v>25</v>
      </c>
      <c r="D62" s="94">
        <v>1</v>
      </c>
      <c r="E62" s="96">
        <v>1.3149606299212599</v>
      </c>
      <c r="F62" s="96">
        <v>0.95669291338582685</v>
      </c>
      <c r="G62" s="98">
        <f t="shared" si="4"/>
        <v>0.10564379475494012</v>
      </c>
      <c r="H62" s="97"/>
      <c r="I62" s="94"/>
      <c r="J62" s="94"/>
      <c r="K62" s="97"/>
      <c r="L62" s="97"/>
    </row>
    <row r="63" spans="3:12" x14ac:dyDescent="0.35">
      <c r="C63" s="94">
        <v>32</v>
      </c>
      <c r="D63" s="94">
        <v>1.25</v>
      </c>
      <c r="E63" s="96">
        <v>1.6614173228346458</v>
      </c>
      <c r="F63" s="96">
        <v>1.2795275590551183</v>
      </c>
      <c r="G63" s="98">
        <f t="shared" si="4"/>
        <v>0.24243788202827971</v>
      </c>
      <c r="H63" s="97"/>
      <c r="I63" s="94"/>
      <c r="J63" s="94"/>
      <c r="K63" s="97"/>
      <c r="L63" s="97"/>
    </row>
    <row r="64" spans="3:12" x14ac:dyDescent="0.35">
      <c r="C64" s="94">
        <v>40</v>
      </c>
      <c r="D64" s="94">
        <v>1.5</v>
      </c>
      <c r="E64" s="96">
        <v>1.9015748031496063</v>
      </c>
      <c r="F64" s="96">
        <v>1.5015748031496063</v>
      </c>
      <c r="G64" s="98">
        <f t="shared" si="4"/>
        <v>0.39228511304232261</v>
      </c>
      <c r="H64" s="97"/>
      <c r="I64" s="94"/>
      <c r="J64" s="94"/>
      <c r="K64" s="97"/>
      <c r="L64" s="97"/>
    </row>
    <row r="65" spans="3:12" x14ac:dyDescent="0.35">
      <c r="C65" s="94">
        <v>50</v>
      </c>
      <c r="D65" s="94">
        <v>2</v>
      </c>
      <c r="E65" s="96">
        <v>2.3740157480314963</v>
      </c>
      <c r="F65" s="96">
        <v>1.9377952755905512</v>
      </c>
      <c r="G65" s="98">
        <f t="shared" si="4"/>
        <v>0.86705682626277869</v>
      </c>
      <c r="H65" s="97"/>
      <c r="I65" s="94"/>
      <c r="J65" s="94"/>
      <c r="K65" s="97"/>
      <c r="L65" s="97"/>
    </row>
    <row r="66" spans="3:12" x14ac:dyDescent="0.35">
      <c r="C66" s="94">
        <v>65</v>
      </c>
      <c r="D66" s="94">
        <v>2.5</v>
      </c>
      <c r="E66" s="96">
        <v>2.8740157480314963</v>
      </c>
      <c r="F66" s="96">
        <v>2.3220472440944881</v>
      </c>
      <c r="G66" s="98">
        <f t="shared" si="4"/>
        <v>1.9219883228343897</v>
      </c>
      <c r="H66" s="97"/>
      <c r="I66" s="94"/>
      <c r="J66" s="94"/>
      <c r="K66" s="97"/>
      <c r="L66" s="97"/>
    </row>
    <row r="67" spans="3:12" x14ac:dyDescent="0.35">
      <c r="C67" s="94">
        <v>80</v>
      </c>
      <c r="D67" s="94">
        <v>3</v>
      </c>
      <c r="E67" s="96">
        <v>3.5000000000000004</v>
      </c>
      <c r="F67" s="96">
        <v>2.9</v>
      </c>
      <c r="G67" s="98">
        <f t="shared" si="4"/>
        <v>3.8943182533899119</v>
      </c>
      <c r="H67" s="97"/>
      <c r="I67" s="94"/>
      <c r="J67" s="94"/>
      <c r="K67" s="97"/>
      <c r="L67" s="97"/>
    </row>
    <row r="68" spans="3:12" x14ac:dyDescent="0.35">
      <c r="C68" s="94">
        <v>90</v>
      </c>
      <c r="D68" s="94">
        <v>3.5</v>
      </c>
      <c r="E68" s="96">
        <v>4</v>
      </c>
      <c r="F68" s="96">
        <v>3.3637795275590552</v>
      </c>
      <c r="G68" s="98">
        <f t="shared" si="4"/>
        <v>6.2817366094385143</v>
      </c>
      <c r="H68" s="97"/>
      <c r="I68" s="94"/>
      <c r="J68" s="94"/>
      <c r="K68" s="97"/>
      <c r="L68" s="97"/>
    </row>
    <row r="69" spans="3:12" x14ac:dyDescent="0.35">
      <c r="C69" s="94">
        <v>100</v>
      </c>
      <c r="D69" s="94">
        <v>4</v>
      </c>
      <c r="E69" s="96">
        <v>4.5</v>
      </c>
      <c r="F69" s="96">
        <v>3.8259842519685043</v>
      </c>
      <c r="G69" s="98">
        <f t="shared" si="4"/>
        <v>9.6106671597755202</v>
      </c>
      <c r="H69" s="97"/>
      <c r="I69" s="94"/>
      <c r="J69" s="94"/>
      <c r="K69" s="97"/>
      <c r="L69" s="97"/>
    </row>
    <row r="70" spans="3:12" x14ac:dyDescent="0.35">
      <c r="C70" s="94">
        <v>125</v>
      </c>
      <c r="D70" s="94">
        <v>5</v>
      </c>
      <c r="E70" s="96">
        <v>5.5629921259842527</v>
      </c>
      <c r="F70" s="96">
        <v>4.8125984251968505</v>
      </c>
      <c r="G70" s="98">
        <f t="shared" si="4"/>
        <v>20.679177656975789</v>
      </c>
      <c r="H70" s="97"/>
      <c r="I70" s="94"/>
      <c r="J70" s="94"/>
      <c r="K70" s="97"/>
      <c r="L70" s="97"/>
    </row>
    <row r="71" spans="3:12" x14ac:dyDescent="0.35">
      <c r="C71" s="94">
        <v>150</v>
      </c>
      <c r="D71" s="94">
        <v>6</v>
      </c>
      <c r="E71" s="96">
        <v>6.6259842519685046</v>
      </c>
      <c r="F71" s="96">
        <v>5.7622047244094494</v>
      </c>
      <c r="G71" s="98">
        <f t="shared" si="4"/>
        <v>40.501637105244249</v>
      </c>
      <c r="H71" s="97"/>
      <c r="I71" s="94"/>
      <c r="J71" s="94"/>
      <c r="K71" s="97"/>
      <c r="L71" s="97"/>
    </row>
    <row r="72" spans="3:12" x14ac:dyDescent="0.35">
      <c r="C72" s="94">
        <v>200</v>
      </c>
      <c r="D72" s="94">
        <v>8</v>
      </c>
      <c r="E72" s="96">
        <v>8.6259842519685037</v>
      </c>
      <c r="F72" s="96">
        <v>7.6259842519685037</v>
      </c>
      <c r="G72" s="98">
        <f t="shared" si="4"/>
        <v>105.75453045264939</v>
      </c>
      <c r="H72" s="97"/>
      <c r="I72" s="94"/>
      <c r="J72" s="94"/>
      <c r="K72" s="97"/>
      <c r="L72" s="97"/>
    </row>
    <row r="73" spans="3:12" x14ac:dyDescent="0.35">
      <c r="C73" s="94">
        <v>250</v>
      </c>
      <c r="D73" s="94">
        <v>10</v>
      </c>
      <c r="E73" s="96">
        <v>10.748031496062993</v>
      </c>
      <c r="F73" s="96">
        <v>9.7519685039370074</v>
      </c>
      <c r="G73" s="98">
        <f t="shared" si="4"/>
        <v>211.11173773778108</v>
      </c>
      <c r="H73" s="97"/>
      <c r="I73" s="94"/>
      <c r="J73" s="94"/>
      <c r="K73" s="97"/>
      <c r="L73" s="97"/>
    </row>
    <row r="74" spans="3:12" x14ac:dyDescent="0.35">
      <c r="C74" s="97"/>
      <c r="D74" s="97"/>
      <c r="E74" s="97"/>
      <c r="F74" s="97"/>
      <c r="G74" s="97"/>
      <c r="H74" s="97"/>
      <c r="I74" s="97"/>
      <c r="J74" s="97"/>
      <c r="K74" s="97"/>
      <c r="L74" s="97"/>
    </row>
    <row r="75" spans="3:12" x14ac:dyDescent="0.35">
      <c r="C75" s="97"/>
      <c r="D75" s="97"/>
      <c r="E75" s="97"/>
      <c r="F75" s="97"/>
      <c r="G75" s="97"/>
      <c r="H75" s="97"/>
      <c r="I75" s="97"/>
      <c r="J75" s="97"/>
      <c r="K75" s="97"/>
      <c r="L75" s="97"/>
    </row>
    <row r="76" spans="3:12" x14ac:dyDescent="0.35">
      <c r="C76" s="97"/>
      <c r="D76" s="97"/>
      <c r="E76" s="97"/>
      <c r="F76" s="97"/>
      <c r="G76" s="97"/>
      <c r="H76" s="97"/>
      <c r="I76" s="97"/>
      <c r="J76" s="97"/>
      <c r="K76" s="97"/>
      <c r="L76" s="97"/>
    </row>
    <row r="77" spans="3:12" x14ac:dyDescent="0.35">
      <c r="C77" s="97"/>
      <c r="D77" s="97"/>
      <c r="E77" s="97"/>
      <c r="F77" s="97"/>
      <c r="G77" s="97"/>
      <c r="H77" s="97"/>
      <c r="I77" s="97"/>
      <c r="J77" s="97"/>
      <c r="K77" s="97"/>
      <c r="L77" s="97"/>
    </row>
    <row r="78" spans="3:12" x14ac:dyDescent="0.35">
      <c r="C78" s="97"/>
      <c r="D78" s="97"/>
      <c r="E78" s="97"/>
      <c r="F78" s="97"/>
      <c r="G78" s="97"/>
      <c r="H78" s="97"/>
      <c r="I78" s="97"/>
      <c r="J78" s="97"/>
      <c r="K78" s="97"/>
      <c r="L78" s="97"/>
    </row>
    <row r="79" spans="3:12" x14ac:dyDescent="0.35">
      <c r="C79" s="97"/>
      <c r="D79" s="97"/>
      <c r="E79" s="97"/>
      <c r="F79" s="97"/>
      <c r="G79" s="97"/>
      <c r="H79" s="97"/>
      <c r="I79" s="97"/>
      <c r="J79" s="97"/>
      <c r="K79" s="97"/>
      <c r="L79" s="97"/>
    </row>
    <row r="80" spans="3:12" x14ac:dyDescent="0.35">
      <c r="C80" s="97"/>
      <c r="D80" s="97"/>
      <c r="E80" s="97"/>
      <c r="F80" s="97"/>
      <c r="G80" s="97"/>
      <c r="H80" s="97"/>
      <c r="I80" s="97"/>
      <c r="J80" s="97"/>
      <c r="K80" s="97"/>
      <c r="L80" s="97"/>
    </row>
    <row r="81" spans="3:12" x14ac:dyDescent="0.35">
      <c r="C81" s="97"/>
      <c r="D81" s="97"/>
      <c r="E81" s="97"/>
      <c r="F81" s="97"/>
      <c r="G81" s="97"/>
      <c r="H81" s="97"/>
      <c r="I81" s="97"/>
      <c r="J81" s="97"/>
      <c r="K81" s="97"/>
      <c r="L81" s="97"/>
    </row>
    <row r="82" spans="3:12" x14ac:dyDescent="0.35">
      <c r="C82" s="97"/>
      <c r="D82" s="97"/>
      <c r="E82" s="97"/>
      <c r="F82" s="97"/>
      <c r="G82" s="97"/>
      <c r="H82" s="97"/>
      <c r="I82" s="97"/>
      <c r="J82" s="97"/>
      <c r="K82" s="97"/>
      <c r="L82" s="97"/>
    </row>
    <row r="83" spans="3:12" x14ac:dyDescent="0.35">
      <c r="C83" s="97"/>
      <c r="D83" s="97"/>
      <c r="E83" s="97"/>
      <c r="F83" s="97"/>
      <c r="G83" s="97"/>
      <c r="H83" s="97"/>
      <c r="I83" s="97"/>
      <c r="J83" s="97"/>
      <c r="K83" s="97"/>
      <c r="L83" s="97"/>
    </row>
    <row r="84" spans="3:12" x14ac:dyDescent="0.35">
      <c r="C84" s="97"/>
      <c r="D84" s="97"/>
      <c r="E84" s="97"/>
      <c r="F84" s="97"/>
      <c r="G84" s="97"/>
      <c r="H84" s="97"/>
      <c r="I84" s="97"/>
      <c r="J84" s="97"/>
      <c r="K84" s="97"/>
      <c r="L84" s="97"/>
    </row>
  </sheetData>
  <mergeCells count="4">
    <mergeCell ref="C4:G4"/>
    <mergeCell ref="C24:G24"/>
    <mergeCell ref="C41:G41"/>
    <mergeCell ref="C58:G5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F826-9E5C-4934-8BA6-7BC158D2826C}">
  <dimension ref="A2:H11"/>
  <sheetViews>
    <sheetView workbookViewId="0">
      <selection activeCell="H3" sqref="H3:H11"/>
    </sheetView>
  </sheetViews>
  <sheetFormatPr defaultRowHeight="14.5" x14ac:dyDescent="0.35"/>
  <cols>
    <col min="2" max="2" width="16" bestFit="1" customWidth="1"/>
    <col min="3" max="3" width="16" customWidth="1"/>
    <col min="4" max="4" width="16.54296875" bestFit="1" customWidth="1"/>
    <col min="5" max="5" width="16.54296875" customWidth="1"/>
  </cols>
  <sheetData>
    <row r="2" spans="1:8" ht="15" thickBot="1" x14ac:dyDescent="0.4"/>
    <row r="3" spans="1:8" ht="17" thickBot="1" x14ac:dyDescent="0.4">
      <c r="A3" t="s">
        <v>1148</v>
      </c>
      <c r="B3" s="68" t="s">
        <v>1388</v>
      </c>
      <c r="C3" s="83" t="s">
        <v>1146</v>
      </c>
      <c r="D3" s="69" t="s">
        <v>1389</v>
      </c>
      <c r="E3" s="85" t="s">
        <v>1146</v>
      </c>
      <c r="F3" s="70" t="s">
        <v>1390</v>
      </c>
      <c r="G3" s="87" t="s">
        <v>1147</v>
      </c>
      <c r="H3" t="str">
        <f>A3&amp;B3&amp;C3&amp;D3&amp;E3&amp;F3&amp;G3</f>
        <v>["Bearing Type","Component Group","Fb"],</v>
      </c>
    </row>
    <row r="4" spans="1:8" x14ac:dyDescent="0.35">
      <c r="A4" t="s">
        <v>1148</v>
      </c>
      <c r="B4" s="71" t="s">
        <v>1391</v>
      </c>
      <c r="C4" s="84" t="s">
        <v>1146</v>
      </c>
      <c r="D4" s="72" t="s">
        <v>1196</v>
      </c>
      <c r="E4" s="86" t="s">
        <v>1193</v>
      </c>
      <c r="F4" s="73">
        <v>1</v>
      </c>
      <c r="G4" t="s">
        <v>1194</v>
      </c>
      <c r="H4" t="str">
        <f t="shared" ref="H4:H11" si="0">A4&amp;B4&amp;C4&amp;D4&amp;E4&amp;F4&amp;G4</f>
        <v>["Ball Bearing","A",1],</v>
      </c>
    </row>
    <row r="5" spans="1:8" x14ac:dyDescent="0.35">
      <c r="A5" t="s">
        <v>1148</v>
      </c>
      <c r="B5" s="74" t="s">
        <v>1392</v>
      </c>
      <c r="C5" s="84" t="s">
        <v>1146</v>
      </c>
      <c r="D5" s="75" t="s">
        <v>1200</v>
      </c>
      <c r="E5" s="86" t="s">
        <v>1193</v>
      </c>
      <c r="F5" s="76">
        <v>1.7</v>
      </c>
      <c r="G5" t="s">
        <v>1194</v>
      </c>
      <c r="H5" t="str">
        <f t="shared" si="0"/>
        <v>["Babbited or Bronze","B",1.7],</v>
      </c>
    </row>
    <row r="6" spans="1:8" x14ac:dyDescent="0.35">
      <c r="A6" t="s">
        <v>1148</v>
      </c>
      <c r="B6" s="74" t="s">
        <v>1381</v>
      </c>
      <c r="C6" s="84" t="s">
        <v>1146</v>
      </c>
      <c r="D6" s="75" t="s">
        <v>1200</v>
      </c>
      <c r="E6" s="86" t="s">
        <v>1193</v>
      </c>
      <c r="F6" s="76">
        <v>1.7</v>
      </c>
      <c r="G6" t="s">
        <v>1194</v>
      </c>
      <c r="H6" t="str">
        <f t="shared" si="0"/>
        <v>["Self Lubricating","B",1.7],</v>
      </c>
    </row>
    <row r="7" spans="1:8" x14ac:dyDescent="0.35">
      <c r="A7" t="s">
        <v>1148</v>
      </c>
      <c r="B7" s="74" t="s">
        <v>1393</v>
      </c>
      <c r="C7" s="84" t="s">
        <v>1146</v>
      </c>
      <c r="D7" s="75" t="s">
        <v>422</v>
      </c>
      <c r="E7" s="86" t="s">
        <v>1193</v>
      </c>
      <c r="F7" s="76">
        <v>4.4000000000000004</v>
      </c>
      <c r="G7" t="s">
        <v>1194</v>
      </c>
      <c r="H7" t="str">
        <f t="shared" si="0"/>
        <v>["Hard Iron ","D",4.4],</v>
      </c>
    </row>
    <row r="8" spans="1:8" x14ac:dyDescent="0.35">
      <c r="A8" t="s">
        <v>1148</v>
      </c>
      <c r="B8" s="74" t="s">
        <v>1394</v>
      </c>
      <c r="C8" s="84" t="s">
        <v>1146</v>
      </c>
      <c r="D8" s="75" t="s">
        <v>831</v>
      </c>
      <c r="E8" s="86" t="s">
        <v>1193</v>
      </c>
      <c r="F8" s="76">
        <v>2</v>
      </c>
      <c r="G8" t="s">
        <v>1194</v>
      </c>
      <c r="H8" t="str">
        <f t="shared" si="0"/>
        <v>["Plastic ","C",2],</v>
      </c>
    </row>
    <row r="9" spans="1:8" x14ac:dyDescent="0.35">
      <c r="A9" t="s">
        <v>1148</v>
      </c>
      <c r="B9" s="74" t="s">
        <v>1395</v>
      </c>
      <c r="C9" s="84" t="s">
        <v>1146</v>
      </c>
      <c r="D9" s="75" t="s">
        <v>831</v>
      </c>
      <c r="E9" s="86" t="s">
        <v>1193</v>
      </c>
      <c r="F9" s="76">
        <v>2</v>
      </c>
      <c r="G9" t="s">
        <v>1194</v>
      </c>
      <c r="H9" t="str">
        <f t="shared" si="0"/>
        <v>["Nylon","C",2],</v>
      </c>
    </row>
    <row r="10" spans="1:8" ht="15" thickBot="1" x14ac:dyDescent="0.4">
      <c r="A10" t="s">
        <v>1148</v>
      </c>
      <c r="B10" s="77" t="s">
        <v>1396</v>
      </c>
      <c r="C10" s="84" t="s">
        <v>1146</v>
      </c>
      <c r="D10" s="78" t="s">
        <v>831</v>
      </c>
      <c r="E10" s="86" t="s">
        <v>1193</v>
      </c>
      <c r="F10" s="79">
        <v>2</v>
      </c>
      <c r="G10" t="s">
        <v>1194</v>
      </c>
      <c r="H10" t="str">
        <f t="shared" si="0"/>
        <v>["PTFE","C",2],</v>
      </c>
    </row>
    <row r="11" spans="1:8" x14ac:dyDescent="0.35">
      <c r="A11" t="s">
        <v>1148</v>
      </c>
      <c r="B11" s="80" t="s">
        <v>1305</v>
      </c>
      <c r="C11" s="84" t="s">
        <v>1146</v>
      </c>
      <c r="D11" s="81" t="s">
        <v>1196</v>
      </c>
      <c r="E11" s="86" t="s">
        <v>1193</v>
      </c>
      <c r="F11" s="82">
        <v>1</v>
      </c>
      <c r="G11" t="s">
        <v>1274</v>
      </c>
      <c r="H11" t="str">
        <f t="shared" si="0"/>
        <v>["None","A",1]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EAEB-C015-4A38-9765-7E72B67D935C}">
  <dimension ref="B1:C60"/>
  <sheetViews>
    <sheetView workbookViewId="0">
      <selection activeCell="B1" sqref="B1"/>
    </sheetView>
  </sheetViews>
  <sheetFormatPr defaultRowHeight="14.5" x14ac:dyDescent="0.35"/>
  <sheetData>
    <row r="1" spans="2:3" ht="15" thickBot="1" x14ac:dyDescent="0.4"/>
    <row r="2" spans="2:3" x14ac:dyDescent="0.35">
      <c r="B2" s="42" t="s">
        <v>103</v>
      </c>
      <c r="C2" s="43">
        <v>45</v>
      </c>
    </row>
    <row r="3" spans="2:3" x14ac:dyDescent="0.35">
      <c r="B3" s="42" t="s">
        <v>30</v>
      </c>
      <c r="C3" s="44">
        <v>45</v>
      </c>
    </row>
    <row r="4" spans="2:3" x14ac:dyDescent="0.35">
      <c r="B4" s="42" t="s">
        <v>46</v>
      </c>
      <c r="C4" s="44">
        <v>45</v>
      </c>
    </row>
    <row r="5" spans="2:3" x14ac:dyDescent="0.35">
      <c r="B5" s="42" t="s">
        <v>174</v>
      </c>
      <c r="C5" s="44">
        <v>45</v>
      </c>
    </row>
    <row r="6" spans="2:3" x14ac:dyDescent="0.35">
      <c r="B6" s="42" t="s">
        <v>25</v>
      </c>
      <c r="C6" s="44">
        <v>45</v>
      </c>
    </row>
    <row r="7" spans="2:3" x14ac:dyDescent="0.35">
      <c r="B7" s="42" t="s">
        <v>12</v>
      </c>
      <c r="C7" s="44" t="s">
        <v>1311</v>
      </c>
    </row>
    <row r="8" spans="2:3" x14ac:dyDescent="0.35">
      <c r="B8" s="42" t="s">
        <v>87</v>
      </c>
      <c r="C8" s="44" t="s">
        <v>1311</v>
      </c>
    </row>
    <row r="9" spans="2:3" x14ac:dyDescent="0.35">
      <c r="B9" s="42" t="s">
        <v>42</v>
      </c>
      <c r="C9" s="44" t="s">
        <v>1311</v>
      </c>
    </row>
    <row r="10" spans="2:3" x14ac:dyDescent="0.35">
      <c r="B10" s="42" t="s">
        <v>19</v>
      </c>
      <c r="C10" s="44" t="s">
        <v>1311</v>
      </c>
    </row>
    <row r="11" spans="2:3" x14ac:dyDescent="0.35">
      <c r="B11" s="42" t="s">
        <v>36</v>
      </c>
      <c r="C11" s="44" t="s">
        <v>1311</v>
      </c>
    </row>
    <row r="12" spans="2:3" x14ac:dyDescent="0.35">
      <c r="B12" s="42" t="s">
        <v>96</v>
      </c>
      <c r="C12" s="44" t="s">
        <v>1311</v>
      </c>
    </row>
    <row r="13" spans="2:3" x14ac:dyDescent="0.35">
      <c r="B13" s="42" t="s">
        <v>1108</v>
      </c>
      <c r="C13" s="44" t="s">
        <v>1311</v>
      </c>
    </row>
    <row r="14" spans="2:3" x14ac:dyDescent="0.35">
      <c r="B14" s="42" t="s">
        <v>248</v>
      </c>
      <c r="C14" s="44" t="s">
        <v>1311</v>
      </c>
    </row>
    <row r="15" spans="2:3" x14ac:dyDescent="0.35">
      <c r="B15" s="42" t="s">
        <v>214</v>
      </c>
      <c r="C15" s="44" t="s">
        <v>1311</v>
      </c>
    </row>
    <row r="16" spans="2:3" x14ac:dyDescent="0.35">
      <c r="B16" s="42" t="s">
        <v>184</v>
      </c>
      <c r="C16" s="44" t="s">
        <v>1311</v>
      </c>
    </row>
    <row r="17" spans="2:3" x14ac:dyDescent="0.35">
      <c r="B17" s="42" t="s">
        <v>1312</v>
      </c>
      <c r="C17" s="44" t="s">
        <v>1311</v>
      </c>
    </row>
    <row r="18" spans="2:3" x14ac:dyDescent="0.35">
      <c r="B18" s="42" t="s">
        <v>1313</v>
      </c>
      <c r="C18" s="44" t="s">
        <v>1311</v>
      </c>
    </row>
    <row r="19" spans="2:3" x14ac:dyDescent="0.35">
      <c r="B19" s="42" t="s">
        <v>405</v>
      </c>
      <c r="C19" s="44" t="s">
        <v>1311</v>
      </c>
    </row>
    <row r="20" spans="2:3" x14ac:dyDescent="0.35">
      <c r="B20" s="42" t="s">
        <v>66</v>
      </c>
      <c r="C20" s="44" t="s">
        <v>1311</v>
      </c>
    </row>
    <row r="21" spans="2:3" x14ac:dyDescent="0.35">
      <c r="B21" s="42" t="s">
        <v>288</v>
      </c>
      <c r="C21" s="44" t="s">
        <v>1314</v>
      </c>
    </row>
    <row r="22" spans="2:3" x14ac:dyDescent="0.35">
      <c r="B22" s="42" t="s">
        <v>296</v>
      </c>
      <c r="C22" s="44" t="s">
        <v>1314</v>
      </c>
    </row>
    <row r="23" spans="2:3" x14ac:dyDescent="0.35">
      <c r="B23" s="42" t="s">
        <v>501</v>
      </c>
      <c r="C23" s="44" t="s">
        <v>1314</v>
      </c>
    </row>
    <row r="24" spans="2:3" x14ac:dyDescent="0.35">
      <c r="B24" s="42" t="s">
        <v>735</v>
      </c>
      <c r="C24" s="44" t="s">
        <v>1314</v>
      </c>
    </row>
    <row r="25" spans="2:3" x14ac:dyDescent="0.35">
      <c r="B25" s="42" t="s">
        <v>780</v>
      </c>
      <c r="C25" s="44" t="s">
        <v>1314</v>
      </c>
    </row>
    <row r="26" spans="2:3" x14ac:dyDescent="0.35">
      <c r="B26" s="42" t="s">
        <v>807</v>
      </c>
      <c r="C26" s="44" t="s">
        <v>1314</v>
      </c>
    </row>
    <row r="27" spans="2:3" x14ac:dyDescent="0.35">
      <c r="B27" s="42" t="s">
        <v>112</v>
      </c>
      <c r="C27" s="44" t="s">
        <v>1314</v>
      </c>
    </row>
    <row r="28" spans="2:3" x14ac:dyDescent="0.35">
      <c r="B28" s="42" t="s">
        <v>895</v>
      </c>
      <c r="C28" s="44" t="s">
        <v>1314</v>
      </c>
    </row>
    <row r="29" spans="2:3" x14ac:dyDescent="0.35">
      <c r="B29" s="42" t="s">
        <v>889</v>
      </c>
      <c r="C29" s="44" t="s">
        <v>1314</v>
      </c>
    </row>
    <row r="30" spans="2:3" x14ac:dyDescent="0.35">
      <c r="B30" s="42" t="s">
        <v>560</v>
      </c>
      <c r="C30" s="44" t="s">
        <v>1314</v>
      </c>
    </row>
    <row r="31" spans="2:3" x14ac:dyDescent="0.35">
      <c r="B31" s="42" t="s">
        <v>321</v>
      </c>
      <c r="C31" s="44" t="s">
        <v>1314</v>
      </c>
    </row>
    <row r="32" spans="2:3" x14ac:dyDescent="0.35">
      <c r="B32" s="42" t="s">
        <v>116</v>
      </c>
      <c r="C32" s="44" t="s">
        <v>1314</v>
      </c>
    </row>
    <row r="33" spans="2:3" x14ac:dyDescent="0.35">
      <c r="B33" s="42" t="s">
        <v>429</v>
      </c>
      <c r="C33" s="44" t="s">
        <v>1314</v>
      </c>
    </row>
    <row r="34" spans="2:3" x14ac:dyDescent="0.35">
      <c r="B34" s="42" t="s">
        <v>942</v>
      </c>
      <c r="C34" s="44" t="s">
        <v>1314</v>
      </c>
    </row>
    <row r="35" spans="2:3" x14ac:dyDescent="0.35">
      <c r="B35" s="42" t="s">
        <v>144</v>
      </c>
      <c r="C35" s="44" t="s">
        <v>1314</v>
      </c>
    </row>
    <row r="36" spans="2:3" x14ac:dyDescent="0.35">
      <c r="B36" s="42" t="s">
        <v>120</v>
      </c>
      <c r="C36" s="44" t="s">
        <v>1314</v>
      </c>
    </row>
    <row r="37" spans="2:3" x14ac:dyDescent="0.35">
      <c r="B37" s="42" t="s">
        <v>1315</v>
      </c>
      <c r="C37" s="44" t="s">
        <v>1314</v>
      </c>
    </row>
    <row r="38" spans="2:3" x14ac:dyDescent="0.35">
      <c r="B38" s="42" t="s">
        <v>1316</v>
      </c>
      <c r="C38" s="44" t="s">
        <v>1314</v>
      </c>
    </row>
    <row r="39" spans="2:3" x14ac:dyDescent="0.35">
      <c r="B39" s="42" t="s">
        <v>1317</v>
      </c>
      <c r="C39" s="44" t="s">
        <v>1314</v>
      </c>
    </row>
    <row r="40" spans="2:3" x14ac:dyDescent="0.35">
      <c r="B40" s="42" t="s">
        <v>109</v>
      </c>
      <c r="C40" s="44" t="s">
        <v>1314</v>
      </c>
    </row>
    <row r="41" spans="2:3" x14ac:dyDescent="0.35">
      <c r="B41" s="42" t="s">
        <v>77</v>
      </c>
      <c r="C41" s="44">
        <v>15</v>
      </c>
    </row>
    <row r="42" spans="2:3" x14ac:dyDescent="0.35">
      <c r="B42" s="42" t="s">
        <v>56</v>
      </c>
      <c r="C42" s="44">
        <v>15</v>
      </c>
    </row>
    <row r="43" spans="2:3" x14ac:dyDescent="0.35">
      <c r="B43" s="42" t="s">
        <v>545</v>
      </c>
      <c r="C43" s="44">
        <v>15</v>
      </c>
    </row>
    <row r="44" spans="2:3" x14ac:dyDescent="0.35">
      <c r="B44" s="42" t="s">
        <v>1318</v>
      </c>
      <c r="C44" s="44">
        <v>15</v>
      </c>
    </row>
    <row r="45" spans="2:3" x14ac:dyDescent="0.35">
      <c r="B45" s="42" t="s">
        <v>1319</v>
      </c>
      <c r="C45" s="44">
        <v>15</v>
      </c>
    </row>
    <row r="46" spans="2:3" x14ac:dyDescent="0.35">
      <c r="B46" s="42" t="s">
        <v>51</v>
      </c>
      <c r="C46" s="44">
        <v>15</v>
      </c>
    </row>
    <row r="47" spans="2:3" x14ac:dyDescent="0.35">
      <c r="B47" s="42" t="s">
        <v>236</v>
      </c>
      <c r="C47" s="44">
        <v>15</v>
      </c>
    </row>
    <row r="48" spans="2:3" x14ac:dyDescent="0.35">
      <c r="B48" s="42" t="s">
        <v>961</v>
      </c>
      <c r="C48" s="44">
        <v>15</v>
      </c>
    </row>
    <row r="49" spans="2:3" x14ac:dyDescent="0.35">
      <c r="B49" s="42" t="s">
        <v>1320</v>
      </c>
      <c r="C49" s="44">
        <v>15</v>
      </c>
    </row>
    <row r="50" spans="2:3" x14ac:dyDescent="0.35">
      <c r="B50" s="42" t="s">
        <v>626</v>
      </c>
      <c r="C50" s="44">
        <v>15</v>
      </c>
    </row>
    <row r="51" spans="2:3" x14ac:dyDescent="0.35">
      <c r="B51" s="42" t="s">
        <v>378</v>
      </c>
      <c r="C51" s="44">
        <v>15</v>
      </c>
    </row>
    <row r="52" spans="2:3" x14ac:dyDescent="0.35">
      <c r="B52" s="42" t="s">
        <v>739</v>
      </c>
      <c r="C52" s="44">
        <v>15</v>
      </c>
    </row>
    <row r="53" spans="2:3" x14ac:dyDescent="0.35">
      <c r="B53" s="42" t="s">
        <v>1321</v>
      </c>
      <c r="C53" s="44">
        <v>15</v>
      </c>
    </row>
    <row r="54" spans="2:3" x14ac:dyDescent="0.35">
      <c r="B54" s="42" t="s">
        <v>271</v>
      </c>
      <c r="C54" s="44">
        <v>15</v>
      </c>
    </row>
    <row r="55" spans="2:3" x14ac:dyDescent="0.35">
      <c r="B55" s="42" t="s">
        <v>59</v>
      </c>
      <c r="C55" s="44">
        <v>15</v>
      </c>
    </row>
    <row r="56" spans="2:3" x14ac:dyDescent="0.35">
      <c r="B56" s="42" t="s">
        <v>1322</v>
      </c>
      <c r="C56" s="44">
        <v>15</v>
      </c>
    </row>
    <row r="57" spans="2:3" x14ac:dyDescent="0.35">
      <c r="B57" s="42" t="s">
        <v>1323</v>
      </c>
      <c r="C57" s="44">
        <v>15</v>
      </c>
    </row>
    <row r="58" spans="2:3" x14ac:dyDescent="0.35">
      <c r="B58" s="42" t="s">
        <v>1324</v>
      </c>
      <c r="C58" s="44">
        <v>15</v>
      </c>
    </row>
    <row r="59" spans="2:3" x14ac:dyDescent="0.35">
      <c r="B59" s="42" t="s">
        <v>1325</v>
      </c>
      <c r="C59" s="44">
        <v>15</v>
      </c>
    </row>
    <row r="60" spans="2:3" ht="15" thickBot="1" x14ac:dyDescent="0.4">
      <c r="B60" s="45" t="s">
        <v>1326</v>
      </c>
      <c r="C60" s="4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7527-21B0-489F-8189-6C22BC7FB244}">
  <dimension ref="A1:E5"/>
  <sheetViews>
    <sheetView workbookViewId="0">
      <selection activeCell="G16" sqref="G16"/>
    </sheetView>
  </sheetViews>
  <sheetFormatPr defaultRowHeight="14.5" x14ac:dyDescent="0.35"/>
  <sheetData>
    <row r="1" spans="1:5" x14ac:dyDescent="0.35">
      <c r="A1" t="s">
        <v>1438</v>
      </c>
      <c r="B1">
        <v>784.76890000000003</v>
      </c>
      <c r="E1">
        <f>(B1*1728/60)/(0.25*PI()*(B2^2-B3^2)*B4*B5/100)</f>
        <v>274.0659557371377</v>
      </c>
    </row>
    <row r="2" spans="1:5" x14ac:dyDescent="0.35">
      <c r="A2" t="s">
        <v>1439</v>
      </c>
      <c r="B2">
        <v>8</v>
      </c>
    </row>
    <row r="3" spans="1:5" x14ac:dyDescent="0.35">
      <c r="A3" t="s">
        <v>1440</v>
      </c>
      <c r="B3">
        <v>4.5</v>
      </c>
    </row>
    <row r="4" spans="1:5" x14ac:dyDescent="0.35">
      <c r="A4" t="s">
        <v>1441</v>
      </c>
      <c r="B4">
        <v>8</v>
      </c>
    </row>
    <row r="5" spans="1:5" x14ac:dyDescent="0.35">
      <c r="A5" t="s">
        <v>1442</v>
      </c>
      <c r="B5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ea210b-dbd8-4f36-923f-acff106c1897" xsi:nil="true"/>
    <lcf76f155ced4ddcb4097134ff3c332f xmlns="972824db-7721-4b32-af30-b5b2cd21b51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BE15847C5694B8795FA22FAE13B7C" ma:contentTypeVersion="11" ma:contentTypeDescription="Create a new document." ma:contentTypeScope="" ma:versionID="e5d4e379bc6e61455081155db281c41f">
  <xsd:schema xmlns:xsd="http://www.w3.org/2001/XMLSchema" xmlns:xs="http://www.w3.org/2001/XMLSchema" xmlns:p="http://schemas.microsoft.com/office/2006/metadata/properties" xmlns:ns2="972824db-7721-4b32-af30-b5b2cd21b51c" xmlns:ns3="faea210b-dbd8-4f36-923f-acff106c1897" targetNamespace="http://schemas.microsoft.com/office/2006/metadata/properties" ma:root="true" ma:fieldsID="b7ec38c6f8276d7a0022750c234eb887" ns2:_="" ns3:_="">
    <xsd:import namespace="972824db-7721-4b32-af30-b5b2cd21b51c"/>
    <xsd:import namespace="faea210b-dbd8-4f36-923f-acff106c18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824db-7721-4b32-af30-b5b2cd21b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2d3023-1778-441e-a7c0-885d16d358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a210b-dbd8-4f36-923f-acff106c18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58e596-28af-467b-a9ee-a97ebebef45b}" ma:internalName="TaxCatchAll" ma:showField="CatchAllData" ma:web="faea210b-dbd8-4f36-923f-acff106c18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A75BAA-3061-4C16-A278-C89087087206}">
  <ds:schemaRefs>
    <ds:schemaRef ds:uri="http://schemas.microsoft.com/office/2006/metadata/properties"/>
    <ds:schemaRef ds:uri="http://schemas.microsoft.com/office/infopath/2007/PartnerControls"/>
    <ds:schemaRef ds:uri="faea210b-dbd8-4f36-923f-acff106c1897"/>
    <ds:schemaRef ds:uri="972824db-7721-4b32-af30-b5b2cd21b51c"/>
  </ds:schemaRefs>
</ds:datastoreItem>
</file>

<file path=customXml/itemProps2.xml><?xml version="1.0" encoding="utf-8"?>
<ds:datastoreItem xmlns:ds="http://schemas.openxmlformats.org/officeDocument/2006/customXml" ds:itemID="{4400D06A-6130-4E3F-9894-A93532DC3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824db-7721-4b32-af30-b5b2cd21b51c"/>
    <ds:schemaRef ds:uri="faea210b-dbd8-4f36-923f-acff106c18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2B192-B688-4660-8DA2-967757EDE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Sheet10</vt:lpstr>
      <vt:lpstr>Sheet3</vt:lpstr>
      <vt:lpstr>Sheet4</vt:lpstr>
      <vt:lpstr>Sheet5</vt:lpstr>
      <vt:lpstr>Sheet6</vt:lpstr>
      <vt:lpstr>Sheet7</vt:lpstr>
      <vt:lpstr>Sheet8</vt:lpstr>
      <vt:lpstr>Sheet11</vt:lpstr>
      <vt:lpstr>Sheet12</vt:lpstr>
      <vt:lpstr>Sheet14</vt:lpstr>
      <vt:lpstr>Sheet15</vt:lpstr>
      <vt:lpstr>Sheet13</vt:lpstr>
      <vt:lpstr>Sheet9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Kalash Sahare</dc:creator>
  <cp:lastModifiedBy>Prathyush Thunguri</cp:lastModifiedBy>
  <dcterms:created xsi:type="dcterms:W3CDTF">2024-12-10T09:13:09Z</dcterms:created>
  <dcterms:modified xsi:type="dcterms:W3CDTF">2024-12-30T12:59:24Z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0x0101007D1BE15847C5694B8795FA22FAE13B7C</vt:lpwstr>
  </property>
  <property fmtid="{D5CDD505-2E9C-101B-9397-08002B2CF9AE}" pid="3" name="MediaServiceImageTags">
    <vt:lpwstr/>
  </property>
</Properties>
</file>