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ТерВерЛабы\"/>
    </mc:Choice>
  </mc:AlternateContent>
  <xr:revisionPtr revIDLastSave="0" documentId="13_ncr:1_{2E4B3D2A-7685-4AA1-B154-7491B73C1A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3" i="1" l="1"/>
  <c r="F54" i="1"/>
  <c r="D53" i="1" a="1"/>
  <c r="D54" i="1" s="1"/>
  <c r="A53" i="1" a="1"/>
  <c r="A53" i="1" s="1"/>
  <c r="D51" i="1"/>
  <c r="D50" i="1"/>
  <c r="B51" i="1"/>
  <c r="A51" i="1"/>
  <c r="B50" i="1"/>
  <c r="A50" i="1"/>
  <c r="F47" i="1"/>
  <c r="D47" i="1"/>
  <c r="B47" i="1"/>
  <c r="D15" i="1"/>
  <c r="B45" i="1"/>
  <c r="C45" i="1"/>
  <c r="D45" i="1"/>
  <c r="E45" i="1"/>
  <c r="A45" i="1"/>
  <c r="E39" i="1"/>
  <c r="E40" i="1"/>
  <c r="E41" i="1"/>
  <c r="E42" i="1"/>
  <c r="E43" i="1"/>
  <c r="E44" i="1"/>
  <c r="E38" i="1"/>
  <c r="D39" i="1"/>
  <c r="D40" i="1"/>
  <c r="D41" i="1"/>
  <c r="D42" i="1"/>
  <c r="D43" i="1"/>
  <c r="D44" i="1"/>
  <c r="D38" i="1"/>
  <c r="C39" i="1"/>
  <c r="C40" i="1"/>
  <c r="C41" i="1"/>
  <c r="C42" i="1"/>
  <c r="C43" i="1"/>
  <c r="C44" i="1"/>
  <c r="C38" i="1"/>
  <c r="B39" i="1"/>
  <c r="B40" i="1"/>
  <c r="B41" i="1"/>
  <c r="B42" i="1"/>
  <c r="B43" i="1"/>
  <c r="B44" i="1"/>
  <c r="B38" i="1"/>
  <c r="A39" i="1"/>
  <c r="A40" i="1"/>
  <c r="A41" i="1"/>
  <c r="A42" i="1"/>
  <c r="A43" i="1"/>
  <c r="A44" i="1"/>
  <c r="A38" i="1"/>
  <c r="B31" i="1"/>
  <c r="B26" i="1"/>
  <c r="B27" i="1"/>
  <c r="B28" i="1"/>
  <c r="B29" i="1"/>
  <c r="B30" i="1"/>
  <c r="B25" i="1"/>
  <c r="A26" i="1"/>
  <c r="A27" i="1"/>
  <c r="A28" i="1"/>
  <c r="A29" i="1"/>
  <c r="A30" i="1"/>
  <c r="A31" i="1"/>
  <c r="A25" i="1"/>
  <c r="D21" i="1" a="1"/>
  <c r="D21" i="1" s="1"/>
  <c r="A21" i="1" a="1"/>
  <c r="A21" i="1" s="1"/>
  <c r="D19" i="1"/>
  <c r="D18" i="1"/>
  <c r="B19" i="1"/>
  <c r="A19" i="1"/>
  <c r="B18" i="1"/>
  <c r="A18" i="1"/>
  <c r="F15" i="1"/>
  <c r="B15" i="1"/>
  <c r="B13" i="1"/>
  <c r="C13" i="1"/>
  <c r="D13" i="1"/>
  <c r="E13" i="1"/>
  <c r="A13" i="1"/>
  <c r="E7" i="1"/>
  <c r="E8" i="1"/>
  <c r="E9" i="1"/>
  <c r="E10" i="1"/>
  <c r="E11" i="1"/>
  <c r="E12" i="1"/>
  <c r="E6" i="1"/>
  <c r="D7" i="1"/>
  <c r="D8" i="1"/>
  <c r="D9" i="1"/>
  <c r="D10" i="1"/>
  <c r="D11" i="1"/>
  <c r="D12" i="1"/>
  <c r="D6" i="1"/>
  <c r="C7" i="1"/>
  <c r="C8" i="1"/>
  <c r="C9" i="1"/>
  <c r="C10" i="1"/>
  <c r="C11" i="1"/>
  <c r="C12" i="1"/>
  <c r="C6" i="1"/>
  <c r="B12" i="1"/>
  <c r="B11" i="1"/>
  <c r="B10" i="1"/>
  <c r="B9" i="1"/>
  <c r="B8" i="1"/>
  <c r="B7" i="1"/>
  <c r="B6" i="1"/>
  <c r="A12" i="1"/>
  <c r="A11" i="1"/>
  <c r="A10" i="1"/>
  <c r="A9" i="1"/>
  <c r="A8" i="1"/>
  <c r="A7" i="1"/>
  <c r="A6" i="1"/>
  <c r="D53" i="1" l="1"/>
  <c r="B54" i="1"/>
  <c r="A54" i="1"/>
  <c r="B53" i="1"/>
  <c r="D22" i="1"/>
  <c r="B22" i="1"/>
  <c r="B21" i="1"/>
  <c r="A22" i="1"/>
</calcChain>
</file>

<file path=xl/sharedStrings.xml><?xml version="1.0" encoding="utf-8"?>
<sst xmlns="http://schemas.openxmlformats.org/spreadsheetml/2006/main" count="31" uniqueCount="24">
  <si>
    <t>Исходные данные</t>
  </si>
  <si>
    <t>T, мин.</t>
  </si>
  <si>
    <t>Vc, %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</si>
  <si>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</si>
  <si>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</si>
  <si>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</si>
  <si>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</si>
  <si>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</si>
  <si>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</si>
  <si>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</si>
  <si>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</si>
  <si>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</si>
  <si>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</si>
  <si>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</si>
  <si>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</si>
  <si>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1/xi</t>
  </si>
  <si>
    <t>1/yi</t>
  </si>
  <si>
    <t>Xi=xi</t>
  </si>
  <si>
    <t>Yi=lnyi</t>
  </si>
  <si>
    <t>XiYi</t>
  </si>
  <si>
    <t>Xi^2</t>
  </si>
  <si>
    <t>Yi^2</t>
  </si>
  <si>
    <t>a=e^b0=</t>
  </si>
  <si>
    <t>b=b1=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</si>
</sst>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E6F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78D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4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078D3"/>
      <color rgb="FF66E6F4"/>
      <color rgb="FFFF3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835958005249342"/>
                  <c:y val="-6.019659592412443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6639063867016625"/>
                  <c:y val="-2.59947942795239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8186264216972878"/>
                  <c:y val="0.376702219701761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31E6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Sheet1!$A$6:$A$12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Sheet1!$B$6:$B$12</c:f>
              <c:numCache>
                <c:formatCode>General</c:formatCode>
                <c:ptCount val="7"/>
                <c:pt idx="0">
                  <c:v>15</c:v>
                </c:pt>
                <c:pt idx="1">
                  <c:v>40</c:v>
                </c:pt>
                <c:pt idx="2">
                  <c:v>52</c:v>
                </c:pt>
                <c:pt idx="3">
                  <c:v>64</c:v>
                </c:pt>
                <c:pt idx="4">
                  <c:v>69</c:v>
                </c:pt>
                <c:pt idx="5">
                  <c:v>73</c:v>
                </c:pt>
                <c:pt idx="6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73-4859-B929-07B71C517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195040"/>
        <c:axId val="1128199200"/>
      </c:scatterChart>
      <c:valAx>
        <c:axId val="112819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128199200"/>
        <c:crosses val="autoZero"/>
        <c:crossBetween val="midCat"/>
      </c:valAx>
      <c:valAx>
        <c:axId val="112819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12819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2277121609798777E-2"/>
                  <c:y val="-4.2083333333333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Sheet1!$A$25:$A$31</c:f>
              <c:numCache>
                <c:formatCode>General</c:formatCode>
                <c:ptCount val="7"/>
                <c:pt idx="0">
                  <c:v>0.2</c:v>
                </c:pt>
                <c:pt idx="1">
                  <c:v>6.6666666666666666E-2</c:v>
                </c:pt>
                <c:pt idx="2">
                  <c:v>3.3333333333333333E-2</c:v>
                </c:pt>
                <c:pt idx="3">
                  <c:v>2.2222222222222223E-2</c:v>
                </c:pt>
                <c:pt idx="4">
                  <c:v>1.6666666666666666E-2</c:v>
                </c:pt>
                <c:pt idx="5">
                  <c:v>1.1111111111111112E-2</c:v>
                </c:pt>
                <c:pt idx="6">
                  <c:v>8.3333333333333332E-3</c:v>
                </c:pt>
              </c:numCache>
            </c:numRef>
          </c:xVal>
          <c:yVal>
            <c:numRef>
              <c:f>Sheet1!$B$25:$B$31</c:f>
              <c:numCache>
                <c:formatCode>General</c:formatCode>
                <c:ptCount val="7"/>
                <c:pt idx="0">
                  <c:v>6.6666666666666666E-2</c:v>
                </c:pt>
                <c:pt idx="1">
                  <c:v>2.5000000000000001E-2</c:v>
                </c:pt>
                <c:pt idx="2">
                  <c:v>1.9230769230769232E-2</c:v>
                </c:pt>
                <c:pt idx="3">
                  <c:v>1.5625E-2</c:v>
                </c:pt>
                <c:pt idx="4">
                  <c:v>1.4492753623188406E-2</c:v>
                </c:pt>
                <c:pt idx="5">
                  <c:v>1.3698630136986301E-2</c:v>
                </c:pt>
                <c:pt idx="6">
                  <c:v>1.3157894736842105E-2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7E-42C4-82EF-4A9BF0B2B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609712"/>
        <c:axId val="1047098000"/>
      </c:scatterChart>
      <c:valAx>
        <c:axId val="103660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47098000"/>
        <c:crosses val="autoZero"/>
        <c:crossBetween val="midCat"/>
      </c:valAx>
      <c:valAx>
        <c:axId val="10470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3660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961067366579179"/>
                  <c:y val="0.166250000000000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Sheet1!$A$38:$A$44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Sheet1!$B$38:$B$44</c:f>
              <c:numCache>
                <c:formatCode>General</c:formatCode>
                <c:ptCount val="7"/>
                <c:pt idx="0">
                  <c:v>2.7080502011022101</c:v>
                </c:pt>
                <c:pt idx="1">
                  <c:v>3.6888794541139363</c:v>
                </c:pt>
                <c:pt idx="2">
                  <c:v>3.9512437185814275</c:v>
                </c:pt>
                <c:pt idx="3">
                  <c:v>4.1588830833596715</c:v>
                </c:pt>
                <c:pt idx="4">
                  <c:v>4.2341065045972597</c:v>
                </c:pt>
                <c:pt idx="5">
                  <c:v>4.290459441148391</c:v>
                </c:pt>
                <c:pt idx="6">
                  <c:v>4.3307333402863311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85-454B-AFF5-FA44BDD59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414624"/>
        <c:axId val="996413792"/>
      </c:scatterChart>
      <c:valAx>
        <c:axId val="99641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996413792"/>
        <c:crosses val="autoZero"/>
        <c:crossBetween val="midCat"/>
      </c:valAx>
      <c:valAx>
        <c:axId val="99641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99641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171450</xdr:rowOff>
    </xdr:from>
    <xdr:to>
      <xdr:col>16</xdr:col>
      <xdr:colOff>304800</xdr:colOff>
      <xdr:row>17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C124AA9-8F77-4716-9FFF-CF77A6C4B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</xdr:colOff>
      <xdr:row>19</xdr:row>
      <xdr:rowOff>148590</xdr:rowOff>
    </xdr:from>
    <xdr:to>
      <xdr:col>16</xdr:col>
      <xdr:colOff>320040</xdr:colOff>
      <xdr:row>34</xdr:row>
      <xdr:rowOff>148590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0D02AB8-B198-44F5-A783-490B4BA17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</xdr:colOff>
      <xdr:row>34</xdr:row>
      <xdr:rowOff>179070</xdr:rowOff>
    </xdr:from>
    <xdr:to>
      <xdr:col>16</xdr:col>
      <xdr:colOff>312420</xdr:colOff>
      <xdr:row>49</xdr:row>
      <xdr:rowOff>171450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94C4DEE-56FA-4A71-A3F6-408A4EBEB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workbookViewId="0">
      <selection activeCell="M2" sqref="M2"/>
    </sheetView>
  </sheetViews>
  <sheetFormatPr defaultRowHeight="14.4" x14ac:dyDescent="0.3"/>
  <cols>
    <col min="1" max="1" width="9" bestFit="1" customWidth="1"/>
    <col min="2" max="2" width="11" bestFit="1" customWidth="1"/>
  </cols>
  <sheetData>
    <row r="1" spans="1:23" x14ac:dyDescent="0.3">
      <c r="A1" s="17" t="s">
        <v>0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8"/>
      <c r="N1" s="18"/>
      <c r="O1" s="18"/>
      <c r="P1" s="18"/>
      <c r="Q1" s="18"/>
      <c r="R1" s="18"/>
      <c r="S1" s="16"/>
      <c r="T1" s="16"/>
      <c r="U1" s="16"/>
      <c r="V1" s="16"/>
      <c r="W1" s="16"/>
    </row>
    <row r="2" spans="1:23" x14ac:dyDescent="0.3">
      <c r="A2" s="3" t="s">
        <v>1</v>
      </c>
      <c r="B2" s="3">
        <v>5</v>
      </c>
      <c r="C2" s="3">
        <v>15</v>
      </c>
      <c r="D2" s="3">
        <v>30</v>
      </c>
      <c r="E2" s="3">
        <v>45</v>
      </c>
      <c r="F2" s="3">
        <v>60</v>
      </c>
      <c r="G2" s="3">
        <v>90</v>
      </c>
      <c r="H2" s="3">
        <v>120</v>
      </c>
    </row>
    <row r="3" spans="1:23" x14ac:dyDescent="0.3">
      <c r="A3" s="3" t="s">
        <v>2</v>
      </c>
      <c r="B3" s="3">
        <v>15</v>
      </c>
      <c r="C3" s="3">
        <v>40</v>
      </c>
      <c r="D3" s="3">
        <v>52</v>
      </c>
      <c r="E3" s="3">
        <v>64</v>
      </c>
      <c r="F3" s="3">
        <v>69</v>
      </c>
      <c r="G3" s="3">
        <v>73</v>
      </c>
      <c r="H3" s="3">
        <v>76</v>
      </c>
    </row>
    <row r="5" spans="1:23" x14ac:dyDescent="0.3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</row>
    <row r="6" spans="1:23" x14ac:dyDescent="0.3">
      <c r="A6" s="3">
        <f>B2</f>
        <v>5</v>
      </c>
      <c r="B6" s="3">
        <f>B3</f>
        <v>15</v>
      </c>
      <c r="C6" s="5">
        <f>A6*B6</f>
        <v>75</v>
      </c>
      <c r="D6" s="5">
        <f>A6^2</f>
        <v>25</v>
      </c>
      <c r="E6" s="5">
        <f>B6^2</f>
        <v>225</v>
      </c>
    </row>
    <row r="7" spans="1:23" x14ac:dyDescent="0.3">
      <c r="A7" s="3">
        <f>C2</f>
        <v>15</v>
      </c>
      <c r="B7" s="3">
        <f>C3</f>
        <v>40</v>
      </c>
      <c r="C7" s="5">
        <f t="shared" ref="C7:C12" si="0">A7*B7</f>
        <v>600</v>
      </c>
      <c r="D7" s="5">
        <f t="shared" ref="D7:D12" si="1">A7^2</f>
        <v>225</v>
      </c>
      <c r="E7" s="5">
        <f t="shared" ref="E7:E12" si="2">B7^2</f>
        <v>1600</v>
      </c>
    </row>
    <row r="8" spans="1:23" x14ac:dyDescent="0.3">
      <c r="A8" s="3">
        <f>D2</f>
        <v>30</v>
      </c>
      <c r="B8" s="3">
        <f>D3</f>
        <v>52</v>
      </c>
      <c r="C8" s="5">
        <f t="shared" si="0"/>
        <v>1560</v>
      </c>
      <c r="D8" s="5">
        <f t="shared" si="1"/>
        <v>900</v>
      </c>
      <c r="E8" s="5">
        <f t="shared" si="2"/>
        <v>2704</v>
      </c>
    </row>
    <row r="9" spans="1:23" x14ac:dyDescent="0.3">
      <c r="A9" s="3">
        <f>E2</f>
        <v>45</v>
      </c>
      <c r="B9" s="3">
        <f>E3</f>
        <v>64</v>
      </c>
      <c r="C9" s="5">
        <f t="shared" si="0"/>
        <v>2880</v>
      </c>
      <c r="D9" s="5">
        <f t="shared" si="1"/>
        <v>2025</v>
      </c>
      <c r="E9" s="5">
        <f t="shared" si="2"/>
        <v>4096</v>
      </c>
    </row>
    <row r="10" spans="1:23" x14ac:dyDescent="0.3">
      <c r="A10" s="3">
        <f>F2</f>
        <v>60</v>
      </c>
      <c r="B10" s="3">
        <f>F3</f>
        <v>69</v>
      </c>
      <c r="C10" s="5">
        <f t="shared" si="0"/>
        <v>4140</v>
      </c>
      <c r="D10" s="5">
        <f t="shared" si="1"/>
        <v>3600</v>
      </c>
      <c r="E10" s="5">
        <f t="shared" si="2"/>
        <v>4761</v>
      </c>
    </row>
    <row r="11" spans="1:23" x14ac:dyDescent="0.3">
      <c r="A11" s="3">
        <f>G2</f>
        <v>90</v>
      </c>
      <c r="B11" s="3">
        <f>G3</f>
        <v>73</v>
      </c>
      <c r="C11" s="5">
        <f t="shared" si="0"/>
        <v>6570</v>
      </c>
      <c r="D11" s="5">
        <f t="shared" si="1"/>
        <v>8100</v>
      </c>
      <c r="E11" s="5">
        <f t="shared" si="2"/>
        <v>5329</v>
      </c>
    </row>
    <row r="12" spans="1:23" x14ac:dyDescent="0.3">
      <c r="A12" s="3">
        <f>H2</f>
        <v>120</v>
      </c>
      <c r="B12" s="3">
        <f>H3</f>
        <v>76</v>
      </c>
      <c r="C12" s="5">
        <f t="shared" si="0"/>
        <v>9120</v>
      </c>
      <c r="D12" s="5">
        <f t="shared" si="1"/>
        <v>14400</v>
      </c>
      <c r="E12" s="5">
        <f t="shared" si="2"/>
        <v>5776</v>
      </c>
    </row>
    <row r="13" spans="1:23" x14ac:dyDescent="0.3">
      <c r="A13" s="7">
        <f>SUM(A6:A12)</f>
        <v>365</v>
      </c>
      <c r="B13" s="7">
        <f t="shared" ref="B13:E13" si="3">SUM(B6:B12)</f>
        <v>389</v>
      </c>
      <c r="C13" s="7">
        <f t="shared" si="3"/>
        <v>24945</v>
      </c>
      <c r="D13" s="7">
        <f t="shared" si="3"/>
        <v>29275</v>
      </c>
      <c r="E13" s="7">
        <f t="shared" si="3"/>
        <v>24491</v>
      </c>
    </row>
    <row r="14" spans="1:23" x14ac:dyDescent="0.3">
      <c r="A14" s="2" t="s">
        <v>8</v>
      </c>
      <c r="B14" s="2">
        <v>7</v>
      </c>
    </row>
    <row r="15" spans="1:23" x14ac:dyDescent="0.3">
      <c r="A15" s="4" t="s">
        <v>9</v>
      </c>
      <c r="B15" s="4">
        <f>CORREL(A6:A12,B6:B12)</f>
        <v>0.85918499237737334</v>
      </c>
      <c r="C15" s="4" t="s">
        <v>10</v>
      </c>
      <c r="D15" s="4">
        <f>ABS(B15)*SQRT((B14-2)/(1-B15^2))</f>
        <v>3.7547922311777828</v>
      </c>
      <c r="E15" s="4" t="s">
        <v>11</v>
      </c>
      <c r="F15" s="4">
        <f>_xlfn.T.INV.2T(0.05,B14-2)</f>
        <v>2.570581835636315</v>
      </c>
    </row>
    <row r="17" spans="1:5" ht="15" thickBot="1" x14ac:dyDescent="0.35">
      <c r="A17" s="17" t="s">
        <v>12</v>
      </c>
      <c r="B17" s="17"/>
      <c r="C17" s="17"/>
      <c r="D17" s="17"/>
      <c r="E17" s="17"/>
    </row>
    <row r="18" spans="1:5" x14ac:dyDescent="0.3">
      <c r="A18" s="10">
        <f>B14</f>
        <v>7</v>
      </c>
      <c r="B18" s="11">
        <f>A13</f>
        <v>365</v>
      </c>
      <c r="D18" s="8">
        <f>B13</f>
        <v>389</v>
      </c>
    </row>
    <row r="19" spans="1:5" ht="15" thickBot="1" x14ac:dyDescent="0.35">
      <c r="A19" s="12">
        <f>A13</f>
        <v>365</v>
      </c>
      <c r="B19" s="13">
        <f>D13</f>
        <v>29275</v>
      </c>
      <c r="D19" s="9">
        <f>C13</f>
        <v>24945</v>
      </c>
    </row>
    <row r="21" spans="1:5" x14ac:dyDescent="0.3">
      <c r="A21">
        <f t="array" ref="A21:B22">MINVERSE(A18:B19)</f>
        <v>0.40829846582984658</v>
      </c>
      <c r="B21">
        <v>-5.0906555090655522E-3</v>
      </c>
      <c r="C21" s="14" t="s">
        <v>13</v>
      </c>
      <c r="D21" s="14">
        <f t="array" ref="D21:D22">MMULT(A21:B22,D18:D19)</f>
        <v>31.841701534170127</v>
      </c>
    </row>
    <row r="22" spans="1:5" x14ac:dyDescent="0.3">
      <c r="A22">
        <v>-5.0906555090655514E-3</v>
      </c>
      <c r="B22">
        <v>9.7629009762900988E-5</v>
      </c>
      <c r="C22" s="14" t="s">
        <v>14</v>
      </c>
      <c r="D22" s="14">
        <v>0.45509065550906569</v>
      </c>
    </row>
    <row r="24" spans="1:5" x14ac:dyDescent="0.3">
      <c r="A24" t="s">
        <v>15</v>
      </c>
      <c r="B24" t="s">
        <v>16</v>
      </c>
    </row>
    <row r="25" spans="1:5" x14ac:dyDescent="0.3">
      <c r="A25">
        <f>1/A6</f>
        <v>0.2</v>
      </c>
      <c r="B25">
        <f>1/B6</f>
        <v>6.6666666666666666E-2</v>
      </c>
    </row>
    <row r="26" spans="1:5" x14ac:dyDescent="0.3">
      <c r="A26">
        <f t="shared" ref="A26:B31" si="4">1/A7</f>
        <v>6.6666666666666666E-2</v>
      </c>
      <c r="B26">
        <f t="shared" si="4"/>
        <v>2.5000000000000001E-2</v>
      </c>
    </row>
    <row r="27" spans="1:5" x14ac:dyDescent="0.3">
      <c r="A27">
        <f t="shared" si="4"/>
        <v>3.3333333333333333E-2</v>
      </c>
      <c r="B27">
        <f t="shared" si="4"/>
        <v>1.9230769230769232E-2</v>
      </c>
    </row>
    <row r="28" spans="1:5" x14ac:dyDescent="0.3">
      <c r="A28">
        <f t="shared" si="4"/>
        <v>2.2222222222222223E-2</v>
      </c>
      <c r="B28">
        <f t="shared" si="4"/>
        <v>1.5625E-2</v>
      </c>
    </row>
    <row r="29" spans="1:5" x14ac:dyDescent="0.3">
      <c r="A29">
        <f t="shared" si="4"/>
        <v>1.6666666666666666E-2</v>
      </c>
      <c r="B29">
        <f t="shared" si="4"/>
        <v>1.4492753623188406E-2</v>
      </c>
    </row>
    <row r="30" spans="1:5" x14ac:dyDescent="0.3">
      <c r="A30">
        <f t="shared" si="4"/>
        <v>1.1111111111111112E-2</v>
      </c>
      <c r="B30">
        <f t="shared" si="4"/>
        <v>1.3698630136986301E-2</v>
      </c>
    </row>
    <row r="31" spans="1:5" x14ac:dyDescent="0.3">
      <c r="A31">
        <f t="shared" si="4"/>
        <v>8.3333333333333332E-3</v>
      </c>
      <c r="B31">
        <f>1/B12</f>
        <v>1.3157894736842105E-2</v>
      </c>
    </row>
    <row r="37" spans="1:6" x14ac:dyDescent="0.3">
      <c r="A37" s="5" t="s">
        <v>17</v>
      </c>
      <c r="B37" s="5" t="s">
        <v>18</v>
      </c>
      <c r="C37" s="6" t="s">
        <v>19</v>
      </c>
      <c r="D37" s="6" t="s">
        <v>20</v>
      </c>
      <c r="E37" s="6" t="s">
        <v>21</v>
      </c>
    </row>
    <row r="38" spans="1:6" x14ac:dyDescent="0.3">
      <c r="A38" s="5">
        <f>A6</f>
        <v>5</v>
      </c>
      <c r="B38" s="5">
        <f>LN(B6)</f>
        <v>2.7080502011022101</v>
      </c>
      <c r="C38" s="5">
        <f>A38*B38</f>
        <v>13.540251005511051</v>
      </c>
      <c r="D38" s="5">
        <f>A38^2</f>
        <v>25</v>
      </c>
      <c r="E38" s="5">
        <f>B38^2</f>
        <v>7.3335358916897206</v>
      </c>
    </row>
    <row r="39" spans="1:6" x14ac:dyDescent="0.3">
      <c r="A39" s="5">
        <f t="shared" ref="A39:A44" si="5">A7</f>
        <v>15</v>
      </c>
      <c r="B39" s="5">
        <f t="shared" ref="B39:B44" si="6">LN(B7)</f>
        <v>3.6888794541139363</v>
      </c>
      <c r="C39" s="5">
        <f t="shared" ref="C39:C44" si="7">A39*B39</f>
        <v>55.333191811709042</v>
      </c>
      <c r="D39" s="5">
        <f t="shared" ref="D39:D44" si="8">A39^2</f>
        <v>225</v>
      </c>
      <c r="E39" s="5">
        <f t="shared" ref="E39:E44" si="9">B39^2</f>
        <v>13.607831626983932</v>
      </c>
    </row>
    <row r="40" spans="1:6" x14ac:dyDescent="0.3">
      <c r="A40" s="5">
        <f t="shared" si="5"/>
        <v>30</v>
      </c>
      <c r="B40" s="5">
        <f t="shared" si="6"/>
        <v>3.9512437185814275</v>
      </c>
      <c r="C40" s="5">
        <f t="shared" si="7"/>
        <v>118.53731155744282</v>
      </c>
      <c r="D40" s="5">
        <f t="shared" si="8"/>
        <v>900</v>
      </c>
      <c r="E40" s="5">
        <f t="shared" si="9"/>
        <v>15.612326923629187</v>
      </c>
    </row>
    <row r="41" spans="1:6" x14ac:dyDescent="0.3">
      <c r="A41" s="5">
        <f t="shared" si="5"/>
        <v>45</v>
      </c>
      <c r="B41" s="5">
        <f t="shared" si="6"/>
        <v>4.1588830833596715</v>
      </c>
      <c r="C41" s="5">
        <f t="shared" si="7"/>
        <v>187.14973875118523</v>
      </c>
      <c r="D41" s="5">
        <f t="shared" si="8"/>
        <v>2025</v>
      </c>
      <c r="E41" s="5">
        <f t="shared" si="9"/>
        <v>17.296308501055247</v>
      </c>
    </row>
    <row r="42" spans="1:6" x14ac:dyDescent="0.3">
      <c r="A42" s="5">
        <f t="shared" si="5"/>
        <v>60</v>
      </c>
      <c r="B42" s="5">
        <f t="shared" si="6"/>
        <v>4.2341065045972597</v>
      </c>
      <c r="C42" s="5">
        <f t="shared" si="7"/>
        <v>254.04639027583559</v>
      </c>
      <c r="D42" s="5">
        <f t="shared" si="8"/>
        <v>3600</v>
      </c>
      <c r="E42" s="5">
        <f t="shared" si="9"/>
        <v>17.927657892272823</v>
      </c>
    </row>
    <row r="43" spans="1:6" x14ac:dyDescent="0.3">
      <c r="A43" s="5">
        <f t="shared" si="5"/>
        <v>90</v>
      </c>
      <c r="B43" s="5">
        <f t="shared" si="6"/>
        <v>4.290459441148391</v>
      </c>
      <c r="C43" s="5">
        <f t="shared" si="7"/>
        <v>386.14134970335516</v>
      </c>
      <c r="D43" s="5">
        <f t="shared" si="8"/>
        <v>8100</v>
      </c>
      <c r="E43" s="5">
        <f t="shared" si="9"/>
        <v>18.408042216139364</v>
      </c>
    </row>
    <row r="44" spans="1:6" x14ac:dyDescent="0.3">
      <c r="A44" s="5">
        <f t="shared" si="5"/>
        <v>120</v>
      </c>
      <c r="B44" s="5">
        <f t="shared" si="6"/>
        <v>4.3307333402863311</v>
      </c>
      <c r="C44" s="5">
        <f t="shared" si="7"/>
        <v>519.68800083435974</v>
      </c>
      <c r="D44" s="5">
        <f t="shared" si="8"/>
        <v>14400</v>
      </c>
      <c r="E44" s="5">
        <f t="shared" si="9"/>
        <v>18.755251264667603</v>
      </c>
    </row>
    <row r="45" spans="1:6" x14ac:dyDescent="0.3">
      <c r="A45" s="7">
        <f>SUM(A38:A44)</f>
        <v>365</v>
      </c>
      <c r="B45" s="7">
        <f t="shared" ref="B45:E45" si="10">SUM(B38:B44)</f>
        <v>27.362355743189227</v>
      </c>
      <c r="C45" s="7">
        <f t="shared" si="10"/>
        <v>1534.4362339393988</v>
      </c>
      <c r="D45" s="7">
        <f t="shared" si="10"/>
        <v>29275</v>
      </c>
      <c r="E45" s="7">
        <f t="shared" si="10"/>
        <v>108.94095431643788</v>
      </c>
    </row>
    <row r="46" spans="1:6" x14ac:dyDescent="0.3">
      <c r="A46" s="2" t="s">
        <v>8</v>
      </c>
      <c r="B46" s="2">
        <v>7</v>
      </c>
    </row>
    <row r="47" spans="1:6" x14ac:dyDescent="0.3">
      <c r="A47" s="4" t="s">
        <v>9</v>
      </c>
      <c r="B47" s="4">
        <f>CORREL(A38:A44,B38:B44)</f>
        <v>0.75538871293027776</v>
      </c>
      <c r="C47" s="4" t="s">
        <v>10</v>
      </c>
      <c r="D47" s="4">
        <f>ABS(B47)*SQRT((B46-2)/(1-B47^2))</f>
        <v>2.5776894633116116</v>
      </c>
      <c r="E47" s="4" t="s">
        <v>11</v>
      </c>
      <c r="F47" s="4">
        <f>_xlfn.T.INV.2T(0.05,B46-2)</f>
        <v>2.570581835636315</v>
      </c>
    </row>
    <row r="49" spans="1:13" ht="15" thickBot="1" x14ac:dyDescent="0.35">
      <c r="A49" s="17" t="s">
        <v>12</v>
      </c>
      <c r="B49" s="17"/>
      <c r="C49" s="17"/>
      <c r="D49" s="17"/>
      <c r="E49" s="17"/>
      <c r="F49" s="17"/>
    </row>
    <row r="50" spans="1:13" x14ac:dyDescent="0.3">
      <c r="A50" s="10">
        <f>B46</f>
        <v>7</v>
      </c>
      <c r="B50" s="11">
        <f>A45</f>
        <v>365</v>
      </c>
      <c r="D50" s="8">
        <f>B45</f>
        <v>27.362355743189227</v>
      </c>
    </row>
    <row r="51" spans="1:13" ht="15" thickBot="1" x14ac:dyDescent="0.35">
      <c r="A51" s="12">
        <f>A45</f>
        <v>365</v>
      </c>
      <c r="B51" s="13">
        <f>D45</f>
        <v>29275</v>
      </c>
      <c r="D51" s="9">
        <f>C45</f>
        <v>1534.4362339393988</v>
      </c>
    </row>
    <row r="53" spans="1:13" x14ac:dyDescent="0.3">
      <c r="A53">
        <f t="array" ref="A53:B54">MINVERSE(A50:B51)</f>
        <v>0.40829846582984658</v>
      </c>
      <c r="B53">
        <v>-5.0906555090655522E-3</v>
      </c>
      <c r="C53" s="14" t="s">
        <v>13</v>
      </c>
      <c r="D53" s="14">
        <f t="array" ref="D53:D54">MMULT(A53:B54,D50:D51)</f>
        <v>3.3607216038212542</v>
      </c>
      <c r="E53" s="15" t="s">
        <v>22</v>
      </c>
      <c r="F53" s="15">
        <f>EXP(D53)</f>
        <v>28.80997276663485</v>
      </c>
    </row>
    <row r="54" spans="1:13" x14ac:dyDescent="0.3">
      <c r="A54">
        <v>-5.0906555090655514E-3</v>
      </c>
      <c r="B54">
        <v>9.7629009762900988E-5</v>
      </c>
      <c r="C54" s="14" t="s">
        <v>14</v>
      </c>
      <c r="D54" s="14">
        <v>1.0513163058740921E-2</v>
      </c>
      <c r="E54" s="15" t="s">
        <v>23</v>
      </c>
      <c r="F54" s="15">
        <f>D54</f>
        <v>1.0513163058740921E-2</v>
      </c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</sheetData>
  <mergeCells count="3">
    <mergeCell ref="A1:H1"/>
    <mergeCell ref="A17:E17"/>
    <mergeCell ref="A49:F4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Кальчевский</dc:creator>
  <cp:lastModifiedBy>Даниил Кальчевский</cp:lastModifiedBy>
  <dcterms:created xsi:type="dcterms:W3CDTF">2015-06-05T18:17:20Z</dcterms:created>
  <dcterms:modified xsi:type="dcterms:W3CDTF">2022-12-02T12:40:43Z</dcterms:modified>
</cp:coreProperties>
</file>