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filterPrivacy="1" codeName="ThisWorkbook"/>
  <xr:revisionPtr revIDLastSave="0" documentId="13_ncr:1_{3378B775-80BF-4B3D-A51D-ED7A115513BF}" xr6:coauthVersionLast="47" xr6:coauthVersionMax="47" xr10:uidLastSave="{00000000-0000-0000-0000-000000000000}"/>
  <bookViews>
    <workbookView xWindow="-108" yWindow="-108" windowWidth="23256" windowHeight="12456" xr2:uid="{00000000-000D-0000-FFFF-FFFF00000000}"/>
  </bookViews>
  <sheets>
    <sheet name="ProjectSchedule" sheetId="11" r:id="rId1"/>
  </sheets>
  <definedNames>
    <definedName name="Display_Week">ProjectSchedule!$D$4</definedName>
    <definedName name="_xlnm.Print_Titles" localSheetId="0">ProjectSchedule!$4:$5</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1" l="1"/>
  <c r="H5" i="11" s="1"/>
  <c r="D16" i="11"/>
  <c r="G6" i="11"/>
  <c r="I5" i="11" l="1"/>
  <c r="D9" i="11"/>
  <c r="J5" i="11" l="1"/>
  <c r="D10" i="11"/>
  <c r="G32" i="11"/>
  <c r="G19" i="11"/>
  <c r="G14" i="11"/>
  <c r="G12" i="11"/>
  <c r="G8" i="11"/>
  <c r="K5" i="11" l="1"/>
  <c r="G9" i="11"/>
  <c r="L5" i="11" l="1"/>
  <c r="G13" i="11"/>
  <c r="G10" i="11"/>
  <c r="H4" i="11"/>
  <c r="M5" i="11" l="1"/>
  <c r="G11" i="11"/>
  <c r="N5" i="11" l="1"/>
  <c r="D17" i="11"/>
  <c r="O5" i="11" l="1"/>
  <c r="G15" i="11"/>
  <c r="P5" i="11" l="1"/>
  <c r="O4" i="11"/>
  <c r="G16" i="11"/>
  <c r="Q5" i="11" l="1"/>
  <c r="G18" i="11"/>
  <c r="R5" i="11" l="1"/>
  <c r="G20" i="11"/>
  <c r="G21" i="11"/>
  <c r="S5" i="11" l="1"/>
  <c r="D29" i="11"/>
  <c r="T5" i="11" l="1"/>
  <c r="U5" i="11" l="1"/>
  <c r="V5" i="11" l="1"/>
  <c r="W5" i="11" l="1"/>
  <c r="V4" i="11"/>
  <c r="X5" i="11" l="1"/>
  <c r="Y5" i="11" l="1"/>
  <c r="Z5" i="11" l="1"/>
  <c r="AA5" i="11" l="1"/>
  <c r="AB5" i="11" l="1"/>
  <c r="AC5" i="11" l="1"/>
  <c r="AD5" i="11" l="1"/>
  <c r="AC4" i="11"/>
  <c r="AE5" i="11" l="1"/>
  <c r="AF5" i="11" l="1"/>
  <c r="AG5" i="11" l="1"/>
  <c r="AH5" i="11" l="1"/>
  <c r="AI5" i="11" l="1"/>
  <c r="AJ5" i="11" l="1"/>
  <c r="AK5" i="11" l="1"/>
  <c r="AJ4" i="11"/>
  <c r="AL5" i="11" l="1"/>
  <c r="AM5" i="11" l="1"/>
  <c r="AN5" i="11" l="1"/>
  <c r="AO5" i="11" l="1"/>
  <c r="AP5" i="11" l="1"/>
  <c r="AQ5" i="11" l="1"/>
  <c r="AR5" i="11" l="1"/>
  <c r="AQ4" i="11"/>
  <c r="AS5" i="11" l="1"/>
  <c r="AT5" i="11" l="1"/>
  <c r="AU5" i="11" l="1"/>
  <c r="AV5" i="11" l="1"/>
  <c r="AW5" i="11" l="1"/>
  <c r="AX5" i="11" l="1"/>
  <c r="AY5" i="11" l="1"/>
  <c r="AX4" i="11"/>
  <c r="AZ5" i="11" l="1"/>
  <c r="BA5" i="11" l="1"/>
  <c r="BB5" i="11" l="1"/>
  <c r="BC5" i="11" l="1"/>
  <c r="BD5" i="11" l="1"/>
  <c r="BE5" i="11" l="1"/>
  <c r="BF5" i="11" l="1"/>
  <c r="BE4" i="11"/>
  <c r="BG5" i="11" l="1"/>
  <c r="BH5" i="11" l="1"/>
  <c r="BI5" i="11" l="1"/>
  <c r="BJ5" i="11" l="1"/>
  <c r="BK5" i="11" l="1"/>
</calcChain>
</file>

<file path=xl/sharedStrings.xml><?xml version="1.0" encoding="utf-8"?>
<sst xmlns="http://schemas.openxmlformats.org/spreadsheetml/2006/main" count="44" uniqueCount="43">
  <si>
    <t>Insert new rows ABOVE this one</t>
  </si>
  <si>
    <t>Enter Company Name in cell B2.</t>
  </si>
  <si>
    <t>Sample phase title block</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</si>
  <si>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</si>
  <si>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</si>
  <si>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</si>
  <si>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</si>
  <si>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</si>
  <si>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</si>
  <si>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</si>
  <si>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</si>
  <si>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</si>
  <si>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</si>
  <si>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Kenneth Aldana</t>
  </si>
  <si>
    <t>Obtencion de datos del OptiTrack</t>
  </si>
  <si>
    <t>Sistema de simulación</t>
  </si>
  <si>
    <t>Desarrollo de algoritmo</t>
  </si>
  <si>
    <t>Pruebas físicas de vuelo con Crazyflie 2.0</t>
  </si>
  <si>
    <t>Documento</t>
  </si>
  <si>
    <t>Crazyflie 2.0</t>
  </si>
  <si>
    <t>Pruebas con el trabajo de Francis Sanabria</t>
  </si>
  <si>
    <t>Análisis del firmware</t>
  </si>
  <si>
    <t>Comportamiento según parámetros</t>
  </si>
  <si>
    <t>Análisis de datos proporcionados</t>
  </si>
  <si>
    <t>Evaluar programas para simulación</t>
  </si>
  <si>
    <t>Simular el sistema con algoritmo</t>
  </si>
  <si>
    <t>Obtencion de datos de simulación</t>
  </si>
  <si>
    <t>Análisis de datos de simulación</t>
  </si>
  <si>
    <t>Estudio de algoritmos de enjambres</t>
  </si>
  <si>
    <t>Desarrollo de algoritmo para vuelo</t>
  </si>
  <si>
    <t>Desarrollo de algortimo para varios drones</t>
  </si>
  <si>
    <t>Implementación del algoritmo en 1 Crazyflie 2.0</t>
  </si>
  <si>
    <t>Implementación del algoritmo en 2+ Crazyflie 2.0</t>
  </si>
  <si>
    <t>Análisis de resultados obtenidos</t>
  </si>
  <si>
    <t>Elaboración de informe escrito</t>
  </si>
  <si>
    <t>Modificaciones al algoritmo</t>
  </si>
  <si>
    <t>Implementar cambios según resultados de simulación</t>
  </si>
  <si>
    <t>Implementar cambios según prueba física</t>
  </si>
  <si>
    <t>Desarrollo e implementación de algortimos de control para un
enjambre de drones Crazyflie 2.0 mediante un sistema de
visión de cámaras Optitrack.</t>
  </si>
  <si>
    <t>Tarea</t>
  </si>
  <si>
    <t>Progreso</t>
  </si>
  <si>
    <t>Inicio</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</si>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</sst>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5" x14ac:knownFonts="1">
    <font>
      <sz val="11"/>
      <color theme="1"/>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b/>
      <sz val="22"/>
      <color theme="1" tint="0.34998626667073579"/>
      <name val="Calibri"/>
      <family val="2"/>
      <scheme val="major"/>
    </font>
    <font>
      <sz val="11"/>
      <color theme="0"/>
      <name val="Calibri"/>
      <family val="2"/>
      <scheme val="minor"/>
    </font>
    <font>
      <sz val="10"/>
      <name val="Arial"/>
      <family val="2"/>
    </font>
    <font>
      <b/>
      <i/>
      <sz val="11"/>
      <color theme="1"/>
      <name val="Calibri"/>
      <family val="2"/>
      <scheme val="minor"/>
    </font>
    <font>
      <b/>
      <sz val="18"/>
      <color theme="1" tint="0.34998626667073579"/>
      <name val="Calibri"/>
      <family val="2"/>
      <scheme val="major"/>
    </font>
  </fonts>
  <fills count="1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theme="4"/>
      </patternFill>
    </fill>
    <fill>
      <patternFill patternType="solid">
        <fgColor theme="8"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rgb="FFDBDB93"/>
        <bgColor indexed="64"/>
      </patternFill>
    </fill>
    <fill>
      <patternFill patternType="solid">
        <fgColor rgb="FFFFC000"/>
        <bgColor indexed="64"/>
      </patternFill>
    </fill>
    <fill>
      <patternFill patternType="solid">
        <fgColor rgb="FFEFBC7F"/>
        <bgColor indexed="6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1" fillId="0" borderId="0" applyNumberFormat="0" applyFill="0" applyBorder="0" applyAlignment="0" applyProtection="0">
      <alignment vertical="top"/>
      <protection locked="0"/>
    </xf>
    <xf numFmtId="9" fontId="7" fillId="0" borderId="0" applyFont="0" applyFill="0" applyBorder="0" applyAlignment="0" applyProtection="0"/>
    <xf numFmtId="0" fontId="11" fillId="0" borderId="0"/>
    <xf numFmtId="43" fontId="7" fillId="0" borderId="3" applyFont="0" applyFill="0" applyAlignment="0" applyProtection="0"/>
    <xf numFmtId="0" fontId="10"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12" borderId="1" xfId="0" applyFont="1" applyFill="1" applyBorder="1" applyAlignment="1">
      <alignment horizontal="left" vertical="center" indent="1"/>
    </xf>
    <xf numFmtId="0" fontId="5" fillId="12" borderId="1" xfId="0" applyFont="1" applyFill="1" applyBorder="1" applyAlignment="1">
      <alignment horizontal="center" vertical="center" wrapText="1"/>
    </xf>
    <xf numFmtId="167" fontId="9" fillId="7" borderId="0" xfId="0" applyNumberFormat="1" applyFont="1" applyFill="1" applyAlignment="1">
      <alignment horizontal="center" vertical="center"/>
    </xf>
    <xf numFmtId="167" fontId="9" fillId="7" borderId="6" xfId="0" applyNumberFormat="1" applyFont="1" applyFill="1" applyBorder="1" applyAlignment="1">
      <alignment horizontal="center" vertical="center"/>
    </xf>
    <xf numFmtId="167" fontId="9" fillId="7" borderId="7" xfId="0" applyNumberFormat="1" applyFont="1" applyFill="1" applyBorder="1" applyAlignment="1">
      <alignment horizontal="center" vertical="center"/>
    </xf>
    <xf numFmtId="0" fontId="3" fillId="0" borderId="2" xfId="0" applyFont="1" applyBorder="1" applyAlignment="1">
      <alignment horizontal="center" vertical="center"/>
    </xf>
    <xf numFmtId="9" fontId="3"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3" fillId="8" borderId="2" xfId="0" applyNumberFormat="1" applyFont="1" applyFill="1" applyBorder="1" applyAlignment="1">
      <alignment horizontal="center" vertical="center"/>
    </xf>
    <xf numFmtId="9" fontId="3" fillId="3" borderId="2" xfId="2" applyFont="1" applyFill="1" applyBorder="1" applyAlignment="1">
      <alignment horizontal="center" vertical="center"/>
    </xf>
    <xf numFmtId="0" fontId="4" fillId="9" borderId="2" xfId="0" applyFont="1" applyFill="1" applyBorder="1" applyAlignment="1">
      <alignment horizontal="left" vertical="center" indent="1"/>
    </xf>
    <xf numFmtId="9" fontId="3"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3" fillId="9" borderId="2" xfId="0" applyNumberFormat="1" applyFont="1" applyFill="1" applyBorder="1" applyAlignment="1">
      <alignment horizontal="center" vertical="center"/>
    </xf>
    <xf numFmtId="9" fontId="3" fillId="4" borderId="2" xfId="2" applyFont="1" applyFill="1" applyBorder="1" applyAlignment="1">
      <alignment horizontal="center" vertical="center"/>
    </xf>
    <xf numFmtId="0" fontId="4" fillId="6" borderId="2" xfId="0" applyFont="1" applyFill="1" applyBorder="1" applyAlignment="1">
      <alignment horizontal="left" vertical="center" indent="1"/>
    </xf>
    <xf numFmtId="9" fontId="3"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3" fillId="6" borderId="2" xfId="0" applyNumberFormat="1" applyFont="1" applyFill="1" applyBorder="1" applyAlignment="1">
      <alignment horizontal="center" vertical="center"/>
    </xf>
    <xf numFmtId="9" fontId="3" fillId="11" borderId="2" xfId="2" applyFont="1" applyFill="1" applyBorder="1" applyAlignment="1">
      <alignment horizontal="center" vertical="center"/>
    </xf>
    <xf numFmtId="0" fontId="4" fillId="5" borderId="2" xfId="0" applyFont="1" applyFill="1" applyBorder="1" applyAlignment="1">
      <alignment horizontal="left" vertical="center" indent="1"/>
    </xf>
    <xf numFmtId="9" fontId="3"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3" fillId="5" borderId="2" xfId="0" applyNumberFormat="1" applyFont="1" applyFill="1" applyBorder="1" applyAlignment="1">
      <alignment horizontal="center" vertical="center"/>
    </xf>
    <xf numFmtId="9" fontId="3" fillId="10" borderId="2" xfId="2" applyFont="1" applyFill="1" applyBorder="1" applyAlignment="1">
      <alignment horizontal="center" vertical="center"/>
    </xf>
    <xf numFmtId="0" fontId="6" fillId="2" borderId="2" xfId="0" applyFont="1" applyFill="1" applyBorder="1" applyAlignment="1">
      <alignment horizontal="left" vertical="center" indent="1"/>
    </xf>
    <xf numFmtId="9" fontId="3" fillId="2" borderId="2" xfId="2" applyFont="1" applyFill="1" applyBorder="1" applyAlignment="1">
      <alignment horizontal="center" vertical="center"/>
    </xf>
    <xf numFmtId="164" fontId="2" fillId="2" borderId="2" xfId="0" applyNumberFormat="1" applyFont="1" applyFill="1" applyBorder="1" applyAlignment="1">
      <alignment horizontal="left" vertical="center"/>
    </xf>
    <xf numFmtId="164" fontId="3" fillId="2" borderId="2" xfId="0" applyNumberFormat="1" applyFont="1" applyFill="1" applyBorder="1" applyAlignment="1">
      <alignment horizontal="center" vertical="center"/>
    </xf>
    <xf numFmtId="0" fontId="3" fillId="2" borderId="2" xfId="0" applyFont="1" applyFill="1" applyBorder="1" applyAlignment="1">
      <alignment horizontal="center" vertical="center"/>
    </xf>
    <xf numFmtId="0" fontId="0" fillId="0" borderId="8" xfId="0" applyBorder="1" applyAlignment="1">
      <alignment vertical="center"/>
    </xf>
    <xf numFmtId="0" fontId="0" fillId="0" borderId="8" xfId="0" applyBorder="1" applyAlignment="1">
      <alignment horizontal="right" vertical="center"/>
    </xf>
    <xf numFmtId="0" fontId="0" fillId="2" borderId="8" xfId="0" applyFill="1" applyBorder="1" applyAlignment="1">
      <alignment vertical="center"/>
    </xf>
    <xf numFmtId="0" fontId="11" fillId="0" borderId="0" xfId="3"/>
    <xf numFmtId="0" fontId="11" fillId="0" borderId="0" xfId="3" applyAlignment="1">
      <alignment wrapText="1"/>
    </xf>
    <xf numFmtId="0" fontId="11" fillId="0" borderId="0" xfId="0" applyFont="1" applyAlignment="1">
      <alignment horizontal="center"/>
    </xf>
    <xf numFmtId="0" fontId="8" fillId="0" borderId="0" xfId="6"/>
    <xf numFmtId="0" fontId="8" fillId="0" borderId="0" xfId="7">
      <alignment vertical="top"/>
    </xf>
    <xf numFmtId="164" fontId="7" fillId="3" borderId="2" xfId="10" applyFill="1">
      <alignment horizontal="center" vertical="center"/>
    </xf>
    <xf numFmtId="164" fontId="7" fillId="4" borderId="2" xfId="10" applyFill="1">
      <alignment horizontal="center" vertical="center"/>
    </xf>
    <xf numFmtId="164" fontId="7" fillId="11" borderId="2" xfId="10" applyFill="1">
      <alignment horizontal="center" vertical="center"/>
    </xf>
    <xf numFmtId="164" fontId="7" fillId="10" borderId="2" xfId="10" applyFill="1">
      <alignment horizontal="center" vertical="center"/>
    </xf>
    <xf numFmtId="0" fontId="7" fillId="3" borderId="2" xfId="12" applyFill="1">
      <alignment horizontal="left" vertical="center" indent="2"/>
    </xf>
    <xf numFmtId="0" fontId="7" fillId="4" borderId="2" xfId="12" applyFill="1">
      <alignment horizontal="left" vertical="center" indent="2"/>
    </xf>
    <xf numFmtId="0" fontId="7" fillId="11" borderId="2" xfId="12" applyFill="1">
      <alignment horizontal="left" vertical="center" indent="2"/>
    </xf>
    <xf numFmtId="0" fontId="7" fillId="10" borderId="2" xfId="12" applyFill="1">
      <alignment horizontal="left" vertical="center" indent="2"/>
    </xf>
    <xf numFmtId="0" fontId="0" fillId="0" borderId="9" xfId="0" applyBorder="1"/>
    <xf numFmtId="0" fontId="12" fillId="0" borderId="0" xfId="1" applyFont="1" applyProtection="1">
      <alignment vertical="top"/>
    </xf>
    <xf numFmtId="0" fontId="4" fillId="13" borderId="2" xfId="0" applyFont="1" applyFill="1" applyBorder="1" applyAlignment="1">
      <alignment horizontal="left" vertical="center" indent="1"/>
    </xf>
    <xf numFmtId="9" fontId="3"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3" fillId="13" borderId="2" xfId="0" applyNumberFormat="1" applyFont="1" applyFill="1" applyBorder="1" applyAlignment="1">
      <alignment horizontal="center" vertical="center"/>
    </xf>
    <xf numFmtId="0" fontId="7" fillId="14" borderId="2" xfId="12" applyFill="1">
      <alignment horizontal="left" vertical="center" indent="2"/>
    </xf>
    <xf numFmtId="9" fontId="3" fillId="14" borderId="2" xfId="2" applyFont="1" applyFill="1" applyBorder="1" applyAlignment="1">
      <alignment horizontal="center" vertical="center"/>
    </xf>
    <xf numFmtId="164" fontId="7" fillId="14" borderId="2" xfId="10" applyFill="1">
      <alignment horizontal="center" vertical="center"/>
    </xf>
    <xf numFmtId="0" fontId="7" fillId="16" borderId="2" xfId="12" applyFill="1">
      <alignment horizontal="left" vertical="center" indent="2"/>
    </xf>
    <xf numFmtId="9" fontId="3" fillId="16" borderId="2" xfId="2" applyFont="1" applyFill="1" applyBorder="1" applyAlignment="1">
      <alignment horizontal="center" vertical="center"/>
    </xf>
    <xf numFmtId="164" fontId="7" fillId="16" borderId="2" xfId="10" applyFill="1">
      <alignment horizontal="center" vertical="center"/>
    </xf>
    <xf numFmtId="0" fontId="7" fillId="0" borderId="7" xfId="8" applyBorder="1">
      <alignment horizontal="right" indent="1"/>
    </xf>
    <xf numFmtId="0" fontId="4" fillId="17" borderId="2" xfId="0" applyFont="1" applyFill="1" applyBorder="1" applyAlignment="1">
      <alignment horizontal="left" vertical="center" indent="1"/>
    </xf>
    <xf numFmtId="9" fontId="3" fillId="17" borderId="2" xfId="2" applyFont="1" applyFill="1" applyBorder="1" applyAlignment="1">
      <alignment horizontal="center" vertical="center"/>
    </xf>
    <xf numFmtId="164" fontId="0" fillId="17" borderId="2" xfId="0" applyNumberFormat="1" applyFill="1" applyBorder="1" applyAlignment="1">
      <alignment horizontal="center" vertical="center"/>
    </xf>
    <xf numFmtId="164" fontId="3" fillId="17" borderId="2" xfId="0" applyNumberFormat="1" applyFont="1" applyFill="1" applyBorder="1" applyAlignment="1">
      <alignment horizontal="center" vertical="center"/>
    </xf>
    <xf numFmtId="0" fontId="7" fillId="18" borderId="2" xfId="12" applyFont="1" applyFill="1">
      <alignment horizontal="left" vertical="center" indent="2"/>
    </xf>
    <xf numFmtId="9" fontId="7" fillId="18" borderId="2" xfId="2" applyFont="1" applyFill="1" applyBorder="1" applyAlignment="1">
      <alignment horizontal="center" vertical="center"/>
    </xf>
    <xf numFmtId="164" fontId="7" fillId="18" borderId="2" xfId="10" applyFont="1" applyFill="1">
      <alignment horizontal="center" vertical="center"/>
    </xf>
    <xf numFmtId="0" fontId="13" fillId="8" borderId="2" xfId="0" applyFont="1" applyFill="1" applyBorder="1" applyAlignment="1">
      <alignment horizontal="left" vertical="center" indent="1"/>
    </xf>
    <xf numFmtId="0" fontId="14" fillId="0" borderId="0" xfId="5" applyFont="1" applyAlignment="1">
      <alignment horizontal="center" wrapText="1"/>
    </xf>
    <xf numFmtId="0" fontId="4" fillId="15" borderId="2" xfId="0" applyFont="1" applyFill="1" applyBorder="1" applyAlignment="1">
      <alignment horizontal="left"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4" fontId="7" fillId="0" borderId="3" xfId="9" applyNumberForma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FBC7F"/>
      <color rgb="FFD1C29D"/>
      <color rgb="FFDBDB93"/>
      <color rgb="FF215881"/>
      <color rgb="FF42648A"/>
      <color rgb="FF969696"/>
      <color rgb="FFC0C0C0"/>
      <color rgb="FF427FC2"/>
      <color rgb="FF44678E"/>
      <color rgb="FF4A6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4"/>
  <sheetViews>
    <sheetView showGridLines="0" tabSelected="1" showRuler="0" zoomScale="70" zoomScaleNormal="70" zoomScalePageLayoutView="70" workbookViewId="0">
      <pane ySplit="5" topLeftCell="A12" activePane="bottomLeft" state="frozen"/>
      <selection pane="bottomLeft" activeCell="AK24" sqref="AK24"/>
    </sheetView>
  </sheetViews>
  <sheetFormatPr defaultRowHeight="30" customHeight="1" x14ac:dyDescent="0.3"/>
  <cols>
    <col min="1" max="1" width="2.6640625" style="38" customWidth="1"/>
    <col min="2" max="2" width="52.33203125" bestFit="1" customWidth="1"/>
    <col min="3" max="3" width="10.6640625" customWidth="1"/>
    <col min="4" max="4" width="10.44140625" style="2" customWidth="1"/>
    <col min="5" max="5" width="10.44140625" customWidth="1"/>
    <col min="6" max="6" width="2.6640625" customWidth="1"/>
    <col min="7" max="7" width="6.109375" hidden="1" customWidth="1"/>
    <col min="8" max="63" width="2.5546875" customWidth="1"/>
    <col min="68" max="69" width="10.33203125"/>
  </cols>
  <sheetData>
    <row r="1" spans="1:63" ht="72" customHeight="1" x14ac:dyDescent="0.45">
      <c r="A1" s="39" t="s">
        <v>5</v>
      </c>
      <c r="B1" s="72" t="s">
        <v>38</v>
      </c>
      <c r="C1" s="72"/>
      <c r="D1" s="72"/>
      <c r="E1" s="72"/>
      <c r="F1" s="72"/>
      <c r="G1" s="72"/>
      <c r="H1" s="72"/>
      <c r="I1" s="72"/>
      <c r="J1" s="72"/>
      <c r="K1" s="72"/>
      <c r="L1" s="72"/>
      <c r="M1" s="72"/>
      <c r="N1" s="72"/>
      <c r="O1" s="72"/>
      <c r="P1" s="72"/>
      <c r="Q1" s="72"/>
      <c r="R1" s="72"/>
      <c r="S1" s="72"/>
      <c r="T1" s="72"/>
      <c r="U1" s="72"/>
      <c r="V1" s="72"/>
      <c r="W1" s="72"/>
      <c r="X1" s="72"/>
      <c r="Y1" s="72"/>
      <c r="Z1" s="72"/>
      <c r="AA1" s="72"/>
    </row>
    <row r="2" spans="1:63" ht="30" customHeight="1" x14ac:dyDescent="0.35">
      <c r="A2" s="38" t="s">
        <v>1</v>
      </c>
      <c r="B2" s="41" t="s">
        <v>13</v>
      </c>
      <c r="H2" s="52"/>
    </row>
    <row r="3" spans="1:63" ht="30" customHeight="1" x14ac:dyDescent="0.3">
      <c r="A3" s="38" t="s">
        <v>6</v>
      </c>
      <c r="B3" s="42">
        <v>18435</v>
      </c>
      <c r="C3" s="63"/>
      <c r="D3" s="77">
        <f>DATE(2022,7,4)</f>
        <v>44746</v>
      </c>
      <c r="E3" s="77"/>
    </row>
    <row r="4" spans="1:63" ht="30" customHeight="1" thickBot="1" x14ac:dyDescent="0.35">
      <c r="A4" s="39" t="s">
        <v>7</v>
      </c>
      <c r="C4" s="63"/>
      <c r="D4" s="4">
        <v>1</v>
      </c>
      <c r="H4" s="74">
        <f>H5</f>
        <v>44746</v>
      </c>
      <c r="I4" s="75"/>
      <c r="J4" s="75"/>
      <c r="K4" s="75"/>
      <c r="L4" s="75"/>
      <c r="M4" s="75"/>
      <c r="N4" s="76"/>
      <c r="O4" s="74">
        <f>O5</f>
        <v>44753</v>
      </c>
      <c r="P4" s="75"/>
      <c r="Q4" s="75"/>
      <c r="R4" s="75"/>
      <c r="S4" s="75"/>
      <c r="T4" s="75"/>
      <c r="U4" s="76"/>
      <c r="V4" s="74">
        <f>V5</f>
        <v>44760</v>
      </c>
      <c r="W4" s="75"/>
      <c r="X4" s="75"/>
      <c r="Y4" s="75"/>
      <c r="Z4" s="75"/>
      <c r="AA4" s="75"/>
      <c r="AB4" s="76"/>
      <c r="AC4" s="74">
        <f>AC5</f>
        <v>44767</v>
      </c>
      <c r="AD4" s="75"/>
      <c r="AE4" s="75"/>
      <c r="AF4" s="75"/>
      <c r="AG4" s="75"/>
      <c r="AH4" s="75"/>
      <c r="AI4" s="76"/>
      <c r="AJ4" s="74">
        <f>AJ5</f>
        <v>44774</v>
      </c>
      <c r="AK4" s="75"/>
      <c r="AL4" s="75"/>
      <c r="AM4" s="75"/>
      <c r="AN4" s="75"/>
      <c r="AO4" s="75"/>
      <c r="AP4" s="76"/>
      <c r="AQ4" s="74">
        <f>AQ5</f>
        <v>44781</v>
      </c>
      <c r="AR4" s="75"/>
      <c r="AS4" s="75"/>
      <c r="AT4" s="75"/>
      <c r="AU4" s="75"/>
      <c r="AV4" s="75"/>
      <c r="AW4" s="76"/>
      <c r="AX4" s="74">
        <f>AX5</f>
        <v>44788</v>
      </c>
      <c r="AY4" s="75"/>
      <c r="AZ4" s="75"/>
      <c r="BA4" s="75"/>
      <c r="BB4" s="75"/>
      <c r="BC4" s="75"/>
      <c r="BD4" s="76"/>
      <c r="BE4" s="74">
        <f>BE5</f>
        <v>44795</v>
      </c>
      <c r="BF4" s="75"/>
      <c r="BG4" s="75"/>
      <c r="BH4" s="75"/>
      <c r="BI4" s="75"/>
      <c r="BJ4" s="75"/>
      <c r="BK4" s="76"/>
    </row>
    <row r="5" spans="1:63" ht="15" customHeight="1" thickBot="1" x14ac:dyDescent="0.35">
      <c r="A5" s="39" t="s">
        <v>8</v>
      </c>
      <c r="B5" s="51"/>
      <c r="C5" s="51"/>
      <c r="D5" s="51"/>
      <c r="E5" s="51"/>
      <c r="F5" s="51"/>
      <c r="H5" s="8">
        <f>Project_Start-WEEKDAY(Project_Start,1)+2+7*(Display_Week-1)</f>
        <v>44746</v>
      </c>
      <c r="I5" s="7">
        <f>H5+1</f>
        <v>44747</v>
      </c>
      <c r="J5" s="7">
        <f t="shared" ref="J5:AW5" si="0">I5+1</f>
        <v>44748</v>
      </c>
      <c r="K5" s="7">
        <f t="shared" si="0"/>
        <v>44749</v>
      </c>
      <c r="L5" s="7">
        <f t="shared" si="0"/>
        <v>44750</v>
      </c>
      <c r="M5" s="7">
        <f t="shared" si="0"/>
        <v>44751</v>
      </c>
      <c r="N5" s="9">
        <f t="shared" si="0"/>
        <v>44752</v>
      </c>
      <c r="O5" s="8">
        <f>N5+1</f>
        <v>44753</v>
      </c>
      <c r="P5" s="7">
        <f>O5+1</f>
        <v>44754</v>
      </c>
      <c r="Q5" s="7">
        <f t="shared" si="0"/>
        <v>44755</v>
      </c>
      <c r="R5" s="7">
        <f t="shared" si="0"/>
        <v>44756</v>
      </c>
      <c r="S5" s="7">
        <f t="shared" si="0"/>
        <v>44757</v>
      </c>
      <c r="T5" s="7">
        <f t="shared" si="0"/>
        <v>44758</v>
      </c>
      <c r="U5" s="9">
        <f t="shared" si="0"/>
        <v>44759</v>
      </c>
      <c r="V5" s="8">
        <f>U5+1</f>
        <v>44760</v>
      </c>
      <c r="W5" s="7">
        <f>V5+1</f>
        <v>44761</v>
      </c>
      <c r="X5" s="7">
        <f t="shared" si="0"/>
        <v>44762</v>
      </c>
      <c r="Y5" s="7">
        <f t="shared" si="0"/>
        <v>44763</v>
      </c>
      <c r="Z5" s="7">
        <f t="shared" si="0"/>
        <v>44764</v>
      </c>
      <c r="AA5" s="7">
        <f t="shared" si="0"/>
        <v>44765</v>
      </c>
      <c r="AB5" s="9">
        <f t="shared" si="0"/>
        <v>44766</v>
      </c>
      <c r="AC5" s="8">
        <f>AB5+1</f>
        <v>44767</v>
      </c>
      <c r="AD5" s="7">
        <f>AC5+1</f>
        <v>44768</v>
      </c>
      <c r="AE5" s="7">
        <f t="shared" si="0"/>
        <v>44769</v>
      </c>
      <c r="AF5" s="7">
        <f t="shared" si="0"/>
        <v>44770</v>
      </c>
      <c r="AG5" s="7">
        <f t="shared" si="0"/>
        <v>44771</v>
      </c>
      <c r="AH5" s="7">
        <f t="shared" si="0"/>
        <v>44772</v>
      </c>
      <c r="AI5" s="9">
        <f t="shared" si="0"/>
        <v>44773</v>
      </c>
      <c r="AJ5" s="8">
        <f>AI5+1</f>
        <v>44774</v>
      </c>
      <c r="AK5" s="7">
        <f>AJ5+1</f>
        <v>44775</v>
      </c>
      <c r="AL5" s="7">
        <f t="shared" si="0"/>
        <v>44776</v>
      </c>
      <c r="AM5" s="7">
        <f t="shared" si="0"/>
        <v>44777</v>
      </c>
      <c r="AN5" s="7">
        <f t="shared" si="0"/>
        <v>44778</v>
      </c>
      <c r="AO5" s="7">
        <f t="shared" si="0"/>
        <v>44779</v>
      </c>
      <c r="AP5" s="9">
        <f t="shared" si="0"/>
        <v>44780</v>
      </c>
      <c r="AQ5" s="8">
        <f>AP5+1</f>
        <v>44781</v>
      </c>
      <c r="AR5" s="7">
        <f>AQ5+1</f>
        <v>44782</v>
      </c>
      <c r="AS5" s="7">
        <f t="shared" si="0"/>
        <v>44783</v>
      </c>
      <c r="AT5" s="7">
        <f t="shared" si="0"/>
        <v>44784</v>
      </c>
      <c r="AU5" s="7">
        <f t="shared" si="0"/>
        <v>44785</v>
      </c>
      <c r="AV5" s="7">
        <f t="shared" si="0"/>
        <v>44786</v>
      </c>
      <c r="AW5" s="9">
        <f t="shared" si="0"/>
        <v>44787</v>
      </c>
      <c r="AX5" s="8">
        <f>AW5+1</f>
        <v>44788</v>
      </c>
      <c r="AY5" s="7">
        <f>AX5+1</f>
        <v>44789</v>
      </c>
      <c r="AZ5" s="7">
        <f t="shared" ref="AZ5:BD5" si="1">AY5+1</f>
        <v>44790</v>
      </c>
      <c r="BA5" s="7">
        <f t="shared" si="1"/>
        <v>44791</v>
      </c>
      <c r="BB5" s="7">
        <f t="shared" si="1"/>
        <v>44792</v>
      </c>
      <c r="BC5" s="7">
        <f t="shared" si="1"/>
        <v>44793</v>
      </c>
      <c r="BD5" s="9">
        <f t="shared" si="1"/>
        <v>44794</v>
      </c>
      <c r="BE5" s="8">
        <f>BD5+1</f>
        <v>44795</v>
      </c>
      <c r="BF5" s="7">
        <f>BE5+1</f>
        <v>44796</v>
      </c>
      <c r="BG5" s="7">
        <f t="shared" ref="BG5:BK5" si="2">BF5+1</f>
        <v>44797</v>
      </c>
      <c r="BH5" s="7">
        <f t="shared" si="2"/>
        <v>44798</v>
      </c>
      <c r="BI5" s="7">
        <f t="shared" si="2"/>
        <v>44799</v>
      </c>
      <c r="BJ5" s="7">
        <f t="shared" si="2"/>
        <v>44800</v>
      </c>
      <c r="BK5" s="9">
        <f t="shared" si="2"/>
        <v>44801</v>
      </c>
    </row>
    <row r="6" spans="1:63" ht="30" hidden="1" customHeight="1" thickBot="1" x14ac:dyDescent="0.35">
      <c r="A6" s="38" t="s">
        <v>4</v>
      </c>
      <c r="D6"/>
      <c r="G6" t="str">
        <f>IF(OR(ISBLANK(task_start),ISBLANK(task_end)),"",task_end-task_start+1)</f>
        <v/>
      </c>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row>
    <row r="7" spans="1:63" ht="30" customHeight="1" thickBot="1" x14ac:dyDescent="0.35">
      <c r="B7" s="5" t="s">
        <v>39</v>
      </c>
      <c r="C7" s="6" t="s">
        <v>40</v>
      </c>
      <c r="D7" s="6" t="s">
        <v>41</v>
      </c>
      <c r="E7" s="6" t="s">
        <v>42</v>
      </c>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row>
    <row r="8" spans="1:63" s="1" customFormat="1" ht="30" customHeight="1" thickBot="1" x14ac:dyDescent="0.35">
      <c r="A8" s="39" t="s">
        <v>9</v>
      </c>
      <c r="B8" s="71" t="s">
        <v>19</v>
      </c>
      <c r="C8" s="11"/>
      <c r="D8" s="12"/>
      <c r="E8" s="13"/>
      <c r="F8" s="10"/>
      <c r="G8" s="10" t="str">
        <f t="shared" ref="G8:G32" si="3">IF(OR(ISBLANK(task_start),ISBLANK(task_end)),"",task_end-task_start+1)</f>
        <v/>
      </c>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row>
    <row r="9" spans="1:63" s="1" customFormat="1" ht="30" customHeight="1" thickBot="1" x14ac:dyDescent="0.35">
      <c r="A9" s="39" t="s">
        <v>10</v>
      </c>
      <c r="B9" s="47" t="s">
        <v>20</v>
      </c>
      <c r="C9" s="14">
        <v>0</v>
      </c>
      <c r="D9" s="43">
        <f>Project_Start</f>
        <v>44746</v>
      </c>
      <c r="E9" s="43">
        <v>44752</v>
      </c>
      <c r="F9" s="10"/>
      <c r="G9" s="10">
        <f t="shared" si="3"/>
        <v>7</v>
      </c>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row>
    <row r="10" spans="1:63" s="1" customFormat="1" ht="30" customHeight="1" thickBot="1" x14ac:dyDescent="0.35">
      <c r="A10" s="39" t="s">
        <v>11</v>
      </c>
      <c r="B10" s="47" t="s">
        <v>21</v>
      </c>
      <c r="C10" s="14">
        <v>0</v>
      </c>
      <c r="D10" s="43">
        <f>E9</f>
        <v>44752</v>
      </c>
      <c r="E10" s="43">
        <v>44757</v>
      </c>
      <c r="F10" s="10"/>
      <c r="G10" s="10">
        <f t="shared" si="3"/>
        <v>6</v>
      </c>
      <c r="H10" s="35"/>
      <c r="I10" s="35"/>
      <c r="J10" s="35"/>
      <c r="K10" s="35"/>
      <c r="L10" s="35"/>
      <c r="M10" s="35"/>
      <c r="N10" s="35"/>
      <c r="O10" s="35"/>
      <c r="P10" s="35"/>
      <c r="Q10" s="35"/>
      <c r="R10" s="35"/>
      <c r="S10" s="35"/>
      <c r="T10" s="36"/>
      <c r="U10" s="36"/>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row>
    <row r="11" spans="1:63" s="1" customFormat="1" ht="30" customHeight="1" thickBot="1" x14ac:dyDescent="0.35">
      <c r="A11" s="38"/>
      <c r="B11" s="47" t="s">
        <v>22</v>
      </c>
      <c r="C11" s="14">
        <v>0</v>
      </c>
      <c r="D11" s="43">
        <v>44757</v>
      </c>
      <c r="E11" s="43">
        <v>44765</v>
      </c>
      <c r="F11" s="10"/>
      <c r="G11" s="10">
        <f t="shared" si="3"/>
        <v>9</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row>
    <row r="12" spans="1:63" s="1" customFormat="1" ht="30" customHeight="1" thickBot="1" x14ac:dyDescent="0.35">
      <c r="A12" s="39" t="s">
        <v>12</v>
      </c>
      <c r="B12" s="15" t="s">
        <v>14</v>
      </c>
      <c r="C12" s="16"/>
      <c r="D12" s="17"/>
      <c r="E12" s="18"/>
      <c r="F12" s="10"/>
      <c r="G12" s="10" t="str">
        <f t="shared" si="3"/>
        <v/>
      </c>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row>
    <row r="13" spans="1:63" s="1" customFormat="1" ht="30" customHeight="1" thickBot="1" x14ac:dyDescent="0.35">
      <c r="A13" s="39"/>
      <c r="B13" s="48" t="s">
        <v>23</v>
      </c>
      <c r="C13" s="19">
        <v>0</v>
      </c>
      <c r="D13" s="44">
        <v>44757</v>
      </c>
      <c r="E13" s="44">
        <v>44763</v>
      </c>
      <c r="F13" s="10"/>
      <c r="G13" s="10">
        <f t="shared" si="3"/>
        <v>7</v>
      </c>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row>
    <row r="14" spans="1:63" s="1" customFormat="1" ht="30" customHeight="1" thickBot="1" x14ac:dyDescent="0.35">
      <c r="A14" s="38" t="s">
        <v>2</v>
      </c>
      <c r="B14" s="20" t="s">
        <v>15</v>
      </c>
      <c r="C14" s="21"/>
      <c r="D14" s="22"/>
      <c r="E14" s="23"/>
      <c r="F14" s="10"/>
      <c r="G14" s="10" t="str">
        <f t="shared" si="3"/>
        <v/>
      </c>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row>
    <row r="15" spans="1:63" s="1" customFormat="1" ht="30" customHeight="1" thickBot="1" x14ac:dyDescent="0.35">
      <c r="A15" s="38"/>
      <c r="B15" s="49" t="s">
        <v>24</v>
      </c>
      <c r="C15" s="24">
        <v>0</v>
      </c>
      <c r="D15" s="45">
        <v>44763</v>
      </c>
      <c r="E15" s="45">
        <v>44772</v>
      </c>
      <c r="F15" s="10"/>
      <c r="G15" s="10">
        <f t="shared" si="3"/>
        <v>10</v>
      </c>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row>
    <row r="16" spans="1:63" s="1" customFormat="1" ht="30" customHeight="1" thickBot="1" x14ac:dyDescent="0.35">
      <c r="A16" s="38"/>
      <c r="B16" s="49" t="s">
        <v>25</v>
      </c>
      <c r="C16" s="24">
        <v>0</v>
      </c>
      <c r="D16" s="45">
        <f>E15</f>
        <v>44772</v>
      </c>
      <c r="E16" s="45">
        <v>44788</v>
      </c>
      <c r="F16" s="10"/>
      <c r="G16" s="10">
        <f t="shared" si="3"/>
        <v>17</v>
      </c>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row>
    <row r="17" spans="1:63" s="1" customFormat="1" ht="30" customHeight="1" thickBot="1" x14ac:dyDescent="0.35">
      <c r="A17" s="38"/>
      <c r="B17" s="49" t="s">
        <v>26</v>
      </c>
      <c r="C17" s="24">
        <v>0</v>
      </c>
      <c r="D17" s="45">
        <f>+E15</f>
        <v>44772</v>
      </c>
      <c r="E17" s="45">
        <v>44788</v>
      </c>
      <c r="F17" s="10"/>
      <c r="G17" s="10"/>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row>
    <row r="18" spans="1:63" s="1" customFormat="1" ht="30" customHeight="1" thickBot="1" x14ac:dyDescent="0.35">
      <c r="A18" s="38"/>
      <c r="B18" s="49" t="s">
        <v>27</v>
      </c>
      <c r="C18" s="24">
        <v>0</v>
      </c>
      <c r="D18" s="45">
        <v>44788</v>
      </c>
      <c r="E18" s="45">
        <v>44794</v>
      </c>
      <c r="F18" s="10"/>
      <c r="G18" s="10">
        <f t="shared" si="3"/>
        <v>7</v>
      </c>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row>
    <row r="19" spans="1:63" s="1" customFormat="1" ht="30" customHeight="1" thickBot="1" x14ac:dyDescent="0.35">
      <c r="A19" s="38" t="s">
        <v>2</v>
      </c>
      <c r="B19" s="25" t="s">
        <v>16</v>
      </c>
      <c r="C19" s="26"/>
      <c r="D19" s="27"/>
      <c r="E19" s="28"/>
      <c r="F19" s="10"/>
      <c r="G19" s="10" t="str">
        <f t="shared" si="3"/>
        <v/>
      </c>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row>
    <row r="20" spans="1:63" s="1" customFormat="1" ht="30" customHeight="1" thickBot="1" x14ac:dyDescent="0.35">
      <c r="A20" s="38"/>
      <c r="B20" s="50" t="s">
        <v>28</v>
      </c>
      <c r="C20" s="29">
        <v>0</v>
      </c>
      <c r="D20" s="46">
        <v>44753</v>
      </c>
      <c r="E20" s="46">
        <v>44757</v>
      </c>
      <c r="F20" s="10"/>
      <c r="G20" s="10">
        <f t="shared" si="3"/>
        <v>5</v>
      </c>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row>
    <row r="21" spans="1:63" s="1" customFormat="1" ht="30" customHeight="1" thickBot="1" x14ac:dyDescent="0.35">
      <c r="A21" s="38"/>
      <c r="B21" s="50" t="s">
        <v>29</v>
      </c>
      <c r="C21" s="29">
        <v>0</v>
      </c>
      <c r="D21" s="46">
        <v>44767</v>
      </c>
      <c r="E21" s="46">
        <v>44775</v>
      </c>
      <c r="F21" s="10"/>
      <c r="G21" s="10">
        <f t="shared" si="3"/>
        <v>9</v>
      </c>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row>
    <row r="22" spans="1:63" s="1" customFormat="1" ht="30" customHeight="1" thickBot="1" x14ac:dyDescent="0.35">
      <c r="A22" s="38"/>
      <c r="B22" s="50" t="s">
        <v>30</v>
      </c>
      <c r="C22" s="29">
        <v>0</v>
      </c>
      <c r="D22" s="46">
        <v>44775</v>
      </c>
      <c r="E22" s="46">
        <v>44788</v>
      </c>
      <c r="F22" s="10"/>
      <c r="G22" s="10"/>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row>
    <row r="23" spans="1:63" s="1" customFormat="1" ht="30" customHeight="1" thickBot="1" x14ac:dyDescent="0.35">
      <c r="A23" s="38"/>
      <c r="B23" s="64" t="s">
        <v>35</v>
      </c>
      <c r="C23" s="65"/>
      <c r="D23" s="66"/>
      <c r="E23" s="67"/>
      <c r="F23" s="10"/>
      <c r="G23" s="10"/>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row>
    <row r="24" spans="1:63" s="1" customFormat="1" ht="30" customHeight="1" thickBot="1" x14ac:dyDescent="0.35">
      <c r="A24" s="38"/>
      <c r="B24" s="68" t="s">
        <v>36</v>
      </c>
      <c r="C24" s="69">
        <v>0</v>
      </c>
      <c r="D24" s="70">
        <v>44772</v>
      </c>
      <c r="E24" s="70">
        <v>44776</v>
      </c>
      <c r="F24" s="10"/>
      <c r="G24" s="10"/>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row>
    <row r="25" spans="1:63" s="1" customFormat="1" ht="30" customHeight="1" thickBot="1" x14ac:dyDescent="0.35">
      <c r="A25" s="38"/>
      <c r="B25" s="68" t="s">
        <v>37</v>
      </c>
      <c r="C25" s="69">
        <v>0</v>
      </c>
      <c r="D25" s="70">
        <v>44794</v>
      </c>
      <c r="E25" s="70">
        <v>44819</v>
      </c>
      <c r="F25" s="10"/>
      <c r="G25" s="10"/>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row>
    <row r="26" spans="1:63" s="1" customFormat="1" ht="30" customHeight="1" thickBot="1" x14ac:dyDescent="0.35">
      <c r="A26" s="38"/>
      <c r="B26" s="53" t="s">
        <v>17</v>
      </c>
      <c r="C26" s="54"/>
      <c r="D26" s="55"/>
      <c r="E26" s="56"/>
      <c r="F26" s="10"/>
      <c r="G26" s="10"/>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row>
    <row r="27" spans="1:63" s="1" customFormat="1" ht="30" customHeight="1" thickBot="1" x14ac:dyDescent="0.35">
      <c r="A27" s="38"/>
      <c r="B27" s="57" t="s">
        <v>31</v>
      </c>
      <c r="C27" s="58">
        <v>0</v>
      </c>
      <c r="D27" s="59">
        <v>44794</v>
      </c>
      <c r="E27" s="59">
        <v>44803</v>
      </c>
      <c r="F27" s="10"/>
      <c r="G27" s="10"/>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row>
    <row r="28" spans="1:63" s="1" customFormat="1" ht="30" customHeight="1" thickBot="1" x14ac:dyDescent="0.35">
      <c r="A28" s="38"/>
      <c r="B28" s="57" t="s">
        <v>32</v>
      </c>
      <c r="C28" s="58">
        <v>0</v>
      </c>
      <c r="D28" s="59">
        <v>44803</v>
      </c>
      <c r="E28" s="59">
        <v>44819</v>
      </c>
      <c r="F28" s="10"/>
      <c r="G28" s="10"/>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row>
    <row r="29" spans="1:63" s="1" customFormat="1" ht="30" customHeight="1" thickBot="1" x14ac:dyDescent="0.35">
      <c r="A29" s="38"/>
      <c r="B29" s="57" t="s">
        <v>33</v>
      </c>
      <c r="C29" s="58">
        <v>0</v>
      </c>
      <c r="D29" s="59">
        <f>E28</f>
        <v>44819</v>
      </c>
      <c r="E29" s="59">
        <v>44824</v>
      </c>
      <c r="F29" s="10"/>
      <c r="G29" s="10"/>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row>
    <row r="30" spans="1:63" s="1" customFormat="1" ht="30" customHeight="1" thickBot="1" x14ac:dyDescent="0.35">
      <c r="A30" s="38"/>
      <c r="B30" s="73" t="s">
        <v>18</v>
      </c>
      <c r="C30" s="73"/>
      <c r="D30" s="73"/>
      <c r="E30" s="73"/>
      <c r="F30" s="10"/>
      <c r="G30" s="10"/>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row>
    <row r="31" spans="1:63" s="1" customFormat="1" ht="30" customHeight="1" thickBot="1" x14ac:dyDescent="0.35">
      <c r="A31" s="38"/>
      <c r="B31" s="60" t="s">
        <v>34</v>
      </c>
      <c r="C31" s="61">
        <v>0</v>
      </c>
      <c r="D31" s="62">
        <v>44746</v>
      </c>
      <c r="E31" s="62">
        <v>44829</v>
      </c>
      <c r="F31" s="10"/>
      <c r="G31" s="10"/>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row>
    <row r="32" spans="1:63" s="1" customFormat="1" ht="30" customHeight="1" thickBot="1" x14ac:dyDescent="0.35">
      <c r="A32" s="39" t="s">
        <v>3</v>
      </c>
      <c r="B32" s="30" t="s">
        <v>0</v>
      </c>
      <c r="C32" s="31"/>
      <c r="D32" s="32"/>
      <c r="E32" s="33"/>
      <c r="F32" s="34"/>
      <c r="G32" s="34" t="str">
        <f t="shared" si="3"/>
        <v/>
      </c>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row>
    <row r="33" spans="5:6" ht="30" customHeight="1" x14ac:dyDescent="0.3">
      <c r="F33" s="3"/>
    </row>
    <row r="34" spans="5:6" ht="30" customHeight="1" x14ac:dyDescent="0.3">
      <c r="E34" s="40"/>
    </row>
  </sheetData>
  <mergeCells count="11">
    <mergeCell ref="B1:AA1"/>
    <mergeCell ref="B30:E30"/>
    <mergeCell ref="BE4:BK4"/>
    <mergeCell ref="D3:E3"/>
    <mergeCell ref="H4:N4"/>
    <mergeCell ref="O4:U4"/>
    <mergeCell ref="V4:AB4"/>
    <mergeCell ref="AC4:AI4"/>
    <mergeCell ref="AJ4:AP4"/>
    <mergeCell ref="AQ4:AW4"/>
    <mergeCell ref="AX4:BD4"/>
  </mergeCells>
  <conditionalFormatting sqref="C18:C22 C32 C6 C8:C16">
    <cfRule type="dataBar" priority="1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2">
    <cfRule type="expression" dxfId="2" priority="38">
      <formula>AND(TODAY()&gt;=H$5,TODAY()&lt;I$5)</formula>
    </cfRule>
  </conditionalFormatting>
  <conditionalFormatting sqref="H6:BK32">
    <cfRule type="expression" dxfId="1" priority="32">
      <formula>AND(task_start&lt;=H$5,ROUNDDOWN((task_end-task_start+1)*task_progress,0)+task_start-1&gt;=H$5)</formula>
    </cfRule>
    <cfRule type="expression" dxfId="0" priority="33" stopIfTrue="1">
      <formula>AND(task_end&gt;=H$5,task_start&lt;I$5)</formula>
    </cfRule>
  </conditionalFormatting>
  <conditionalFormatting sqref="C23:C25">
    <cfRule type="dataBar" priority="5">
      <dataBar>
        <cfvo type="num" val="0"/>
        <cfvo type="num" val="1"/>
        <color theme="0" tint="-0.249977111117893"/>
      </dataBar>
      <extLst>
        <ext xmlns:x14="http://schemas.microsoft.com/office/spreadsheetml/2009/9/main" uri="{B025F937-C7B1-47D3-B67F-A62EFF666E3E}">
          <x14:id>{9EBA444F-FE84-4914-B59B-3504ED6F03E7}</x14:id>
        </ext>
      </extLst>
    </cfRule>
  </conditionalFormatting>
  <conditionalFormatting sqref="C31">
    <cfRule type="dataBar" priority="4">
      <dataBar>
        <cfvo type="num" val="0"/>
        <cfvo type="num" val="1"/>
        <color theme="0" tint="-0.249977111117893"/>
      </dataBar>
      <extLst>
        <ext xmlns:x14="http://schemas.microsoft.com/office/spreadsheetml/2009/9/main" uri="{B025F937-C7B1-47D3-B67F-A62EFF666E3E}">
          <x14:id>{28F8E992-E478-4FB0-B642-2FB463E8968A}</x14:id>
        </ext>
      </extLst>
    </cfRule>
  </conditionalFormatting>
  <conditionalFormatting sqref="C17">
    <cfRule type="dataBar" priority="3">
      <dataBar>
        <cfvo type="num" val="0"/>
        <cfvo type="num" val="1"/>
        <color theme="0" tint="-0.249977111117893"/>
      </dataBar>
      <extLst>
        <ext xmlns:x14="http://schemas.microsoft.com/office/spreadsheetml/2009/9/main" uri="{B025F937-C7B1-47D3-B67F-A62EFF666E3E}">
          <x14:id>{E19A4214-9E8D-486B-9974-BE1B759660A3}</x14:id>
        </ext>
      </extLst>
    </cfRule>
  </conditionalFormatting>
  <conditionalFormatting sqref="C26:C28">
    <cfRule type="dataBar" priority="2">
      <dataBar>
        <cfvo type="num" val="0"/>
        <cfvo type="num" val="1"/>
        <color theme="0" tint="-0.249977111117893"/>
      </dataBar>
      <extLst>
        <ext xmlns:x14="http://schemas.microsoft.com/office/spreadsheetml/2009/9/main" uri="{B025F937-C7B1-47D3-B67F-A62EFF666E3E}">
          <x14:id>{382E18B8-D207-4153-BE5C-6705BA7546EB}</x14:id>
        </ext>
      </extLst>
    </cfRule>
  </conditionalFormatting>
  <conditionalFormatting sqref="C29">
    <cfRule type="dataBar" priority="1">
      <dataBar>
        <cfvo type="num" val="0"/>
        <cfvo type="num" val="1"/>
        <color theme="0" tint="-0.249977111117893"/>
      </dataBar>
      <extLst>
        <ext xmlns:x14="http://schemas.microsoft.com/office/spreadsheetml/2009/9/main" uri="{B025F937-C7B1-47D3-B67F-A62EFF666E3E}">
          <x14:id>{9C0EE976-B6E9-4A60-ADF4-A4399365DF9D}</x14:id>
        </ext>
      </extLst>
    </cfRule>
  </conditionalFormatting>
  <dataValidations disablePrompts="1"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C18:C22 C32 C6 C8:C16</xm:sqref>
        </x14:conditionalFormatting>
        <x14:conditionalFormatting xmlns:xm="http://schemas.microsoft.com/office/excel/2006/main">
          <x14:cfRule type="dataBar" id="{9EBA444F-FE84-4914-B59B-3504ED6F03E7}">
            <x14:dataBar minLength="0" maxLength="100" gradient="0">
              <x14:cfvo type="num">
                <xm:f>0</xm:f>
              </x14:cfvo>
              <x14:cfvo type="num">
                <xm:f>1</xm:f>
              </x14:cfvo>
              <x14:negativeFillColor rgb="FFFF0000"/>
              <x14:axisColor rgb="FF000000"/>
            </x14:dataBar>
          </x14:cfRule>
          <xm:sqref>C23:C25</xm:sqref>
        </x14:conditionalFormatting>
        <x14:conditionalFormatting xmlns:xm="http://schemas.microsoft.com/office/excel/2006/main">
          <x14:cfRule type="dataBar" id="{28F8E992-E478-4FB0-B642-2FB463E8968A}">
            <x14:dataBar minLength="0" maxLength="100" gradient="0">
              <x14:cfvo type="num">
                <xm:f>0</xm:f>
              </x14:cfvo>
              <x14:cfvo type="num">
                <xm:f>1</xm:f>
              </x14:cfvo>
              <x14:negativeFillColor rgb="FFFF0000"/>
              <x14:axisColor rgb="FF000000"/>
            </x14:dataBar>
          </x14:cfRule>
          <xm:sqref>C31</xm:sqref>
        </x14:conditionalFormatting>
        <x14:conditionalFormatting xmlns:xm="http://schemas.microsoft.com/office/excel/2006/main">
          <x14:cfRule type="dataBar" id="{E19A4214-9E8D-486B-9974-BE1B759660A3}">
            <x14:dataBar minLength="0" maxLength="100" gradient="0">
              <x14:cfvo type="num">
                <xm:f>0</xm:f>
              </x14:cfvo>
              <x14:cfvo type="num">
                <xm:f>1</xm:f>
              </x14:cfvo>
              <x14:negativeFillColor rgb="FFFF0000"/>
              <x14:axisColor rgb="FF000000"/>
            </x14:dataBar>
          </x14:cfRule>
          <xm:sqref>C17</xm:sqref>
        </x14:conditionalFormatting>
        <x14:conditionalFormatting xmlns:xm="http://schemas.microsoft.com/office/excel/2006/main">
          <x14:cfRule type="dataBar" id="{382E18B8-D207-4153-BE5C-6705BA7546EB}">
            <x14:dataBar minLength="0" maxLength="100" gradient="0">
              <x14:cfvo type="num">
                <xm:f>0</xm:f>
              </x14:cfvo>
              <x14:cfvo type="num">
                <xm:f>1</xm:f>
              </x14:cfvo>
              <x14:negativeFillColor rgb="FFFF0000"/>
              <x14:axisColor rgb="FF000000"/>
            </x14:dataBar>
          </x14:cfRule>
          <xm:sqref>C26:C28</xm:sqref>
        </x14:conditionalFormatting>
        <x14:conditionalFormatting xmlns:xm="http://schemas.microsoft.com/office/excel/2006/main">
          <x14:cfRule type="dataBar" id="{9C0EE976-B6E9-4A60-ADF4-A4399365DF9D}">
            <x14:dataBar minLength="0" maxLength="100" gradient="0">
              <x14:cfvo type="num">
                <xm:f>0</xm:f>
              </x14:cfvo>
              <x14:cfvo type="num">
                <xm:f>1</xm:f>
              </x14:cfvo>
              <x14:negativeFillColor rgb="FFFF0000"/>
              <x14:axisColor rgb="FF000000"/>
            </x14:dataBar>
          </x14:cfRule>
          <xm:sqref>C29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2022-07-13T03:26:00Z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