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VIRA\Documents\GitHub\Wsp-Frames\Documentos\"/>
    </mc:Choice>
  </mc:AlternateContent>
  <xr:revisionPtr revIDLastSave="0" documentId="13_ncr:1_{C90AAE03-DE1D-4F7D-90A7-9E40005C4230}" xr6:coauthVersionLast="46" xr6:coauthVersionMax="46" xr10:uidLastSave="{00000000-0000-0000-0000-000000000000}"/>
  <bookViews>
    <workbookView xWindow="-108" yWindow="-108" windowWidth="23256" windowHeight="12576" activeTab="4" xr2:uid="{B139081F-0435-4DA9-802E-C042E3EDBE3C}"/>
  </bookViews>
  <sheets>
    <sheet name="Enero" sheetId="1" r:id="rId1"/>
    <sheet name="Febrero" sheetId="2" r:id="rId2"/>
    <sheet name="Marzo" sheetId="3" r:id="rId3"/>
    <sheet name="Abril" sheetId="4" r:id="rId4"/>
    <sheet name="Comparac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5" l="1"/>
  <c r="C9" i="5"/>
  <c r="B9" i="5"/>
  <c r="B8" i="5"/>
  <c r="C8" i="5"/>
  <c r="D8" i="5"/>
  <c r="C7" i="5"/>
  <c r="D7" i="5"/>
  <c r="B7" i="5"/>
  <c r="D2" i="5"/>
  <c r="D3" i="5"/>
  <c r="D4" i="5"/>
  <c r="D5" i="5"/>
  <c r="D6" i="5"/>
  <c r="C5" i="5"/>
  <c r="B5" i="5"/>
  <c r="E26" i="4" a="1"/>
  <c r="E26" i="4" s="1"/>
  <c r="J13" i="4"/>
  <c r="H8" i="4"/>
  <c r="H9" i="4"/>
  <c r="H10" i="4"/>
  <c r="H13" i="4"/>
  <c r="H14" i="4"/>
  <c r="H15" i="4"/>
  <c r="H16" i="4"/>
  <c r="H17" i="4"/>
  <c r="H20" i="4"/>
  <c r="H21" i="4"/>
  <c r="H22" i="4"/>
  <c r="H23" i="4"/>
  <c r="H3" i="4"/>
  <c r="H4" i="4"/>
  <c r="H5" i="4"/>
  <c r="H2" i="4"/>
  <c r="J23" i="4"/>
  <c r="K23" i="4" s="1"/>
  <c r="J22" i="4"/>
  <c r="K22" i="4" s="1"/>
  <c r="J21" i="4"/>
  <c r="K21" i="4" s="1"/>
  <c r="J20" i="4"/>
  <c r="K20" i="4" s="1"/>
  <c r="J17" i="4"/>
  <c r="K17" i="4" s="1"/>
  <c r="J16" i="4"/>
  <c r="K16" i="4" s="1"/>
  <c r="J15" i="4"/>
  <c r="K15" i="4" s="1"/>
  <c r="J14" i="4"/>
  <c r="K14" i="4" s="1"/>
  <c r="K13" i="4"/>
  <c r="J10" i="4"/>
  <c r="K10" i="4" s="1"/>
  <c r="J9" i="4"/>
  <c r="K9" i="4" s="1"/>
  <c r="J8" i="4"/>
  <c r="K8" i="4" s="1"/>
  <c r="J5" i="4"/>
  <c r="K5" i="4" s="1"/>
  <c r="J4" i="4"/>
  <c r="K4" i="4" s="1"/>
  <c r="J3" i="4"/>
  <c r="K3" i="4" s="1"/>
  <c r="J2" i="4"/>
  <c r="K2" i="4" s="1"/>
  <c r="E26" i="1" a="1"/>
  <c r="E26" i="1" s="1"/>
  <c r="E27" i="1"/>
  <c r="E28" i="2"/>
  <c r="E26" i="2" a="1"/>
  <c r="E26" i="2" s="1"/>
  <c r="E28" i="3" a="1"/>
  <c r="E28" i="3" s="1"/>
  <c r="E30" i="3" s="1"/>
  <c r="H22" i="3"/>
  <c r="G22" i="3"/>
  <c r="E22" i="3"/>
  <c r="G3" i="3"/>
  <c r="H3" i="3" s="1"/>
  <c r="E3" i="3"/>
  <c r="G25" i="3"/>
  <c r="H25" i="3" s="1"/>
  <c r="E25" i="3"/>
  <c r="G24" i="3"/>
  <c r="H24" i="3" s="1"/>
  <c r="E24" i="3"/>
  <c r="G23" i="3"/>
  <c r="H23" i="3" s="1"/>
  <c r="E23" i="3"/>
  <c r="G21" i="3"/>
  <c r="H21" i="3" s="1"/>
  <c r="E21" i="3"/>
  <c r="G18" i="3"/>
  <c r="H18" i="3" s="1"/>
  <c r="E18" i="3"/>
  <c r="G17" i="3"/>
  <c r="H17" i="3" s="1"/>
  <c r="E17" i="3"/>
  <c r="G16" i="3"/>
  <c r="H16" i="3" s="1"/>
  <c r="E16" i="3"/>
  <c r="G15" i="3"/>
  <c r="H15" i="3" s="1"/>
  <c r="I15" i="3" s="1"/>
  <c r="E15" i="3"/>
  <c r="G14" i="3"/>
  <c r="H14" i="3" s="1"/>
  <c r="E14" i="3"/>
  <c r="G11" i="3"/>
  <c r="H11" i="3" s="1"/>
  <c r="E11" i="3"/>
  <c r="G10" i="3"/>
  <c r="H10" i="3" s="1"/>
  <c r="E10" i="3"/>
  <c r="G9" i="3"/>
  <c r="H9" i="3" s="1"/>
  <c r="E9" i="3"/>
  <c r="G6" i="3"/>
  <c r="H6" i="3" s="1"/>
  <c r="E6" i="3"/>
  <c r="G5" i="3"/>
  <c r="H5" i="3" s="1"/>
  <c r="E5" i="3"/>
  <c r="G4" i="3"/>
  <c r="H4" i="3" s="1"/>
  <c r="E4" i="3"/>
  <c r="G2" i="3"/>
  <c r="H2" i="3" s="1"/>
  <c r="E2" i="3"/>
  <c r="G23" i="2"/>
  <c r="H23" i="2" s="1"/>
  <c r="I23" i="2" s="1"/>
  <c r="E23" i="2"/>
  <c r="H22" i="2"/>
  <c r="I22" i="2" s="1"/>
  <c r="G22" i="2"/>
  <c r="E22" i="2"/>
  <c r="G21" i="2"/>
  <c r="H21" i="2" s="1"/>
  <c r="I21" i="2" s="1"/>
  <c r="E21" i="2"/>
  <c r="H20" i="2"/>
  <c r="I20" i="2" s="1"/>
  <c r="G20" i="2"/>
  <c r="E20" i="2"/>
  <c r="G17" i="2"/>
  <c r="H17" i="2" s="1"/>
  <c r="E17" i="2"/>
  <c r="H16" i="2"/>
  <c r="G16" i="2"/>
  <c r="E16" i="2"/>
  <c r="I16" i="2" s="1"/>
  <c r="H15" i="2"/>
  <c r="I15" i="2" s="1"/>
  <c r="G15" i="2"/>
  <c r="E15" i="2"/>
  <c r="H14" i="2"/>
  <c r="G14" i="2"/>
  <c r="E14" i="2"/>
  <c r="I14" i="2" s="1"/>
  <c r="H13" i="2"/>
  <c r="G13" i="2"/>
  <c r="E13" i="2"/>
  <c r="H10" i="2"/>
  <c r="G10" i="2"/>
  <c r="E10" i="2"/>
  <c r="I10" i="2" s="1"/>
  <c r="G9" i="2"/>
  <c r="H9" i="2" s="1"/>
  <c r="E9" i="2"/>
  <c r="H8" i="2"/>
  <c r="G8" i="2"/>
  <c r="E8" i="2"/>
  <c r="I8" i="2" s="1"/>
  <c r="G5" i="2"/>
  <c r="H5" i="2" s="1"/>
  <c r="E5" i="2"/>
  <c r="G4" i="2"/>
  <c r="H4" i="2" s="1"/>
  <c r="E4" i="2"/>
  <c r="G3" i="2"/>
  <c r="H3" i="2" s="1"/>
  <c r="I3" i="2" s="1"/>
  <c r="E3" i="2"/>
  <c r="G2" i="2"/>
  <c r="H2" i="2" s="1"/>
  <c r="I2" i="2" s="1"/>
  <c r="E2" i="2"/>
  <c r="E23" i="1"/>
  <c r="G23" i="1"/>
  <c r="H23" i="1" s="1"/>
  <c r="G22" i="1"/>
  <c r="H22" i="1" s="1"/>
  <c r="E22" i="1"/>
  <c r="G21" i="1"/>
  <c r="H21" i="1" s="1"/>
  <c r="E21" i="1"/>
  <c r="G20" i="1"/>
  <c r="H20" i="1" s="1"/>
  <c r="E20" i="1"/>
  <c r="G14" i="1"/>
  <c r="H14" i="1" s="1"/>
  <c r="E14" i="1"/>
  <c r="G17" i="1"/>
  <c r="H17" i="1" s="1"/>
  <c r="E17" i="1"/>
  <c r="G16" i="1"/>
  <c r="H16" i="1" s="1"/>
  <c r="E16" i="1"/>
  <c r="G15" i="1"/>
  <c r="H15" i="1" s="1"/>
  <c r="E15" i="1"/>
  <c r="G13" i="1"/>
  <c r="H13" i="1" s="1"/>
  <c r="E13" i="1"/>
  <c r="G10" i="1"/>
  <c r="H10" i="1" s="1"/>
  <c r="E10" i="1"/>
  <c r="G9" i="1"/>
  <c r="H9" i="1" s="1"/>
  <c r="E9" i="1"/>
  <c r="G8" i="1"/>
  <c r="H8" i="1" s="1"/>
  <c r="E8" i="1"/>
  <c r="E3" i="1"/>
  <c r="E4" i="1"/>
  <c r="E5" i="1"/>
  <c r="E2" i="1"/>
  <c r="G3" i="1"/>
  <c r="H3" i="1" s="1"/>
  <c r="G4" i="1"/>
  <c r="H4" i="1" s="1"/>
  <c r="G5" i="1"/>
  <c r="H5" i="1" s="1"/>
  <c r="G2" i="1"/>
  <c r="H2" i="1" s="1"/>
  <c r="L23" i="4" l="1"/>
  <c r="L10" i="4"/>
  <c r="L20" i="4"/>
  <c r="L16" i="4"/>
  <c r="L15" i="4"/>
  <c r="L14" i="4"/>
  <c r="L13" i="4"/>
  <c r="L8" i="4"/>
  <c r="L5" i="4"/>
  <c r="L3" i="4"/>
  <c r="L2" i="4"/>
  <c r="L9" i="4"/>
  <c r="L21" i="4"/>
  <c r="L17" i="4"/>
  <c r="L22" i="4"/>
  <c r="L4" i="4"/>
  <c r="E28" i="1"/>
  <c r="I22" i="3"/>
  <c r="I21" i="3"/>
  <c r="I3" i="3"/>
  <c r="I17" i="3"/>
  <c r="I14" i="3"/>
  <c r="I5" i="3"/>
  <c r="I10" i="3"/>
  <c r="I24" i="3"/>
  <c r="I4" i="3"/>
  <c r="I18" i="3"/>
  <c r="I11" i="3"/>
  <c r="I16" i="3"/>
  <c r="I25" i="3"/>
  <c r="I6" i="3"/>
  <c r="I2" i="3"/>
  <c r="I9" i="3"/>
  <c r="I23" i="3"/>
  <c r="I13" i="2"/>
  <c r="J24" i="2"/>
  <c r="I5" i="2"/>
  <c r="J6" i="2" s="1"/>
  <c r="I4" i="2"/>
  <c r="I17" i="2"/>
  <c r="I9" i="2"/>
  <c r="J11" i="2" s="1"/>
  <c r="J18" i="2"/>
  <c r="I22" i="1"/>
  <c r="I23" i="1"/>
  <c r="I20" i="1"/>
  <c r="I21" i="1"/>
  <c r="I14" i="1"/>
  <c r="I13" i="1"/>
  <c r="I17" i="1"/>
  <c r="I15" i="1"/>
  <c r="I16" i="1"/>
  <c r="I9" i="1"/>
  <c r="I8" i="1"/>
  <c r="I10" i="1"/>
  <c r="I2" i="1"/>
  <c r="I4" i="1"/>
  <c r="I3" i="1"/>
  <c r="I5" i="1"/>
  <c r="M6" i="4" l="1"/>
  <c r="M24" i="4"/>
  <c r="M11" i="4"/>
  <c r="M18" i="4"/>
  <c r="J19" i="3"/>
  <c r="J26" i="3"/>
  <c r="J12" i="3"/>
  <c r="J7" i="3"/>
  <c r="E27" i="2"/>
  <c r="J24" i="1"/>
  <c r="J18" i="1"/>
  <c r="J11" i="1"/>
  <c r="J6" i="1"/>
  <c r="E27" i="4" l="1"/>
  <c r="E28" i="4" s="1"/>
  <c r="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<sst xmlns="http://schemas.openxmlformats.org/spreadsheetml/2006/main" count="208" uniqueCount="34">
  <si>
    <t>Departamento</t>
  </si>
  <si>
    <t>Puesto</t>
  </si>
  <si>
    <t>Nombre</t>
  </si>
  <si>
    <t>Produccion</t>
  </si>
  <si>
    <t>Horas Extra/Mes</t>
  </si>
  <si>
    <t>Salario por Hora Extra</t>
  </si>
  <si>
    <t>Salario final de Mes OT</t>
  </si>
  <si>
    <t>Clerck</t>
  </si>
  <si>
    <t>Salario Diario</t>
  </si>
  <si>
    <t>Salario por Hora</t>
  </si>
  <si>
    <t>Horas Extra/Semana</t>
  </si>
  <si>
    <t>Supervisor</t>
  </si>
  <si>
    <t>Gerente</t>
  </si>
  <si>
    <t>TOTAL MES</t>
  </si>
  <si>
    <t>Calidad</t>
  </si>
  <si>
    <t>Auditor</t>
  </si>
  <si>
    <t>Materiales</t>
  </si>
  <si>
    <t>Almacen</t>
  </si>
  <si>
    <t>Total por falta de Sistema Mes enero</t>
  </si>
  <si>
    <t>Salarios Fijos</t>
  </si>
  <si>
    <t>Salarios Completos</t>
  </si>
  <si>
    <t>Total por falta de Sistema Mes Marzo</t>
  </si>
  <si>
    <t>Mes</t>
  </si>
  <si>
    <t>Salarios</t>
  </si>
  <si>
    <t>Salarios TE</t>
  </si>
  <si>
    <t>Total Salarios</t>
  </si>
  <si>
    <t>Enero</t>
  </si>
  <si>
    <t>Febrero</t>
  </si>
  <si>
    <t>Marzo</t>
  </si>
  <si>
    <t>Promedio</t>
  </si>
  <si>
    <t>Abril</t>
  </si>
  <si>
    <t>Comparacion</t>
  </si>
  <si>
    <t>% Comparacion</t>
  </si>
  <si>
    <t>Reduccion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</si>
</sst>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&quot;%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44" fontId="2" fillId="0" borderId="0" xfId="1" applyFont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4" fontId="2" fillId="3" borderId="2" xfId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44" fontId="2" fillId="3" borderId="3" xfId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4" fontId="3" fillId="0" borderId="0" xfId="0" applyNumberFormat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2" fillId="4" borderId="8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44" fontId="2" fillId="4" borderId="9" xfId="1" applyFont="1" applyFill="1" applyBorder="1" applyAlignment="1">
      <alignment horizontal="right" vertical="center"/>
    </xf>
    <xf numFmtId="44" fontId="2" fillId="4" borderId="10" xfId="1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44" fontId="2" fillId="4" borderId="3" xfId="1" applyFont="1" applyFill="1" applyBorder="1" applyAlignment="1">
      <alignment horizontal="right" vertical="center"/>
    </xf>
    <xf numFmtId="44" fontId="2" fillId="4" borderId="12" xfId="1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right" vertical="center"/>
    </xf>
    <xf numFmtId="44" fontId="2" fillId="4" borderId="14" xfId="1" applyFont="1" applyFill="1" applyBorder="1" applyAlignment="1">
      <alignment horizontal="right" vertical="center"/>
    </xf>
    <xf numFmtId="44" fontId="2" fillId="4" borderId="16" xfId="1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right" vertical="center"/>
    </xf>
    <xf numFmtId="44" fontId="2" fillId="5" borderId="9" xfId="1" applyFont="1" applyFill="1" applyBorder="1" applyAlignment="1">
      <alignment horizontal="right" vertical="center"/>
    </xf>
    <xf numFmtId="44" fontId="2" fillId="5" borderId="10" xfId="1" applyFont="1" applyFill="1" applyBorder="1" applyAlignment="1">
      <alignment horizontal="right" vertical="center"/>
    </xf>
    <xf numFmtId="0" fontId="2" fillId="5" borderId="11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right" vertical="center"/>
    </xf>
    <xf numFmtId="44" fontId="2" fillId="5" borderId="3" xfId="1" applyFont="1" applyFill="1" applyBorder="1" applyAlignment="1">
      <alignment horizontal="right" vertical="center"/>
    </xf>
    <xf numFmtId="44" fontId="2" fillId="5" borderId="12" xfId="1" applyFont="1" applyFill="1" applyBorder="1" applyAlignment="1">
      <alignment horizontal="right" vertical="center"/>
    </xf>
    <xf numFmtId="0" fontId="2" fillId="5" borderId="13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right" vertical="center"/>
    </xf>
    <xf numFmtId="44" fontId="2" fillId="5" borderId="14" xfId="1" applyFont="1" applyFill="1" applyBorder="1" applyAlignment="1">
      <alignment horizontal="right" vertical="center"/>
    </xf>
    <xf numFmtId="44" fontId="2" fillId="5" borderId="16" xfId="1" applyFont="1" applyFill="1" applyBorder="1" applyAlignment="1">
      <alignment horizontal="right" vertical="center"/>
    </xf>
    <xf numFmtId="0" fontId="2" fillId="6" borderId="8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right" vertical="center"/>
    </xf>
    <xf numFmtId="44" fontId="2" fillId="6" borderId="9" xfId="1" applyFont="1" applyFill="1" applyBorder="1" applyAlignment="1">
      <alignment horizontal="right" vertical="center"/>
    </xf>
    <xf numFmtId="44" fontId="2" fillId="6" borderId="10" xfId="1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right" vertical="center"/>
    </xf>
    <xf numFmtId="44" fontId="2" fillId="6" borderId="3" xfId="1" applyFont="1" applyFill="1" applyBorder="1" applyAlignment="1">
      <alignment horizontal="right" vertical="center"/>
    </xf>
    <xf numFmtId="44" fontId="2" fillId="6" borderId="12" xfId="1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right" vertical="center"/>
    </xf>
    <xf numFmtId="44" fontId="2" fillId="6" borderId="14" xfId="1" applyFont="1" applyFill="1" applyBorder="1" applyAlignment="1">
      <alignment horizontal="right" vertical="center"/>
    </xf>
    <xf numFmtId="44" fontId="2" fillId="6" borderId="16" xfId="1" applyFont="1" applyFill="1" applyBorder="1" applyAlignment="1">
      <alignment horizontal="right" vertical="center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right" vertical="center"/>
    </xf>
    <xf numFmtId="44" fontId="2" fillId="7" borderId="9" xfId="1" applyFont="1" applyFill="1" applyBorder="1" applyAlignment="1">
      <alignment horizontal="right" vertical="center"/>
    </xf>
    <xf numFmtId="44" fontId="2" fillId="7" borderId="10" xfId="1" applyFont="1" applyFill="1" applyBorder="1" applyAlignment="1">
      <alignment horizontal="right" vertical="center"/>
    </xf>
    <xf numFmtId="0" fontId="2" fillId="7" borderId="11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right" vertical="center"/>
    </xf>
    <xf numFmtId="44" fontId="2" fillId="7" borderId="3" xfId="1" applyFont="1" applyFill="1" applyBorder="1" applyAlignment="1">
      <alignment horizontal="right" vertical="center"/>
    </xf>
    <xf numFmtId="44" fontId="2" fillId="7" borderId="12" xfId="1" applyFont="1" applyFill="1" applyBorder="1" applyAlignment="1">
      <alignment horizontal="right" vertical="center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right" vertical="center"/>
    </xf>
    <xf numFmtId="44" fontId="2" fillId="7" borderId="14" xfId="1" applyFont="1" applyFill="1" applyBorder="1" applyAlignment="1">
      <alignment horizontal="right" vertical="center"/>
    </xf>
    <xf numFmtId="44" fontId="2" fillId="7" borderId="15" xfId="1" applyFont="1" applyFill="1" applyBorder="1" applyAlignment="1">
      <alignment horizontal="right" vertical="center"/>
    </xf>
    <xf numFmtId="4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3" borderId="17" xfId="0" applyFont="1" applyFill="1" applyBorder="1" applyAlignment="1">
      <alignment horizontal="right" vertical="center"/>
    </xf>
    <xf numFmtId="44" fontId="2" fillId="6" borderId="15" xfId="1" applyFont="1" applyFill="1" applyBorder="1" applyAlignment="1">
      <alignment horizontal="right" vertical="center"/>
    </xf>
    <xf numFmtId="44" fontId="2" fillId="5" borderId="15" xfId="1" applyFont="1" applyFill="1" applyBorder="1" applyAlignment="1">
      <alignment horizontal="right" vertical="center"/>
    </xf>
    <xf numFmtId="44" fontId="2" fillId="4" borderId="15" xfId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top"/>
    </xf>
    <xf numFmtId="44" fontId="0" fillId="5" borderId="19" xfId="1" applyFont="1" applyFill="1" applyBorder="1" applyAlignment="1">
      <alignment horizontal="left" vertical="top"/>
    </xf>
    <xf numFmtId="44" fontId="0" fillId="5" borderId="7" xfId="1" applyFont="1" applyFill="1" applyBorder="1" applyAlignment="1">
      <alignment horizontal="left" vertical="top"/>
    </xf>
    <xf numFmtId="44" fontId="0" fillId="5" borderId="20" xfId="1" applyFont="1" applyFill="1" applyBorder="1" applyAlignment="1">
      <alignment horizontal="left" vertical="top"/>
    </xf>
    <xf numFmtId="44" fontId="0" fillId="5" borderId="3" xfId="1" applyFont="1" applyFill="1" applyBorder="1" applyAlignment="1">
      <alignment horizontal="left" vertical="top"/>
    </xf>
    <xf numFmtId="44" fontId="0" fillId="10" borderId="20" xfId="1" applyFont="1" applyFill="1" applyBorder="1" applyAlignment="1">
      <alignment horizontal="left" vertical="top"/>
    </xf>
    <xf numFmtId="44" fontId="0" fillId="10" borderId="3" xfId="1" applyFont="1" applyFill="1" applyBorder="1" applyAlignment="1">
      <alignment horizontal="left" vertical="top"/>
    </xf>
    <xf numFmtId="0" fontId="0" fillId="8" borderId="21" xfId="0" applyFill="1" applyBorder="1" applyAlignment="1">
      <alignment horizontal="left" vertical="top"/>
    </xf>
    <xf numFmtId="0" fontId="0" fillId="8" borderId="22" xfId="0" applyFill="1" applyBorder="1" applyAlignment="1">
      <alignment horizontal="left" vertical="top"/>
    </xf>
    <xf numFmtId="44" fontId="0" fillId="5" borderId="23" xfId="1" applyFont="1" applyFill="1" applyBorder="1" applyAlignment="1">
      <alignment horizontal="left" vertical="top"/>
    </xf>
    <xf numFmtId="44" fontId="0" fillId="5" borderId="24" xfId="1" applyFont="1" applyFill="1" applyBorder="1" applyAlignment="1">
      <alignment horizontal="left" vertical="top"/>
    </xf>
    <xf numFmtId="44" fontId="0" fillId="10" borderId="24" xfId="1" applyFont="1" applyFill="1" applyBorder="1" applyAlignment="1">
      <alignment horizontal="left" vertical="top"/>
    </xf>
    <xf numFmtId="0" fontId="0" fillId="8" borderId="25" xfId="0" applyFill="1" applyBorder="1" applyAlignment="1">
      <alignment horizontal="left" vertical="top"/>
    </xf>
    <xf numFmtId="0" fontId="0" fillId="8" borderId="26" xfId="0" applyFill="1" applyBorder="1" applyAlignment="1">
      <alignment horizontal="left" vertical="top"/>
    </xf>
    <xf numFmtId="0" fontId="0" fillId="8" borderId="27" xfId="0" applyFill="1" applyBorder="1" applyAlignment="1">
      <alignment horizontal="left" vertical="top"/>
    </xf>
    <xf numFmtId="0" fontId="0" fillId="8" borderId="28" xfId="0" applyFill="1" applyBorder="1" applyAlignment="1">
      <alignment horizontal="left" vertical="top"/>
    </xf>
    <xf numFmtId="0" fontId="0" fillId="8" borderId="29" xfId="0" applyFill="1" applyBorder="1" applyAlignment="1">
      <alignment horizontal="left" vertical="top"/>
    </xf>
    <xf numFmtId="44" fontId="0" fillId="4" borderId="20" xfId="1" applyFont="1" applyFill="1" applyBorder="1" applyAlignment="1">
      <alignment horizontal="left" vertical="top"/>
    </xf>
    <xf numFmtId="44" fontId="0" fillId="4" borderId="3" xfId="1" applyFont="1" applyFill="1" applyBorder="1" applyAlignment="1">
      <alignment horizontal="left" vertical="top"/>
    </xf>
    <xf numFmtId="44" fontId="0" fillId="4" borderId="24" xfId="1" applyFont="1" applyFill="1" applyBorder="1" applyAlignment="1">
      <alignment horizontal="left" vertical="top"/>
    </xf>
    <xf numFmtId="44" fontId="0" fillId="12" borderId="20" xfId="1" applyFont="1" applyFill="1" applyBorder="1" applyAlignment="1">
      <alignment horizontal="left" vertical="top"/>
    </xf>
    <xf numFmtId="44" fontId="0" fillId="12" borderId="3" xfId="1" applyFont="1" applyFill="1" applyBorder="1" applyAlignment="1">
      <alignment horizontal="left" vertical="top"/>
    </xf>
    <xf numFmtId="44" fontId="0" fillId="12" borderId="24" xfId="1" applyFont="1" applyFill="1" applyBorder="1" applyAlignment="1">
      <alignment horizontal="left" vertical="top"/>
    </xf>
    <xf numFmtId="9" fontId="0" fillId="4" borderId="20" xfId="3" applyFont="1" applyFill="1" applyBorder="1" applyAlignment="1">
      <alignment horizontal="center" vertical="top"/>
    </xf>
    <xf numFmtId="9" fontId="0" fillId="4" borderId="3" xfId="3" applyFont="1" applyFill="1" applyBorder="1" applyAlignment="1">
      <alignment horizontal="center" vertical="top"/>
    </xf>
    <xf numFmtId="9" fontId="0" fillId="4" borderId="24" xfId="3" applyFont="1" applyFill="1" applyBorder="1" applyAlignment="1">
      <alignment horizontal="center" vertical="top"/>
    </xf>
    <xf numFmtId="166" fontId="0" fillId="9" borderId="30" xfId="2" applyNumberFormat="1" applyFont="1" applyFill="1" applyBorder="1" applyAlignment="1">
      <alignment horizontal="center" vertical="top"/>
    </xf>
    <xf numFmtId="166" fontId="3" fillId="11" borderId="31" xfId="2" applyNumberFormat="1" applyFont="1" applyFill="1" applyBorder="1" applyAlignment="1">
      <alignment horizontal="center" vertical="top"/>
    </xf>
    <xf numFmtId="166" fontId="0" fillId="9" borderId="32" xfId="2" applyNumberFormat="1" applyFont="1" applyFill="1" applyBorder="1" applyAlignment="1">
      <alignment horizontal="center" vertical="top"/>
    </xf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4">
    <dxf>
      <fill>
        <patternFill patternType="solid">
          <fgColor indexed="64"/>
          <bgColor theme="9" tint="0.3999755851924192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39997558519241921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Resultados Salarios</a:t>
            </a:r>
          </a:p>
          <a:p>
            <a:pPr>
              <a:defRPr/>
            </a:pPr>
            <a:endParaRPr lang="en-US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930137795275590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Comparacion!$B$5:$D$5</c:f>
              <c:numCache>
                <c:formatCode>_("$"* #,##0.00_);_("$"* \(#,##0.00\);_("$"* "-"??_);_(@_)</c:formatCode>
                <c:ptCount val="3"/>
                <c:pt idx="0">
                  <c:v>266725</c:v>
                </c:pt>
                <c:pt idx="1">
                  <c:v>52820</c:v>
                </c:pt>
                <c:pt idx="2">
                  <c:v>319545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0-4CEA-BF61-4AAC4015E2BB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Comparacion!$B$6:$D$6</c:f>
              <c:numCache>
                <c:formatCode>_("$"* #,##0.00_);_("$"* \(#,##0.00\);_("$"* "-"??_);_(@_)</c:formatCode>
                <c:ptCount val="3"/>
                <c:pt idx="0">
                  <c:v>261450</c:v>
                </c:pt>
                <c:pt idx="1">
                  <c:v>12826.25</c:v>
                </c:pt>
                <c:pt idx="2">
                  <c:v>274276.25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0-4CEA-BF61-4AAC4015E2B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79730128"/>
        <c:axId val="1179732208"/>
      </c:barChart>
      <c:catAx>
        <c:axId val="117973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732208"/>
        <c:crosses val="autoZero"/>
        <c:auto val="1"/>
        <c:lblAlgn val="ctr"/>
        <c:lblOffset val="100"/>
        <c:noMultiLvlLbl val="0"/>
      </c:catAx>
      <c:valAx>
        <c:axId val="11797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73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(Comparacion!$C$2:$C$4,Comparacion!$C$6)</c:f>
              <c:numCache>
                <c:formatCode>_("$"* #,##0.00_);_("$"* \(#,##0.00\);_("$"* "-"??_);_(@_)</c:formatCode>
                <c:ptCount val="4"/>
                <c:pt idx="0">
                  <c:v>50165</c:v>
                </c:pt>
                <c:pt idx="1">
                  <c:v>47255</c:v>
                </c:pt>
                <c:pt idx="2">
                  <c:v>61040</c:v>
                </c:pt>
                <c:pt idx="3">
                  <c:v>12826.25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9-40E2-A432-BE506AEBE5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8832032"/>
        <c:axId val="1458831200"/>
      </c:lineChart>
      <c:catAx>
        <c:axId val="1458832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831200"/>
        <c:crosses val="autoZero"/>
        <c:auto val="1"/>
        <c:lblAlgn val="ctr"/>
        <c:lblOffset val="100"/>
        <c:noMultiLvlLbl val="0"/>
      </c:catAx>
      <c:valAx>
        <c:axId val="1458831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83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Comparacion!$C$2:$C$4</c:f>
              <c:numCache>
                <c:formatCode>_("$"* #,##0.00_);_("$"* \(#,##0.00\);_("$"* "-"??_);_(@_)</c:formatCode>
                <c:ptCount val="3"/>
                <c:pt idx="0">
                  <c:v>50165</c:v>
                </c:pt>
                <c:pt idx="1">
                  <c:v>47255</c:v>
                </c:pt>
                <c:pt idx="2">
                  <c:v>61040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7-4171-8E23-659D1E6A01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81259456"/>
        <c:axId val="1181260288"/>
      </c:lineChart>
      <c:catAx>
        <c:axId val="118125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260288"/>
        <c:crosses val="autoZero"/>
        <c:auto val="1"/>
        <c:lblAlgn val="ctr"/>
        <c:lblOffset val="100"/>
        <c:noMultiLvlLbl val="0"/>
      </c:catAx>
      <c:valAx>
        <c:axId val="11812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25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241704</xdr:colOff>
      <xdr:row>0</xdr:row>
      <xdr:rowOff>0</xdr:rowOff>
    </xdr:from>
    <xdr:to>
      <xdr:col>15</xdr:col>
      <xdr:colOff>705254</xdr:colOff>
      <xdr:row>15</xdr:row>
      <xdr:rowOff>166858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EC6518B-F8D4-446A-B662-069428101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6485</xdr:rowOff>
    </xdr:from>
    <xdr:to>
      <xdr:col>3</xdr:col>
      <xdr:colOff>364787</xdr:colOff>
      <xdr:row>26</xdr:row>
      <xdr:rowOff>139430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B0DB46A-8581-445D-B8F7-ED4A79AE8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360734</xdr:colOff>
      <xdr:row>12</xdr:row>
      <xdr:rowOff>14591</xdr:rowOff>
    </xdr:from>
    <xdr:to>
      <xdr:col>8</xdr:col>
      <xdr:colOff>352628</xdr:colOff>
      <xdr:row>26</xdr:row>
      <xdr:rowOff>147536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F36BC77-BDF0-4E0C-ABB3-7B8AC02B2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944A8-6238-4C37-89E8-B94384A08C27}" name="Tabla1" displayName="Tabla1" ref="A1:D9" totalsRowShown="0" headerRowDxfId="0" headerRowBorderDxfId="2" tableBorderDxfId="3">
  <autoFilter ref="A1:D9" xr:uid="{879F4AD0-DA2A-4013-9B30-AE840B7219E5}"/>
  <tableColumns count="4">
    <tableColumn id="1" xr3:uid="{29C96FE9-AADE-4CD1-8514-4E37564D6A64}" name="Mes" dataDxfId="1"/>
    <tableColumn id="2" xr3:uid="{39347D22-2CA3-49C1-BF78-77DEB12A773A}" name="Salarios"/>
    <tableColumn id="3" xr3:uid="{5844BABE-FC05-494E-A614-70E12E0F5DDB}" name="Salarios TE"/>
    <tableColumn id="4" xr3:uid="{6236ABAA-557C-4521-9C74-F24C0B598B59}" name="Total Sal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E7C4-CD13-4C1B-8581-522CE6888898}">
  <dimension ref="A1:J28"/>
  <sheetViews>
    <sheetView topLeftCell="A15" workbookViewId="0">
      <selection activeCell="D38" sqref="D38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5" width="18.88671875" style="1" bestFit="1" customWidth="1"/>
    <col min="6" max="6" width="15.21875" style="1" bestFit="1" customWidth="1"/>
    <col min="7" max="7" width="18.109375" style="1" bestFit="1" customWidth="1"/>
    <col min="8" max="8" width="24.21875" style="1" bestFit="1" customWidth="1"/>
    <col min="9" max="9" width="25.5546875" style="1" bestFit="1" customWidth="1"/>
    <col min="10" max="10" width="12.33203125" bestFit="1" customWidth="1"/>
  </cols>
  <sheetData>
    <row r="1" spans="1:10" ht="18.600000000000001" thickBot="1" x14ac:dyDescent="0.35">
      <c r="A1" s="5" t="s">
        <v>0</v>
      </c>
      <c r="B1" s="6" t="s">
        <v>1</v>
      </c>
      <c r="C1" s="6" t="s">
        <v>2</v>
      </c>
      <c r="D1" s="6" t="s">
        <v>10</v>
      </c>
      <c r="E1" s="6" t="s">
        <v>4</v>
      </c>
      <c r="F1" s="6" t="s">
        <v>8</v>
      </c>
      <c r="G1" s="6" t="s">
        <v>9</v>
      </c>
      <c r="H1" s="6" t="s">
        <v>5</v>
      </c>
      <c r="I1" s="7" t="s">
        <v>6</v>
      </c>
    </row>
    <row r="2" spans="1:10" ht="15.6" x14ac:dyDescent="0.3">
      <c r="A2" s="15" t="s">
        <v>3</v>
      </c>
      <c r="B2" s="16" t="s">
        <v>7</v>
      </c>
      <c r="C2" s="17"/>
      <c r="D2" s="18">
        <v>7</v>
      </c>
      <c r="E2" s="18">
        <f>D2*4</f>
        <v>28</v>
      </c>
      <c r="F2" s="19">
        <v>220</v>
      </c>
      <c r="G2" s="19">
        <f>F2/8</f>
        <v>27.5</v>
      </c>
      <c r="H2" s="19">
        <f>2*G2</f>
        <v>55</v>
      </c>
      <c r="I2" s="20">
        <f>H2*E2</f>
        <v>1540</v>
      </c>
    </row>
    <row r="3" spans="1:10" ht="15.6" x14ac:dyDescent="0.3">
      <c r="A3" s="21" t="s">
        <v>3</v>
      </c>
      <c r="B3" s="22" t="s">
        <v>7</v>
      </c>
      <c r="C3" s="23"/>
      <c r="D3" s="24">
        <v>8</v>
      </c>
      <c r="E3" s="24">
        <f t="shared" ref="E3:E5" si="0">D3*4</f>
        <v>32</v>
      </c>
      <c r="F3" s="25">
        <v>225</v>
      </c>
      <c r="G3" s="25">
        <f t="shared" ref="G3:G5" si="1">F3/8</f>
        <v>28.125</v>
      </c>
      <c r="H3" s="25">
        <f>2*G3</f>
        <v>56.25</v>
      </c>
      <c r="I3" s="26">
        <f>H3*E3</f>
        <v>1800</v>
      </c>
    </row>
    <row r="4" spans="1:10" ht="15.6" x14ac:dyDescent="0.3">
      <c r="A4" s="21" t="s">
        <v>3</v>
      </c>
      <c r="B4" s="22" t="s">
        <v>11</v>
      </c>
      <c r="C4" s="23"/>
      <c r="D4" s="24">
        <v>5</v>
      </c>
      <c r="E4" s="24">
        <f t="shared" si="0"/>
        <v>20</v>
      </c>
      <c r="F4" s="25">
        <v>850</v>
      </c>
      <c r="G4" s="25">
        <f t="shared" si="1"/>
        <v>106.25</v>
      </c>
      <c r="H4" s="25">
        <f>2*G4</f>
        <v>212.5</v>
      </c>
      <c r="I4" s="26">
        <f>H4*E4</f>
        <v>4250</v>
      </c>
    </row>
    <row r="5" spans="1:10" ht="16.2" thickBot="1" x14ac:dyDescent="0.35">
      <c r="A5" s="27" t="s">
        <v>3</v>
      </c>
      <c r="B5" s="28" t="s">
        <v>12</v>
      </c>
      <c r="C5" s="29"/>
      <c r="D5" s="30">
        <v>3</v>
      </c>
      <c r="E5" s="30">
        <f t="shared" si="0"/>
        <v>12</v>
      </c>
      <c r="F5" s="31">
        <v>1200</v>
      </c>
      <c r="G5" s="31">
        <f t="shared" si="1"/>
        <v>150</v>
      </c>
      <c r="H5" s="31">
        <f>2*G5</f>
        <v>300</v>
      </c>
      <c r="I5" s="32">
        <f>H5*E5</f>
        <v>3600</v>
      </c>
    </row>
    <row r="6" spans="1:10" ht="18.600000000000001" thickBot="1" x14ac:dyDescent="0.35">
      <c r="A6" s="2"/>
      <c r="B6" s="2"/>
      <c r="C6" s="2"/>
      <c r="D6" s="3"/>
      <c r="E6" s="3"/>
      <c r="F6" s="4"/>
      <c r="G6" s="4"/>
      <c r="H6" s="14"/>
      <c r="I6" s="8" t="s">
        <v>13</v>
      </c>
      <c r="J6" s="9">
        <f>SUM(I2:I5)</f>
        <v>11190</v>
      </c>
    </row>
    <row r="7" spans="1:10" ht="16.2" thickBot="1" x14ac:dyDescent="0.35">
      <c r="A7" s="2"/>
      <c r="B7" s="2"/>
      <c r="C7" s="2"/>
      <c r="D7" s="3"/>
      <c r="E7" s="3"/>
      <c r="F7" s="4"/>
      <c r="G7" s="4"/>
      <c r="H7" s="4"/>
      <c r="I7" s="4"/>
    </row>
    <row r="8" spans="1:10" ht="15.6" x14ac:dyDescent="0.3">
      <c r="A8" s="33" t="s">
        <v>14</v>
      </c>
      <c r="B8" s="34" t="s">
        <v>15</v>
      </c>
      <c r="C8" s="35"/>
      <c r="D8" s="36">
        <v>9</v>
      </c>
      <c r="E8" s="36">
        <f>D8*4</f>
        <v>36</v>
      </c>
      <c r="F8" s="37">
        <v>250</v>
      </c>
      <c r="G8" s="37">
        <f>F8/8</f>
        <v>31.25</v>
      </c>
      <c r="H8" s="37">
        <f>2*G8</f>
        <v>62.5</v>
      </c>
      <c r="I8" s="38">
        <f>H8*E8</f>
        <v>2250</v>
      </c>
    </row>
    <row r="9" spans="1:10" ht="15.6" x14ac:dyDescent="0.3">
      <c r="A9" s="39" t="s">
        <v>14</v>
      </c>
      <c r="B9" s="40" t="s">
        <v>7</v>
      </c>
      <c r="C9" s="41"/>
      <c r="D9" s="42">
        <v>3</v>
      </c>
      <c r="E9" s="42">
        <f t="shared" ref="E9:E10" si="2">D9*4</f>
        <v>12</v>
      </c>
      <c r="F9" s="43">
        <v>225</v>
      </c>
      <c r="G9" s="43">
        <f t="shared" ref="G9:G10" si="3">F9/8</f>
        <v>28.125</v>
      </c>
      <c r="H9" s="43">
        <f>2*G9</f>
        <v>56.25</v>
      </c>
      <c r="I9" s="44">
        <f>H9*E9</f>
        <v>675</v>
      </c>
    </row>
    <row r="10" spans="1:10" ht="16.2" thickBot="1" x14ac:dyDescent="0.35">
      <c r="A10" s="45" t="s">
        <v>14</v>
      </c>
      <c r="B10" s="46" t="s">
        <v>11</v>
      </c>
      <c r="C10" s="47"/>
      <c r="D10" s="48">
        <v>15</v>
      </c>
      <c r="E10" s="48">
        <f t="shared" si="2"/>
        <v>60</v>
      </c>
      <c r="F10" s="49">
        <v>850</v>
      </c>
      <c r="G10" s="49">
        <f t="shared" si="3"/>
        <v>106.25</v>
      </c>
      <c r="H10" s="49">
        <f>2*G10</f>
        <v>212.5</v>
      </c>
      <c r="I10" s="50">
        <f>H10*E10</f>
        <v>12750</v>
      </c>
    </row>
    <row r="11" spans="1:10" ht="18.600000000000001" thickBot="1" x14ac:dyDescent="0.35">
      <c r="A11" s="2"/>
      <c r="B11" s="2"/>
      <c r="C11" s="2"/>
      <c r="D11" s="3"/>
      <c r="E11" s="3"/>
      <c r="F11" s="4"/>
      <c r="G11" s="4"/>
      <c r="H11" s="14"/>
      <c r="I11" s="8" t="s">
        <v>13</v>
      </c>
      <c r="J11" s="9">
        <f>SUM(I8:I10)</f>
        <v>15675</v>
      </c>
    </row>
    <row r="12" spans="1:10" ht="18.600000000000001" thickBot="1" x14ac:dyDescent="0.35">
      <c r="F12" s="14"/>
      <c r="G12" s="14"/>
      <c r="H12" s="14"/>
    </row>
    <row r="13" spans="1:10" ht="15.6" x14ac:dyDescent="0.3">
      <c r="A13" s="51" t="s">
        <v>16</v>
      </c>
      <c r="B13" s="52" t="s">
        <v>7</v>
      </c>
      <c r="C13" s="53"/>
      <c r="D13" s="54">
        <v>5</v>
      </c>
      <c r="E13" s="54">
        <f>D13*4</f>
        <v>20</v>
      </c>
      <c r="F13" s="55">
        <v>220</v>
      </c>
      <c r="G13" s="55">
        <f>F13/8</f>
        <v>27.5</v>
      </c>
      <c r="H13" s="55">
        <f>2*G13</f>
        <v>55</v>
      </c>
      <c r="I13" s="56">
        <f>H13*E13</f>
        <v>1100</v>
      </c>
    </row>
    <row r="14" spans="1:10" ht="15.6" x14ac:dyDescent="0.3">
      <c r="A14" s="57" t="s">
        <v>16</v>
      </c>
      <c r="B14" s="58" t="s">
        <v>7</v>
      </c>
      <c r="C14" s="59"/>
      <c r="D14" s="60">
        <v>5</v>
      </c>
      <c r="E14" s="60">
        <f t="shared" ref="E14:E17" si="4">D14*4</f>
        <v>20</v>
      </c>
      <c r="F14" s="61">
        <v>250</v>
      </c>
      <c r="G14" s="61">
        <f t="shared" ref="G14:G17" si="5">F14/8</f>
        <v>31.25</v>
      </c>
      <c r="H14" s="61">
        <f>2*G14</f>
        <v>62.5</v>
      </c>
      <c r="I14" s="62">
        <f>H14*E14</f>
        <v>1250</v>
      </c>
    </row>
    <row r="15" spans="1:10" ht="15.6" x14ac:dyDescent="0.3">
      <c r="A15" s="57" t="s">
        <v>16</v>
      </c>
      <c r="B15" s="58" t="s">
        <v>7</v>
      </c>
      <c r="C15" s="59"/>
      <c r="D15" s="60">
        <v>5</v>
      </c>
      <c r="E15" s="60">
        <f t="shared" si="4"/>
        <v>20</v>
      </c>
      <c r="F15" s="61">
        <v>300</v>
      </c>
      <c r="G15" s="61">
        <f t="shared" si="5"/>
        <v>37.5</v>
      </c>
      <c r="H15" s="61">
        <f>2*G15</f>
        <v>75</v>
      </c>
      <c r="I15" s="62">
        <f>H15*E15</f>
        <v>1500</v>
      </c>
    </row>
    <row r="16" spans="1:10" ht="15.6" x14ac:dyDescent="0.3">
      <c r="A16" s="57" t="s">
        <v>16</v>
      </c>
      <c r="B16" s="58" t="s">
        <v>11</v>
      </c>
      <c r="C16" s="59"/>
      <c r="D16" s="60">
        <v>3</v>
      </c>
      <c r="E16" s="60">
        <f t="shared" si="4"/>
        <v>12</v>
      </c>
      <c r="F16" s="61">
        <v>750</v>
      </c>
      <c r="G16" s="61">
        <f t="shared" si="5"/>
        <v>93.75</v>
      </c>
      <c r="H16" s="61">
        <f>2*G16</f>
        <v>187.5</v>
      </c>
      <c r="I16" s="62">
        <f>H16*E16</f>
        <v>2250</v>
      </c>
    </row>
    <row r="17" spans="1:10" ht="16.2" thickBot="1" x14ac:dyDescent="0.35">
      <c r="A17" s="63" t="s">
        <v>16</v>
      </c>
      <c r="B17" s="64" t="s">
        <v>12</v>
      </c>
      <c r="C17" s="65"/>
      <c r="D17" s="66">
        <v>5</v>
      </c>
      <c r="E17" s="66">
        <f t="shared" si="4"/>
        <v>20</v>
      </c>
      <c r="F17" s="67">
        <v>1600</v>
      </c>
      <c r="G17" s="67">
        <f t="shared" si="5"/>
        <v>200</v>
      </c>
      <c r="H17" s="67">
        <f>2*G17</f>
        <v>400</v>
      </c>
      <c r="I17" s="68">
        <f>H17*E17</f>
        <v>8000</v>
      </c>
    </row>
    <row r="18" spans="1:10" ht="18.600000000000001" thickBot="1" x14ac:dyDescent="0.35">
      <c r="A18" s="2"/>
      <c r="B18" s="2"/>
      <c r="C18" s="2"/>
      <c r="D18" s="3"/>
      <c r="E18" s="3"/>
      <c r="F18" s="4"/>
      <c r="G18" s="4"/>
      <c r="H18" s="14"/>
      <c r="I18" s="8" t="s">
        <v>13</v>
      </c>
      <c r="J18" s="9">
        <f>SUM(I13:I17)</f>
        <v>14100</v>
      </c>
    </row>
    <row r="19" spans="1:10" ht="18.600000000000001" thickBot="1" x14ac:dyDescent="0.35">
      <c r="F19" s="14"/>
      <c r="G19" s="14"/>
      <c r="H19" s="14"/>
    </row>
    <row r="20" spans="1:10" ht="15.6" x14ac:dyDescent="0.3">
      <c r="A20" s="69" t="s">
        <v>17</v>
      </c>
      <c r="B20" s="70" t="s">
        <v>7</v>
      </c>
      <c r="C20" s="71"/>
      <c r="D20" s="72">
        <v>10</v>
      </c>
      <c r="E20" s="72">
        <f>D20*4</f>
        <v>40</v>
      </c>
      <c r="F20" s="73">
        <v>220</v>
      </c>
      <c r="G20" s="73">
        <f>F20/8</f>
        <v>27.5</v>
      </c>
      <c r="H20" s="73">
        <f>2*G20</f>
        <v>55</v>
      </c>
      <c r="I20" s="74">
        <f>H20*E20</f>
        <v>2200</v>
      </c>
    </row>
    <row r="21" spans="1:10" ht="15.6" x14ac:dyDescent="0.3">
      <c r="A21" s="75" t="s">
        <v>17</v>
      </c>
      <c r="B21" s="76" t="s">
        <v>7</v>
      </c>
      <c r="C21" s="77"/>
      <c r="D21" s="78">
        <v>10</v>
      </c>
      <c r="E21" s="78">
        <f t="shared" ref="E21:E23" si="6">D21*4</f>
        <v>40</v>
      </c>
      <c r="F21" s="79">
        <v>300</v>
      </c>
      <c r="G21" s="79">
        <f t="shared" ref="G21:G23" si="7">F21/8</f>
        <v>37.5</v>
      </c>
      <c r="H21" s="79">
        <f>2*G21</f>
        <v>75</v>
      </c>
      <c r="I21" s="80">
        <f>H21*E21</f>
        <v>3000</v>
      </c>
    </row>
    <row r="22" spans="1:10" ht="15.6" x14ac:dyDescent="0.3">
      <c r="A22" s="75" t="s">
        <v>17</v>
      </c>
      <c r="B22" s="76" t="s">
        <v>11</v>
      </c>
      <c r="C22" s="77"/>
      <c r="D22" s="78">
        <v>10</v>
      </c>
      <c r="E22" s="78">
        <f t="shared" si="6"/>
        <v>40</v>
      </c>
      <c r="F22" s="79">
        <v>400</v>
      </c>
      <c r="G22" s="79">
        <f t="shared" si="7"/>
        <v>50</v>
      </c>
      <c r="H22" s="79">
        <f>2*G22</f>
        <v>100</v>
      </c>
      <c r="I22" s="80">
        <f>H22*E22</f>
        <v>4000</v>
      </c>
    </row>
    <row r="23" spans="1:10" ht="16.2" thickBot="1" x14ac:dyDescent="0.35">
      <c r="A23" s="81" t="s">
        <v>17</v>
      </c>
      <c r="B23" s="82" t="s">
        <v>12</v>
      </c>
      <c r="C23" s="83"/>
      <c r="D23" s="84">
        <v>0</v>
      </c>
      <c r="E23" s="84">
        <f t="shared" si="6"/>
        <v>0</v>
      </c>
      <c r="F23" s="85">
        <v>850</v>
      </c>
      <c r="G23" s="85">
        <f t="shared" si="7"/>
        <v>106.25</v>
      </c>
      <c r="H23" s="85">
        <f>2*G23</f>
        <v>212.5</v>
      </c>
      <c r="I23" s="86">
        <f>H23*E23</f>
        <v>0</v>
      </c>
    </row>
    <row r="24" spans="1:10" x14ac:dyDescent="0.3">
      <c r="A24" s="2"/>
      <c r="B24" s="2"/>
      <c r="C24" s="2"/>
      <c r="D24" s="3"/>
      <c r="E24" s="3"/>
      <c r="F24" s="3"/>
      <c r="G24" s="3"/>
      <c r="I24" s="10" t="s">
        <v>13</v>
      </c>
      <c r="J24" s="11">
        <f>SUM(I20:I23)</f>
        <v>9200</v>
      </c>
    </row>
    <row r="26" spans="1:10" x14ac:dyDescent="0.3">
      <c r="B26" s="103" t="s">
        <v>19</v>
      </c>
      <c r="C26" s="103"/>
      <c r="D26" s="103"/>
      <c r="E26" s="13" cm="1">
        <f t="array" ref="E26">SUM((31)*(F2:F23))</f>
        <v>270010</v>
      </c>
    </row>
    <row r="27" spans="1:10" x14ac:dyDescent="0.3">
      <c r="A27" s="89"/>
      <c r="B27" s="102" t="s">
        <v>18</v>
      </c>
      <c r="C27" s="102"/>
      <c r="D27" s="102"/>
      <c r="E27" s="87">
        <f>SUM(J24,J18,J11,J6)</f>
        <v>50165</v>
      </c>
    </row>
    <row r="28" spans="1:10" x14ac:dyDescent="0.3">
      <c r="B28" s="103" t="s">
        <v>20</v>
      </c>
      <c r="C28" s="103"/>
      <c r="D28" s="103"/>
      <c r="E28" s="13">
        <f>E26+E27</f>
        <v>320175</v>
      </c>
    </row>
  </sheetData>
  <mergeCells count="3">
    <mergeCell ref="B27:D27"/>
    <mergeCell ref="B26:D26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5521-4988-4D0D-A028-B369FE76398F}">
  <dimension ref="A1:J28"/>
  <sheetViews>
    <sheetView topLeftCell="A15" workbookViewId="0">
      <selection activeCell="E28" sqref="B26:E28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5" width="18.88671875" style="1" bestFit="1" customWidth="1"/>
    <col min="6" max="6" width="15.21875" style="1" bestFit="1" customWidth="1"/>
    <col min="7" max="7" width="18.109375" style="1" bestFit="1" customWidth="1"/>
    <col min="8" max="8" width="24.21875" style="1" bestFit="1" customWidth="1"/>
    <col min="9" max="9" width="25.5546875" style="1" bestFit="1" customWidth="1"/>
    <col min="10" max="10" width="12.33203125" bestFit="1" customWidth="1"/>
  </cols>
  <sheetData>
    <row r="1" spans="1:10" ht="18.600000000000001" thickBot="1" x14ac:dyDescent="0.35">
      <c r="A1" s="5" t="s">
        <v>0</v>
      </c>
      <c r="B1" s="6" t="s">
        <v>1</v>
      </c>
      <c r="C1" s="6" t="s">
        <v>2</v>
      </c>
      <c r="D1" s="6" t="s">
        <v>10</v>
      </c>
      <c r="E1" s="6" t="s">
        <v>4</v>
      </c>
      <c r="F1" s="6" t="s">
        <v>8</v>
      </c>
      <c r="G1" s="6" t="s">
        <v>9</v>
      </c>
      <c r="H1" s="6" t="s">
        <v>5</v>
      </c>
      <c r="I1" s="7" t="s">
        <v>6</v>
      </c>
    </row>
    <row r="2" spans="1:10" ht="15.6" x14ac:dyDescent="0.3">
      <c r="A2" s="15" t="s">
        <v>3</v>
      </c>
      <c r="B2" s="16" t="s">
        <v>7</v>
      </c>
      <c r="C2" s="17"/>
      <c r="D2" s="18">
        <v>8</v>
      </c>
      <c r="E2" s="18">
        <f>D2*4</f>
        <v>32</v>
      </c>
      <c r="F2" s="19">
        <v>220</v>
      </c>
      <c r="G2" s="19">
        <f>F2/8</f>
        <v>27.5</v>
      </c>
      <c r="H2" s="19">
        <f>2*G2</f>
        <v>55</v>
      </c>
      <c r="I2" s="20">
        <f>H2*E2</f>
        <v>1760</v>
      </c>
    </row>
    <row r="3" spans="1:10" ht="15.6" x14ac:dyDescent="0.3">
      <c r="A3" s="21" t="s">
        <v>3</v>
      </c>
      <c r="B3" s="22" t="s">
        <v>7</v>
      </c>
      <c r="C3" s="23"/>
      <c r="D3" s="24">
        <v>8</v>
      </c>
      <c r="E3" s="24">
        <f t="shared" ref="E3:E5" si="0">D3*4</f>
        <v>32</v>
      </c>
      <c r="F3" s="25">
        <v>225</v>
      </c>
      <c r="G3" s="25">
        <f t="shared" ref="G3:G5" si="1">F3/8</f>
        <v>28.125</v>
      </c>
      <c r="H3" s="25">
        <f>2*G3</f>
        <v>56.25</v>
      </c>
      <c r="I3" s="26">
        <f>H3*E3</f>
        <v>1800</v>
      </c>
    </row>
    <row r="4" spans="1:10" ht="15.6" x14ac:dyDescent="0.3">
      <c r="A4" s="21" t="s">
        <v>3</v>
      </c>
      <c r="B4" s="22" t="s">
        <v>11</v>
      </c>
      <c r="C4" s="23"/>
      <c r="D4" s="24">
        <v>8</v>
      </c>
      <c r="E4" s="24">
        <f t="shared" si="0"/>
        <v>32</v>
      </c>
      <c r="F4" s="25">
        <v>850</v>
      </c>
      <c r="G4" s="25">
        <f t="shared" si="1"/>
        <v>106.25</v>
      </c>
      <c r="H4" s="25">
        <f>2*G4</f>
        <v>212.5</v>
      </c>
      <c r="I4" s="26">
        <f>H4*E4</f>
        <v>6800</v>
      </c>
    </row>
    <row r="5" spans="1:10" ht="16.2" thickBot="1" x14ac:dyDescent="0.35">
      <c r="A5" s="27" t="s">
        <v>3</v>
      </c>
      <c r="B5" s="28" t="s">
        <v>12</v>
      </c>
      <c r="C5" s="29"/>
      <c r="D5" s="30">
        <v>5</v>
      </c>
      <c r="E5" s="30">
        <f t="shared" si="0"/>
        <v>20</v>
      </c>
      <c r="F5" s="31">
        <v>1200</v>
      </c>
      <c r="G5" s="31">
        <f t="shared" si="1"/>
        <v>150</v>
      </c>
      <c r="H5" s="31">
        <f>2*G5</f>
        <v>300</v>
      </c>
      <c r="I5" s="32">
        <f>H5*E5</f>
        <v>6000</v>
      </c>
    </row>
    <row r="6" spans="1:10" ht="18.600000000000001" thickBot="1" x14ac:dyDescent="0.35">
      <c r="A6" s="2"/>
      <c r="B6" s="2"/>
      <c r="C6" s="2"/>
      <c r="D6" s="3"/>
      <c r="E6" s="3"/>
      <c r="F6" s="4"/>
      <c r="G6" s="4"/>
      <c r="H6" s="14"/>
      <c r="I6" s="8" t="s">
        <v>13</v>
      </c>
      <c r="J6" s="9">
        <f>SUM(I2:I5)</f>
        <v>16360</v>
      </c>
    </row>
    <row r="7" spans="1:10" ht="16.2" thickBot="1" x14ac:dyDescent="0.35">
      <c r="A7" s="2"/>
      <c r="B7" s="2"/>
      <c r="C7" s="2"/>
      <c r="D7" s="3"/>
      <c r="E7" s="3"/>
      <c r="F7" s="4"/>
      <c r="G7" s="4"/>
      <c r="H7" s="4"/>
      <c r="I7" s="4"/>
    </row>
    <row r="8" spans="1:10" ht="15.6" x14ac:dyDescent="0.3">
      <c r="A8" s="33" t="s">
        <v>14</v>
      </c>
      <c r="B8" s="34" t="s">
        <v>15</v>
      </c>
      <c r="C8" s="35"/>
      <c r="D8" s="36">
        <v>5</v>
      </c>
      <c r="E8" s="36">
        <f>D8*4</f>
        <v>20</v>
      </c>
      <c r="F8" s="37">
        <v>250</v>
      </c>
      <c r="G8" s="37">
        <f>F8/8</f>
        <v>31.25</v>
      </c>
      <c r="H8" s="37">
        <f>2*G8</f>
        <v>62.5</v>
      </c>
      <c r="I8" s="38">
        <f>H8*E8</f>
        <v>1250</v>
      </c>
    </row>
    <row r="9" spans="1:10" ht="15.6" x14ac:dyDescent="0.3">
      <c r="A9" s="39" t="s">
        <v>14</v>
      </c>
      <c r="B9" s="40" t="s">
        <v>7</v>
      </c>
      <c r="C9" s="41"/>
      <c r="D9" s="42">
        <v>5</v>
      </c>
      <c r="E9" s="42">
        <f t="shared" ref="E9:E10" si="2">D9*4</f>
        <v>20</v>
      </c>
      <c r="F9" s="43">
        <v>225</v>
      </c>
      <c r="G9" s="43">
        <f t="shared" ref="G9:G10" si="3">F9/8</f>
        <v>28.125</v>
      </c>
      <c r="H9" s="43">
        <f>2*G9</f>
        <v>56.25</v>
      </c>
      <c r="I9" s="44">
        <f>H9*E9</f>
        <v>1125</v>
      </c>
    </row>
    <row r="10" spans="1:10" ht="16.2" thickBot="1" x14ac:dyDescent="0.35">
      <c r="A10" s="45" t="s">
        <v>14</v>
      </c>
      <c r="B10" s="46" t="s">
        <v>11</v>
      </c>
      <c r="C10" s="47"/>
      <c r="D10" s="48">
        <v>8</v>
      </c>
      <c r="E10" s="48">
        <f t="shared" si="2"/>
        <v>32</v>
      </c>
      <c r="F10" s="49">
        <v>850</v>
      </c>
      <c r="G10" s="49">
        <f t="shared" si="3"/>
        <v>106.25</v>
      </c>
      <c r="H10" s="49">
        <f>2*G10</f>
        <v>212.5</v>
      </c>
      <c r="I10" s="50">
        <f>H10*E10</f>
        <v>6800</v>
      </c>
    </row>
    <row r="11" spans="1:10" ht="18.600000000000001" thickBot="1" x14ac:dyDescent="0.35">
      <c r="A11" s="2"/>
      <c r="B11" s="2"/>
      <c r="C11" s="2"/>
      <c r="D11" s="3"/>
      <c r="E11" s="3"/>
      <c r="F11" s="4"/>
      <c r="G11" s="4"/>
      <c r="H11" s="14"/>
      <c r="I11" s="8" t="s">
        <v>13</v>
      </c>
      <c r="J11" s="9">
        <f>SUM(I8:I10)</f>
        <v>9175</v>
      </c>
    </row>
    <row r="12" spans="1:10" ht="18.600000000000001" thickBot="1" x14ac:dyDescent="0.35">
      <c r="F12" s="14"/>
      <c r="G12" s="14"/>
      <c r="H12" s="14"/>
    </row>
    <row r="13" spans="1:10" ht="15.6" x14ac:dyDescent="0.3">
      <c r="A13" s="51" t="s">
        <v>16</v>
      </c>
      <c r="B13" s="52" t="s">
        <v>7</v>
      </c>
      <c r="C13" s="53"/>
      <c r="D13" s="54">
        <v>6</v>
      </c>
      <c r="E13" s="54">
        <f>D13*4</f>
        <v>24</v>
      </c>
      <c r="F13" s="55">
        <v>220</v>
      </c>
      <c r="G13" s="55">
        <f>F13/8</f>
        <v>27.5</v>
      </c>
      <c r="H13" s="55">
        <f>2*G13</f>
        <v>55</v>
      </c>
      <c r="I13" s="56">
        <f>H13*E13</f>
        <v>1320</v>
      </c>
    </row>
    <row r="14" spans="1:10" ht="15.6" x14ac:dyDescent="0.3">
      <c r="A14" s="57" t="s">
        <v>16</v>
      </c>
      <c r="B14" s="58" t="s">
        <v>7</v>
      </c>
      <c r="C14" s="59"/>
      <c r="D14" s="60">
        <v>6</v>
      </c>
      <c r="E14" s="60">
        <f t="shared" ref="E14:E17" si="4">D14*4</f>
        <v>24</v>
      </c>
      <c r="F14" s="61">
        <v>250</v>
      </c>
      <c r="G14" s="61">
        <f t="shared" ref="G14:G17" si="5">F14/8</f>
        <v>31.25</v>
      </c>
      <c r="H14" s="61">
        <f>2*G14</f>
        <v>62.5</v>
      </c>
      <c r="I14" s="62">
        <f>H14*E14</f>
        <v>1500</v>
      </c>
    </row>
    <row r="15" spans="1:10" ht="15.6" x14ac:dyDescent="0.3">
      <c r="A15" s="57" t="s">
        <v>16</v>
      </c>
      <c r="B15" s="58" t="s">
        <v>7</v>
      </c>
      <c r="C15" s="59"/>
      <c r="D15" s="60">
        <v>6</v>
      </c>
      <c r="E15" s="60">
        <f t="shared" si="4"/>
        <v>24</v>
      </c>
      <c r="F15" s="61">
        <v>300</v>
      </c>
      <c r="G15" s="61">
        <f t="shared" si="5"/>
        <v>37.5</v>
      </c>
      <c r="H15" s="61">
        <f>2*G15</f>
        <v>75</v>
      </c>
      <c r="I15" s="62">
        <f>H15*E15</f>
        <v>1800</v>
      </c>
    </row>
    <row r="16" spans="1:10" ht="15.6" x14ac:dyDescent="0.3">
      <c r="A16" s="57" t="s">
        <v>16</v>
      </c>
      <c r="B16" s="58" t="s">
        <v>11</v>
      </c>
      <c r="C16" s="59"/>
      <c r="D16" s="60">
        <v>5</v>
      </c>
      <c r="E16" s="60">
        <f t="shared" si="4"/>
        <v>20</v>
      </c>
      <c r="F16" s="61">
        <v>750</v>
      </c>
      <c r="G16" s="61">
        <f t="shared" si="5"/>
        <v>93.75</v>
      </c>
      <c r="H16" s="61">
        <f>2*G16</f>
        <v>187.5</v>
      </c>
      <c r="I16" s="62">
        <f>H16*E16</f>
        <v>3750</v>
      </c>
    </row>
    <row r="17" spans="1:10" ht="16.2" thickBot="1" x14ac:dyDescent="0.35">
      <c r="A17" s="63" t="s">
        <v>16</v>
      </c>
      <c r="B17" s="64" t="s">
        <v>12</v>
      </c>
      <c r="C17" s="65"/>
      <c r="D17" s="66">
        <v>1</v>
      </c>
      <c r="E17" s="66">
        <f t="shared" si="4"/>
        <v>4</v>
      </c>
      <c r="F17" s="67">
        <v>1600</v>
      </c>
      <c r="G17" s="67">
        <f t="shared" si="5"/>
        <v>200</v>
      </c>
      <c r="H17" s="67">
        <f>2*G17</f>
        <v>400</v>
      </c>
      <c r="I17" s="68">
        <f>H17*E17</f>
        <v>1600</v>
      </c>
    </row>
    <row r="18" spans="1:10" ht="18.600000000000001" thickBot="1" x14ac:dyDescent="0.35">
      <c r="A18" s="2"/>
      <c r="B18" s="2"/>
      <c r="C18" s="2"/>
      <c r="D18" s="3"/>
      <c r="E18" s="3"/>
      <c r="F18" s="4"/>
      <c r="G18" s="4"/>
      <c r="H18" s="14"/>
      <c r="I18" s="8" t="s">
        <v>13</v>
      </c>
      <c r="J18" s="9">
        <f>SUM(I13:I17)</f>
        <v>9970</v>
      </c>
    </row>
    <row r="19" spans="1:10" ht="18.600000000000001" thickBot="1" x14ac:dyDescent="0.35">
      <c r="F19" s="14"/>
      <c r="G19" s="14"/>
      <c r="H19" s="14"/>
    </row>
    <row r="20" spans="1:10" ht="15.6" x14ac:dyDescent="0.3">
      <c r="A20" s="69" t="s">
        <v>17</v>
      </c>
      <c r="B20" s="70" t="s">
        <v>7</v>
      </c>
      <c r="C20" s="71"/>
      <c r="D20" s="72">
        <v>10</v>
      </c>
      <c r="E20" s="72">
        <f>D20*4</f>
        <v>40</v>
      </c>
      <c r="F20" s="73">
        <v>220</v>
      </c>
      <c r="G20" s="73">
        <f>F20/8</f>
        <v>27.5</v>
      </c>
      <c r="H20" s="73">
        <f>2*G20</f>
        <v>55</v>
      </c>
      <c r="I20" s="74">
        <f>H20*E20</f>
        <v>2200</v>
      </c>
    </row>
    <row r="21" spans="1:10" ht="15.6" x14ac:dyDescent="0.3">
      <c r="A21" s="75" t="s">
        <v>17</v>
      </c>
      <c r="B21" s="76" t="s">
        <v>7</v>
      </c>
      <c r="C21" s="77"/>
      <c r="D21" s="78">
        <v>10</v>
      </c>
      <c r="E21" s="78">
        <f t="shared" ref="E21:E23" si="6">D21*4</f>
        <v>40</v>
      </c>
      <c r="F21" s="79">
        <v>300</v>
      </c>
      <c r="G21" s="79">
        <f t="shared" ref="G21:G23" si="7">F21/8</f>
        <v>37.5</v>
      </c>
      <c r="H21" s="79">
        <f>2*G21</f>
        <v>75</v>
      </c>
      <c r="I21" s="80">
        <f>H21*E21</f>
        <v>3000</v>
      </c>
    </row>
    <row r="22" spans="1:10" ht="15.6" x14ac:dyDescent="0.3">
      <c r="A22" s="75" t="s">
        <v>17</v>
      </c>
      <c r="B22" s="76" t="s">
        <v>11</v>
      </c>
      <c r="C22" s="77"/>
      <c r="D22" s="78">
        <v>10</v>
      </c>
      <c r="E22" s="78">
        <f t="shared" si="6"/>
        <v>40</v>
      </c>
      <c r="F22" s="79">
        <v>400</v>
      </c>
      <c r="G22" s="79">
        <f t="shared" si="7"/>
        <v>50</v>
      </c>
      <c r="H22" s="79">
        <f>2*G22</f>
        <v>100</v>
      </c>
      <c r="I22" s="80">
        <f>H22*E22</f>
        <v>4000</v>
      </c>
    </row>
    <row r="23" spans="1:10" ht="16.2" thickBot="1" x14ac:dyDescent="0.35">
      <c r="A23" s="81" t="s">
        <v>17</v>
      </c>
      <c r="B23" s="82" t="s">
        <v>12</v>
      </c>
      <c r="C23" s="83"/>
      <c r="D23" s="84">
        <v>3</v>
      </c>
      <c r="E23" s="84">
        <f t="shared" si="6"/>
        <v>12</v>
      </c>
      <c r="F23" s="85">
        <v>850</v>
      </c>
      <c r="G23" s="85">
        <f t="shared" si="7"/>
        <v>106.25</v>
      </c>
      <c r="H23" s="85">
        <f>2*G23</f>
        <v>212.5</v>
      </c>
      <c r="I23" s="86">
        <f>H23*E23</f>
        <v>2550</v>
      </c>
    </row>
    <row r="24" spans="1:10" x14ac:dyDescent="0.3">
      <c r="A24" s="2"/>
      <c r="B24" s="2"/>
      <c r="C24" s="2"/>
      <c r="D24" s="3"/>
      <c r="E24" s="3"/>
      <c r="F24" s="3"/>
      <c r="G24" s="3"/>
      <c r="I24" s="10" t="s">
        <v>13</v>
      </c>
      <c r="J24" s="11">
        <f>SUM(I20:I23)</f>
        <v>11750</v>
      </c>
    </row>
    <row r="26" spans="1:10" x14ac:dyDescent="0.3">
      <c r="B26" s="103" t="s">
        <v>19</v>
      </c>
      <c r="C26" s="103"/>
      <c r="D26" s="103"/>
      <c r="E26" s="13" cm="1">
        <f t="array" ref="E26">SUM((28)*(F2:F23))</f>
        <v>243880</v>
      </c>
    </row>
    <row r="27" spans="1:10" x14ac:dyDescent="0.3">
      <c r="A27" s="89"/>
      <c r="B27" s="102" t="s">
        <v>18</v>
      </c>
      <c r="C27" s="102"/>
      <c r="D27" s="102"/>
      <c r="E27" s="87">
        <f>SUM(J24,J18,J11,J6)</f>
        <v>47255</v>
      </c>
    </row>
    <row r="28" spans="1:10" x14ac:dyDescent="0.3">
      <c r="B28" s="103" t="s">
        <v>20</v>
      </c>
      <c r="C28" s="103"/>
      <c r="D28" s="103"/>
      <c r="E28" s="13">
        <f>E26+E27</f>
        <v>291135</v>
      </c>
    </row>
  </sheetData>
  <mergeCells count="3">
    <mergeCell ref="B27:D27"/>
    <mergeCell ref="B26:D26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E1C-F047-4F19-9C72-4C60A2C4AD9C}">
  <dimension ref="A1:J30"/>
  <sheetViews>
    <sheetView topLeftCell="A15" workbookViewId="0">
      <selection activeCell="H27" sqref="H27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5" width="18.88671875" style="1" bestFit="1" customWidth="1"/>
    <col min="6" max="6" width="15.21875" style="1" bestFit="1" customWidth="1"/>
    <col min="7" max="7" width="18.109375" style="1" bestFit="1" customWidth="1"/>
    <col min="8" max="8" width="24.21875" style="1" bestFit="1" customWidth="1"/>
    <col min="9" max="9" width="25.5546875" style="1" bestFit="1" customWidth="1"/>
    <col min="10" max="10" width="12.33203125" bestFit="1" customWidth="1"/>
  </cols>
  <sheetData>
    <row r="1" spans="1:10" ht="18.600000000000001" thickBot="1" x14ac:dyDescent="0.35">
      <c r="A1" s="5" t="s">
        <v>0</v>
      </c>
      <c r="B1" s="6" t="s">
        <v>1</v>
      </c>
      <c r="C1" s="6" t="s">
        <v>2</v>
      </c>
      <c r="D1" s="6" t="s">
        <v>10</v>
      </c>
      <c r="E1" s="6" t="s">
        <v>4</v>
      </c>
      <c r="F1" s="6" t="s">
        <v>8</v>
      </c>
      <c r="G1" s="6" t="s">
        <v>9</v>
      </c>
      <c r="H1" s="6" t="s">
        <v>5</v>
      </c>
      <c r="I1" s="7" t="s">
        <v>6</v>
      </c>
    </row>
    <row r="2" spans="1:10" ht="15.6" x14ac:dyDescent="0.3">
      <c r="A2" s="15" t="s">
        <v>3</v>
      </c>
      <c r="B2" s="16" t="s">
        <v>7</v>
      </c>
      <c r="C2" s="17"/>
      <c r="D2" s="18">
        <v>7</v>
      </c>
      <c r="E2" s="18">
        <f>D2*4</f>
        <v>28</v>
      </c>
      <c r="F2" s="19">
        <v>220</v>
      </c>
      <c r="G2" s="19">
        <f>F2/8</f>
        <v>27.5</v>
      </c>
      <c r="H2" s="19">
        <f>2*G2</f>
        <v>55</v>
      </c>
      <c r="I2" s="20">
        <f>H2*E2</f>
        <v>1540</v>
      </c>
    </row>
    <row r="3" spans="1:10" ht="15.6" x14ac:dyDescent="0.3">
      <c r="A3" s="21" t="s">
        <v>3</v>
      </c>
      <c r="B3" s="22" t="s">
        <v>7</v>
      </c>
      <c r="C3" s="23"/>
      <c r="D3" s="24">
        <v>7</v>
      </c>
      <c r="E3" s="24">
        <f t="shared" ref="E3" si="0">D3*4</f>
        <v>28</v>
      </c>
      <c r="F3" s="25">
        <v>225</v>
      </c>
      <c r="G3" s="25">
        <f t="shared" ref="G3" si="1">F3/8</f>
        <v>28.125</v>
      </c>
      <c r="H3" s="25">
        <f>2*G3</f>
        <v>56.25</v>
      </c>
      <c r="I3" s="26">
        <f>H3*E3</f>
        <v>1575</v>
      </c>
    </row>
    <row r="4" spans="1:10" ht="15.6" x14ac:dyDescent="0.3">
      <c r="A4" s="21" t="s">
        <v>3</v>
      </c>
      <c r="B4" s="22" t="s">
        <v>7</v>
      </c>
      <c r="C4" s="23"/>
      <c r="D4" s="24">
        <v>7</v>
      </c>
      <c r="E4" s="24">
        <f t="shared" ref="E4:E6" si="2">D4*4</f>
        <v>28</v>
      </c>
      <c r="F4" s="25">
        <v>225</v>
      </c>
      <c r="G4" s="25">
        <f t="shared" ref="G4:G6" si="3">F4/8</f>
        <v>28.125</v>
      </c>
      <c r="H4" s="25">
        <f>2*G4</f>
        <v>56.25</v>
      </c>
      <c r="I4" s="26">
        <f>H4*E4</f>
        <v>1575</v>
      </c>
    </row>
    <row r="5" spans="1:10" ht="15.6" x14ac:dyDescent="0.3">
      <c r="A5" s="21" t="s">
        <v>3</v>
      </c>
      <c r="B5" s="22" t="s">
        <v>11</v>
      </c>
      <c r="C5" s="23"/>
      <c r="D5" s="24">
        <v>7</v>
      </c>
      <c r="E5" s="24">
        <f t="shared" si="2"/>
        <v>28</v>
      </c>
      <c r="F5" s="25">
        <v>850</v>
      </c>
      <c r="G5" s="25">
        <f t="shared" si="3"/>
        <v>106.25</v>
      </c>
      <c r="H5" s="25">
        <f>2*G5</f>
        <v>212.5</v>
      </c>
      <c r="I5" s="26">
        <f>H5*E5</f>
        <v>5950</v>
      </c>
    </row>
    <row r="6" spans="1:10" ht="16.2" thickBot="1" x14ac:dyDescent="0.35">
      <c r="A6" s="27" t="s">
        <v>3</v>
      </c>
      <c r="B6" s="28" t="s">
        <v>12</v>
      </c>
      <c r="C6" s="29"/>
      <c r="D6" s="30">
        <v>7</v>
      </c>
      <c r="E6" s="30">
        <f t="shared" si="2"/>
        <v>28</v>
      </c>
      <c r="F6" s="31">
        <v>1200</v>
      </c>
      <c r="G6" s="31">
        <f t="shared" si="3"/>
        <v>150</v>
      </c>
      <c r="H6" s="31">
        <f>2*G6</f>
        <v>300</v>
      </c>
      <c r="I6" s="32">
        <f>H6*E6</f>
        <v>8400</v>
      </c>
    </row>
    <row r="7" spans="1:10" ht="18.600000000000001" thickBot="1" x14ac:dyDescent="0.35">
      <c r="A7" s="2"/>
      <c r="B7" s="2"/>
      <c r="C7" s="2"/>
      <c r="D7" s="3"/>
      <c r="E7" s="3"/>
      <c r="F7" s="4"/>
      <c r="G7" s="4"/>
      <c r="H7" s="14"/>
      <c r="I7" s="8" t="s">
        <v>13</v>
      </c>
      <c r="J7" s="9">
        <f>SUM(I2:I6)</f>
        <v>19040</v>
      </c>
    </row>
    <row r="8" spans="1:10" ht="16.2" thickBot="1" x14ac:dyDescent="0.35">
      <c r="A8" s="2"/>
      <c r="B8" s="2"/>
      <c r="C8" s="2"/>
      <c r="D8" s="3"/>
      <c r="E8" s="3"/>
      <c r="F8" s="4"/>
      <c r="G8" s="4"/>
      <c r="H8" s="4"/>
      <c r="I8" s="4"/>
    </row>
    <row r="9" spans="1:10" ht="15.6" x14ac:dyDescent="0.3">
      <c r="A9" s="33" t="s">
        <v>14</v>
      </c>
      <c r="B9" s="34" t="s">
        <v>15</v>
      </c>
      <c r="C9" s="35"/>
      <c r="D9" s="36">
        <v>8</v>
      </c>
      <c r="E9" s="36">
        <f>D9*4</f>
        <v>32</v>
      </c>
      <c r="F9" s="37">
        <v>250</v>
      </c>
      <c r="G9" s="37">
        <f>F9/8</f>
        <v>31.25</v>
      </c>
      <c r="H9" s="37">
        <f>2*G9</f>
        <v>62.5</v>
      </c>
      <c r="I9" s="38">
        <f>H9*E9</f>
        <v>2000</v>
      </c>
    </row>
    <row r="10" spans="1:10" ht="15.6" x14ac:dyDescent="0.3">
      <c r="A10" s="39" t="s">
        <v>14</v>
      </c>
      <c r="B10" s="40" t="s">
        <v>7</v>
      </c>
      <c r="C10" s="41"/>
      <c r="D10" s="42">
        <v>8</v>
      </c>
      <c r="E10" s="42">
        <f t="shared" ref="E10:E11" si="4">D10*4</f>
        <v>32</v>
      </c>
      <c r="F10" s="43">
        <v>225</v>
      </c>
      <c r="G10" s="43">
        <f t="shared" ref="G10:G11" si="5">F10/8</f>
        <v>28.125</v>
      </c>
      <c r="H10" s="43">
        <f>2*G10</f>
        <v>56.25</v>
      </c>
      <c r="I10" s="44">
        <f>H10*E10</f>
        <v>1800</v>
      </c>
    </row>
    <row r="11" spans="1:10" ht="16.2" thickBot="1" x14ac:dyDescent="0.35">
      <c r="A11" s="45" t="s">
        <v>14</v>
      </c>
      <c r="B11" s="46" t="s">
        <v>11</v>
      </c>
      <c r="C11" s="47"/>
      <c r="D11" s="48">
        <v>7</v>
      </c>
      <c r="E11" s="48">
        <f t="shared" si="4"/>
        <v>28</v>
      </c>
      <c r="F11" s="49">
        <v>850</v>
      </c>
      <c r="G11" s="49">
        <f t="shared" si="5"/>
        <v>106.25</v>
      </c>
      <c r="H11" s="49">
        <f>2*G11</f>
        <v>212.5</v>
      </c>
      <c r="I11" s="50">
        <f>H11*E11</f>
        <v>5950</v>
      </c>
    </row>
    <row r="12" spans="1:10" ht="18.600000000000001" thickBot="1" x14ac:dyDescent="0.35">
      <c r="A12" s="2"/>
      <c r="B12" s="2"/>
      <c r="C12" s="2"/>
      <c r="D12" s="3"/>
      <c r="E12" s="3"/>
      <c r="F12" s="4"/>
      <c r="G12" s="4"/>
      <c r="H12" s="14"/>
      <c r="I12" s="8" t="s">
        <v>13</v>
      </c>
      <c r="J12" s="9">
        <f>SUM(I9:I11)</f>
        <v>9750</v>
      </c>
    </row>
    <row r="13" spans="1:10" ht="18.600000000000001" thickBot="1" x14ac:dyDescent="0.35">
      <c r="F13" s="14"/>
      <c r="G13" s="14"/>
      <c r="H13" s="14"/>
    </row>
    <row r="14" spans="1:10" ht="15.6" x14ac:dyDescent="0.3">
      <c r="A14" s="51" t="s">
        <v>16</v>
      </c>
      <c r="B14" s="52" t="s">
        <v>7</v>
      </c>
      <c r="C14" s="53"/>
      <c r="D14" s="54">
        <v>7</v>
      </c>
      <c r="E14" s="54">
        <f>D14*4</f>
        <v>28</v>
      </c>
      <c r="F14" s="55">
        <v>220</v>
      </c>
      <c r="G14" s="55">
        <f>F14/8</f>
        <v>27.5</v>
      </c>
      <c r="H14" s="55">
        <f>2*G14</f>
        <v>55</v>
      </c>
      <c r="I14" s="56">
        <f>H14*E14</f>
        <v>1540</v>
      </c>
    </row>
    <row r="15" spans="1:10" ht="15.6" x14ac:dyDescent="0.3">
      <c r="A15" s="57" t="s">
        <v>16</v>
      </c>
      <c r="B15" s="58" t="s">
        <v>7</v>
      </c>
      <c r="C15" s="59"/>
      <c r="D15" s="60">
        <v>7</v>
      </c>
      <c r="E15" s="60">
        <f t="shared" ref="E15:E18" si="6">D15*4</f>
        <v>28</v>
      </c>
      <c r="F15" s="61">
        <v>250</v>
      </c>
      <c r="G15" s="61">
        <f t="shared" ref="G15:G18" si="7">F15/8</f>
        <v>31.25</v>
      </c>
      <c r="H15" s="61">
        <f>2*G15</f>
        <v>62.5</v>
      </c>
      <c r="I15" s="62">
        <f>H15*E15</f>
        <v>1750</v>
      </c>
    </row>
    <row r="16" spans="1:10" ht="15.6" x14ac:dyDescent="0.3">
      <c r="A16" s="57" t="s">
        <v>16</v>
      </c>
      <c r="B16" s="58" t="s">
        <v>7</v>
      </c>
      <c r="C16" s="59"/>
      <c r="D16" s="60">
        <v>7</v>
      </c>
      <c r="E16" s="60">
        <f t="shared" si="6"/>
        <v>28</v>
      </c>
      <c r="F16" s="61">
        <v>300</v>
      </c>
      <c r="G16" s="61">
        <f t="shared" si="7"/>
        <v>37.5</v>
      </c>
      <c r="H16" s="61">
        <f>2*G16</f>
        <v>75</v>
      </c>
      <c r="I16" s="62">
        <f>H16*E16</f>
        <v>2100</v>
      </c>
    </row>
    <row r="17" spans="1:10" ht="15.6" x14ac:dyDescent="0.3">
      <c r="A17" s="57" t="s">
        <v>16</v>
      </c>
      <c r="B17" s="58" t="s">
        <v>11</v>
      </c>
      <c r="C17" s="59"/>
      <c r="D17" s="60">
        <v>7</v>
      </c>
      <c r="E17" s="60">
        <f t="shared" si="6"/>
        <v>28</v>
      </c>
      <c r="F17" s="61">
        <v>750</v>
      </c>
      <c r="G17" s="61">
        <f t="shared" si="7"/>
        <v>93.75</v>
      </c>
      <c r="H17" s="61">
        <f>2*G17</f>
        <v>187.5</v>
      </c>
      <c r="I17" s="62">
        <f>H17*E17</f>
        <v>5250</v>
      </c>
    </row>
    <row r="18" spans="1:10" ht="16.2" thickBot="1" x14ac:dyDescent="0.35">
      <c r="A18" s="63" t="s">
        <v>16</v>
      </c>
      <c r="B18" s="64" t="s">
        <v>12</v>
      </c>
      <c r="C18" s="65"/>
      <c r="D18" s="66">
        <v>3</v>
      </c>
      <c r="E18" s="66">
        <f t="shared" si="6"/>
        <v>12</v>
      </c>
      <c r="F18" s="67">
        <v>1600</v>
      </c>
      <c r="G18" s="67">
        <f t="shared" si="7"/>
        <v>200</v>
      </c>
      <c r="H18" s="67">
        <f>2*G18</f>
        <v>400</v>
      </c>
      <c r="I18" s="68">
        <f>H18*E18</f>
        <v>4800</v>
      </c>
    </row>
    <row r="19" spans="1:10" ht="18.600000000000001" thickBot="1" x14ac:dyDescent="0.35">
      <c r="A19" s="2"/>
      <c r="B19" s="2"/>
      <c r="C19" s="2"/>
      <c r="D19" s="3"/>
      <c r="E19" s="3"/>
      <c r="F19" s="4"/>
      <c r="G19" s="4"/>
      <c r="H19" s="14"/>
      <c r="I19" s="8" t="s">
        <v>13</v>
      </c>
      <c r="J19" s="9">
        <f>SUM(I14:I18)</f>
        <v>15440</v>
      </c>
    </row>
    <row r="20" spans="1:10" ht="18.600000000000001" thickBot="1" x14ac:dyDescent="0.35">
      <c r="F20" s="14"/>
      <c r="G20" s="14"/>
      <c r="H20" s="14"/>
    </row>
    <row r="21" spans="1:10" ht="15.6" x14ac:dyDescent="0.3">
      <c r="A21" s="69" t="s">
        <v>17</v>
      </c>
      <c r="B21" s="70" t="s">
        <v>7</v>
      </c>
      <c r="C21" s="71"/>
      <c r="D21" s="72">
        <v>8</v>
      </c>
      <c r="E21" s="72">
        <f>D21*4</f>
        <v>32</v>
      </c>
      <c r="F21" s="73">
        <v>220</v>
      </c>
      <c r="G21" s="73">
        <f>F21/8</f>
        <v>27.5</v>
      </c>
      <c r="H21" s="73">
        <f>2*G21</f>
        <v>55</v>
      </c>
      <c r="I21" s="74">
        <f>H21*E21</f>
        <v>1760</v>
      </c>
    </row>
    <row r="22" spans="1:10" ht="15.6" x14ac:dyDescent="0.3">
      <c r="A22" s="75" t="s">
        <v>17</v>
      </c>
      <c r="B22" s="76" t="s">
        <v>7</v>
      </c>
      <c r="C22" s="77"/>
      <c r="D22" s="78">
        <v>8</v>
      </c>
      <c r="E22" s="78">
        <f t="shared" ref="E22" si="8">D22*4</f>
        <v>32</v>
      </c>
      <c r="F22" s="79">
        <v>300</v>
      </c>
      <c r="G22" s="79">
        <f t="shared" ref="G22" si="9">F22/8</f>
        <v>37.5</v>
      </c>
      <c r="H22" s="79">
        <f>2*G22</f>
        <v>75</v>
      </c>
      <c r="I22" s="80">
        <f>H22*E22</f>
        <v>2400</v>
      </c>
    </row>
    <row r="23" spans="1:10" ht="15.6" x14ac:dyDescent="0.3">
      <c r="A23" s="75" t="s">
        <v>17</v>
      </c>
      <c r="B23" s="76" t="s">
        <v>7</v>
      </c>
      <c r="C23" s="77"/>
      <c r="D23" s="78">
        <v>12</v>
      </c>
      <c r="E23" s="78">
        <f t="shared" ref="E23:E25" si="10">D23*4</f>
        <v>48</v>
      </c>
      <c r="F23" s="79">
        <v>300</v>
      </c>
      <c r="G23" s="79">
        <f t="shared" ref="G23:G25" si="11">F23/8</f>
        <v>37.5</v>
      </c>
      <c r="H23" s="79">
        <f>2*G23</f>
        <v>75</v>
      </c>
      <c r="I23" s="80">
        <f>H23*E23</f>
        <v>3600</v>
      </c>
    </row>
    <row r="24" spans="1:10" ht="15.6" x14ac:dyDescent="0.3">
      <c r="A24" s="75" t="s">
        <v>17</v>
      </c>
      <c r="B24" s="76" t="s">
        <v>11</v>
      </c>
      <c r="C24" s="77"/>
      <c r="D24" s="78">
        <v>12</v>
      </c>
      <c r="E24" s="78">
        <f t="shared" si="10"/>
        <v>48</v>
      </c>
      <c r="F24" s="79">
        <v>400</v>
      </c>
      <c r="G24" s="79">
        <f t="shared" si="11"/>
        <v>50</v>
      </c>
      <c r="H24" s="79">
        <f>2*G24</f>
        <v>100</v>
      </c>
      <c r="I24" s="80">
        <f>H24*E24</f>
        <v>4800</v>
      </c>
    </row>
    <row r="25" spans="1:10" ht="16.2" thickBot="1" x14ac:dyDescent="0.35">
      <c r="A25" s="81" t="s">
        <v>17</v>
      </c>
      <c r="B25" s="82" t="s">
        <v>12</v>
      </c>
      <c r="C25" s="83"/>
      <c r="D25" s="84">
        <v>5</v>
      </c>
      <c r="E25" s="84">
        <f t="shared" si="10"/>
        <v>20</v>
      </c>
      <c r="F25" s="85">
        <v>850</v>
      </c>
      <c r="G25" s="85">
        <f t="shared" si="11"/>
        <v>106.25</v>
      </c>
      <c r="H25" s="85">
        <f>2*G25</f>
        <v>212.5</v>
      </c>
      <c r="I25" s="86">
        <f>H25*E25</f>
        <v>4250</v>
      </c>
    </row>
    <row r="26" spans="1:10" x14ac:dyDescent="0.3">
      <c r="A26" s="2"/>
      <c r="B26" s="2"/>
      <c r="C26" s="2"/>
      <c r="D26" s="3"/>
      <c r="E26" s="3"/>
      <c r="F26" s="3"/>
      <c r="G26" s="3"/>
      <c r="I26" s="10" t="s">
        <v>13</v>
      </c>
      <c r="J26" s="11">
        <f>SUM(I21:I25)</f>
        <v>16810</v>
      </c>
    </row>
    <row r="28" spans="1:10" x14ac:dyDescent="0.3">
      <c r="B28" s="103" t="s">
        <v>19</v>
      </c>
      <c r="C28" s="103"/>
      <c r="D28" s="103"/>
      <c r="E28" s="13" cm="1">
        <f t="array" ref="E28">SUM((31)*(F2:F25))</f>
        <v>286285</v>
      </c>
    </row>
    <row r="29" spans="1:10" x14ac:dyDescent="0.3">
      <c r="A29" s="89"/>
      <c r="B29" s="102" t="s">
        <v>21</v>
      </c>
      <c r="C29" s="102"/>
      <c r="D29" s="102"/>
      <c r="E29" s="87">
        <f>SUM(J26,J19,J12,J7)</f>
        <v>61040</v>
      </c>
    </row>
    <row r="30" spans="1:10" x14ac:dyDescent="0.3">
      <c r="B30" s="103" t="s">
        <v>20</v>
      </c>
      <c r="C30" s="103"/>
      <c r="D30" s="103"/>
      <c r="E30" s="13">
        <f>E28+E29</f>
        <v>347325</v>
      </c>
    </row>
  </sheetData>
  <mergeCells count="3">
    <mergeCell ref="B29:D29"/>
    <mergeCell ref="B28:D28"/>
    <mergeCell ref="B30:D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AE50-5B11-446D-B899-0F87E4792975}">
  <dimension ref="A1:M28"/>
  <sheetViews>
    <sheetView topLeftCell="A15" zoomScale="80" zoomScaleNormal="80" workbookViewId="0">
      <selection activeCell="E15" sqref="E15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7" width="22.88671875" style="1" customWidth="1"/>
    <col min="8" max="8" width="18.88671875" style="1" bestFit="1" customWidth="1"/>
    <col min="9" max="9" width="15.21875" style="1" bestFit="1" customWidth="1"/>
    <col min="10" max="10" width="18.109375" style="1" bestFit="1" customWidth="1"/>
    <col min="11" max="11" width="24.21875" style="1" bestFit="1" customWidth="1"/>
    <col min="12" max="12" width="25.5546875" style="1" bestFit="1" customWidth="1"/>
    <col min="13" max="13" width="12.33203125" bestFit="1" customWidth="1"/>
  </cols>
  <sheetData>
    <row r="1" spans="1:13" ht="18.600000000000001" thickBot="1" x14ac:dyDescent="0.35">
      <c r="A1" s="99" t="s">
        <v>0</v>
      </c>
      <c r="B1" s="100" t="s">
        <v>1</v>
      </c>
      <c r="C1" s="100" t="s">
        <v>2</v>
      </c>
      <c r="D1" s="100" t="s">
        <v>10</v>
      </c>
      <c r="E1" s="100"/>
      <c r="F1" s="100"/>
      <c r="G1" s="100"/>
      <c r="H1" s="100" t="s">
        <v>4</v>
      </c>
      <c r="I1" s="100" t="s">
        <v>8</v>
      </c>
      <c r="J1" s="100" t="s">
        <v>9</v>
      </c>
      <c r="K1" s="100" t="s">
        <v>5</v>
      </c>
      <c r="L1" s="101" t="s">
        <v>6</v>
      </c>
    </row>
    <row r="2" spans="1:13" ht="15.6" x14ac:dyDescent="0.3">
      <c r="A2" s="15" t="s">
        <v>3</v>
      </c>
      <c r="B2" s="16" t="s">
        <v>7</v>
      </c>
      <c r="C2" s="17"/>
      <c r="D2" s="18">
        <v>5</v>
      </c>
      <c r="E2" s="18">
        <v>3</v>
      </c>
      <c r="F2" s="18"/>
      <c r="G2" s="18"/>
      <c r="H2" s="18">
        <f>SUM(D2:G2)</f>
        <v>8</v>
      </c>
      <c r="I2" s="19">
        <v>225</v>
      </c>
      <c r="J2" s="19">
        <f t="shared" ref="J2:J5" si="0">I2/8</f>
        <v>28.125</v>
      </c>
      <c r="K2" s="19">
        <f>2*J2</f>
        <v>56.25</v>
      </c>
      <c r="L2" s="20">
        <f>K2*H2</f>
        <v>450</v>
      </c>
    </row>
    <row r="3" spans="1:13" ht="15.6" x14ac:dyDescent="0.3">
      <c r="A3" s="21" t="s">
        <v>3</v>
      </c>
      <c r="B3" s="22" t="s">
        <v>7</v>
      </c>
      <c r="C3" s="23"/>
      <c r="D3" s="24">
        <v>5</v>
      </c>
      <c r="E3" s="24">
        <v>3</v>
      </c>
      <c r="F3" s="24"/>
      <c r="G3" s="24"/>
      <c r="H3" s="24">
        <f t="shared" ref="H3:H23" si="1">SUM(D3:G3)</f>
        <v>8</v>
      </c>
      <c r="I3" s="25">
        <v>225</v>
      </c>
      <c r="J3" s="25">
        <f t="shared" si="0"/>
        <v>28.125</v>
      </c>
      <c r="K3" s="25">
        <f>2*J3</f>
        <v>56.25</v>
      </c>
      <c r="L3" s="26">
        <f>K3*H3</f>
        <v>450</v>
      </c>
    </row>
    <row r="4" spans="1:13" ht="15.6" x14ac:dyDescent="0.3">
      <c r="A4" s="21" t="s">
        <v>3</v>
      </c>
      <c r="B4" s="22" t="s">
        <v>11</v>
      </c>
      <c r="C4" s="23"/>
      <c r="D4" s="24">
        <v>5</v>
      </c>
      <c r="E4" s="24">
        <v>3</v>
      </c>
      <c r="F4" s="24"/>
      <c r="G4" s="24"/>
      <c r="H4" s="24">
        <f t="shared" si="1"/>
        <v>8</v>
      </c>
      <c r="I4" s="25">
        <v>850</v>
      </c>
      <c r="J4" s="25">
        <f t="shared" si="0"/>
        <v>106.25</v>
      </c>
      <c r="K4" s="25">
        <f>2*J4</f>
        <v>212.5</v>
      </c>
      <c r="L4" s="26">
        <f>K4*H4</f>
        <v>1700</v>
      </c>
    </row>
    <row r="5" spans="1:13" ht="16.2" thickBot="1" x14ac:dyDescent="0.35">
      <c r="A5" s="27" t="s">
        <v>3</v>
      </c>
      <c r="B5" s="28" t="s">
        <v>12</v>
      </c>
      <c r="C5" s="29"/>
      <c r="D5" s="30">
        <v>1</v>
      </c>
      <c r="E5" s="30">
        <v>0.3</v>
      </c>
      <c r="F5" s="30"/>
      <c r="G5" s="30"/>
      <c r="H5" s="30">
        <f t="shared" si="1"/>
        <v>1.3</v>
      </c>
      <c r="I5" s="31">
        <v>1200</v>
      </c>
      <c r="J5" s="31">
        <f t="shared" si="0"/>
        <v>150</v>
      </c>
      <c r="K5" s="31">
        <f>2*J5</f>
        <v>300</v>
      </c>
      <c r="L5" s="98">
        <f>K5*H5</f>
        <v>390</v>
      </c>
    </row>
    <row r="6" spans="1:13" ht="18.600000000000001" thickBot="1" x14ac:dyDescent="0.35">
      <c r="A6" s="92"/>
      <c r="B6" s="92"/>
      <c r="C6" s="92"/>
      <c r="D6" s="93"/>
      <c r="E6" s="93"/>
      <c r="F6" s="93"/>
      <c r="G6" s="93"/>
      <c r="H6" s="94"/>
      <c r="I6" s="4"/>
      <c r="J6" s="4"/>
      <c r="K6" s="14"/>
      <c r="L6" s="95" t="s">
        <v>13</v>
      </c>
      <c r="M6" s="9">
        <f>SUM(L2:L5)</f>
        <v>2990</v>
      </c>
    </row>
    <row r="7" spans="1:13" ht="16.2" thickBot="1" x14ac:dyDescent="0.35">
      <c r="A7" s="92"/>
      <c r="B7" s="92"/>
      <c r="C7" s="92"/>
      <c r="D7" s="93"/>
      <c r="E7" s="93"/>
      <c r="F7" s="93"/>
      <c r="G7" s="93"/>
      <c r="H7" s="94"/>
      <c r="I7" s="4"/>
      <c r="J7" s="4"/>
      <c r="K7" s="4"/>
      <c r="L7" s="4"/>
    </row>
    <row r="8" spans="1:13" ht="15.6" x14ac:dyDescent="0.3">
      <c r="A8" s="33" t="s">
        <v>14</v>
      </c>
      <c r="B8" s="34" t="s">
        <v>15</v>
      </c>
      <c r="C8" s="35"/>
      <c r="D8" s="36">
        <v>6</v>
      </c>
      <c r="E8" s="36">
        <v>5</v>
      </c>
      <c r="F8" s="36"/>
      <c r="G8" s="36"/>
      <c r="H8" s="36">
        <f t="shared" si="1"/>
        <v>11</v>
      </c>
      <c r="I8" s="37">
        <v>250</v>
      </c>
      <c r="J8" s="37">
        <f>I8/8</f>
        <v>31.25</v>
      </c>
      <c r="K8" s="37">
        <f>2*J8</f>
        <v>62.5</v>
      </c>
      <c r="L8" s="38">
        <f>K8*H8</f>
        <v>687.5</v>
      </c>
    </row>
    <row r="9" spans="1:13" ht="15.6" x14ac:dyDescent="0.3">
      <c r="A9" s="39" t="s">
        <v>14</v>
      </c>
      <c r="B9" s="40" t="s">
        <v>7</v>
      </c>
      <c r="C9" s="41"/>
      <c r="D9" s="42">
        <v>4</v>
      </c>
      <c r="E9" s="42">
        <v>5</v>
      </c>
      <c r="F9" s="42"/>
      <c r="G9" s="42"/>
      <c r="H9" s="42">
        <f t="shared" si="1"/>
        <v>9</v>
      </c>
      <c r="I9" s="43">
        <v>225</v>
      </c>
      <c r="J9" s="43">
        <f t="shared" ref="J9:J10" si="2">I9/8</f>
        <v>28.125</v>
      </c>
      <c r="K9" s="43">
        <f>2*J9</f>
        <v>56.25</v>
      </c>
      <c r="L9" s="44">
        <f>K9*H9</f>
        <v>506.25</v>
      </c>
    </row>
    <row r="10" spans="1:13" ht="16.2" thickBot="1" x14ac:dyDescent="0.35">
      <c r="A10" s="45" t="s">
        <v>14</v>
      </c>
      <c r="B10" s="46" t="s">
        <v>11</v>
      </c>
      <c r="C10" s="47"/>
      <c r="D10" s="48">
        <v>1</v>
      </c>
      <c r="E10" s="48">
        <v>1</v>
      </c>
      <c r="F10" s="48"/>
      <c r="G10" s="48"/>
      <c r="H10" s="48">
        <f t="shared" si="1"/>
        <v>2</v>
      </c>
      <c r="I10" s="49">
        <v>850</v>
      </c>
      <c r="J10" s="49">
        <f t="shared" si="2"/>
        <v>106.25</v>
      </c>
      <c r="K10" s="49">
        <f>2*J10</f>
        <v>212.5</v>
      </c>
      <c r="L10" s="97">
        <f>K10*H10</f>
        <v>425</v>
      </c>
    </row>
    <row r="11" spans="1:13" ht="18.600000000000001" thickBot="1" x14ac:dyDescent="0.35">
      <c r="A11" s="2"/>
      <c r="B11" s="2"/>
      <c r="C11" s="2"/>
      <c r="D11" s="3"/>
      <c r="E11" s="3"/>
      <c r="F11" s="3"/>
      <c r="G11" s="90"/>
      <c r="H11" s="94"/>
      <c r="I11" s="4"/>
      <c r="J11" s="4"/>
      <c r="K11" s="14"/>
      <c r="L11" s="95" t="s">
        <v>13</v>
      </c>
      <c r="M11" s="9">
        <f>SUM(L8:L10)</f>
        <v>1618.75</v>
      </c>
    </row>
    <row r="12" spans="1:13" ht="18.600000000000001" thickBot="1" x14ac:dyDescent="0.35">
      <c r="G12" s="91"/>
      <c r="H12" s="94"/>
      <c r="I12" s="14"/>
      <c r="J12" s="14"/>
      <c r="K12" s="14"/>
    </row>
    <row r="13" spans="1:13" ht="15.6" x14ac:dyDescent="0.3">
      <c r="A13" s="51" t="s">
        <v>16</v>
      </c>
      <c r="B13" s="52" t="s">
        <v>7</v>
      </c>
      <c r="C13" s="53"/>
      <c r="D13" s="54">
        <v>4</v>
      </c>
      <c r="E13" s="54">
        <v>5</v>
      </c>
      <c r="F13" s="54">
        <v>0</v>
      </c>
      <c r="G13" s="54">
        <v>0</v>
      </c>
      <c r="H13" s="54">
        <f t="shared" si="1"/>
        <v>9</v>
      </c>
      <c r="I13" s="55">
        <v>220</v>
      </c>
      <c r="J13" s="55">
        <f>I13/8</f>
        <v>27.5</v>
      </c>
      <c r="K13" s="55">
        <f>2*J13</f>
        <v>55</v>
      </c>
      <c r="L13" s="56">
        <f>K13*H13</f>
        <v>495</v>
      </c>
    </row>
    <row r="14" spans="1:13" ht="15.6" x14ac:dyDescent="0.3">
      <c r="A14" s="57" t="s">
        <v>16</v>
      </c>
      <c r="B14" s="58" t="s">
        <v>7</v>
      </c>
      <c r="C14" s="59"/>
      <c r="D14" s="60">
        <v>4</v>
      </c>
      <c r="E14" s="60">
        <v>1</v>
      </c>
      <c r="F14" s="60"/>
      <c r="G14" s="60"/>
      <c r="H14" s="60">
        <f t="shared" si="1"/>
        <v>5</v>
      </c>
      <c r="I14" s="61">
        <v>250</v>
      </c>
      <c r="J14" s="61">
        <f t="shared" ref="J14:J17" si="3">I14/8</f>
        <v>31.25</v>
      </c>
      <c r="K14" s="61">
        <f>2*J14</f>
        <v>62.5</v>
      </c>
      <c r="L14" s="62">
        <f>K14*H14</f>
        <v>312.5</v>
      </c>
    </row>
    <row r="15" spans="1:13" ht="15.6" x14ac:dyDescent="0.3">
      <c r="A15" s="57" t="s">
        <v>16</v>
      </c>
      <c r="B15" s="58" t="s">
        <v>7</v>
      </c>
      <c r="C15" s="59"/>
      <c r="D15" s="60">
        <v>4</v>
      </c>
      <c r="E15" s="60">
        <v>5</v>
      </c>
      <c r="F15" s="60"/>
      <c r="G15" s="60"/>
      <c r="H15" s="60">
        <f t="shared" si="1"/>
        <v>9</v>
      </c>
      <c r="I15" s="61">
        <v>300</v>
      </c>
      <c r="J15" s="61">
        <f t="shared" si="3"/>
        <v>37.5</v>
      </c>
      <c r="K15" s="61">
        <f>2*J15</f>
        <v>75</v>
      </c>
      <c r="L15" s="62">
        <f>K15*H15</f>
        <v>675</v>
      </c>
    </row>
    <row r="16" spans="1:13" ht="15.6" x14ac:dyDescent="0.3">
      <c r="A16" s="57" t="s">
        <v>16</v>
      </c>
      <c r="B16" s="58" t="s">
        <v>11</v>
      </c>
      <c r="C16" s="59"/>
      <c r="D16" s="60">
        <v>4</v>
      </c>
      <c r="E16" s="60">
        <v>5</v>
      </c>
      <c r="F16" s="60"/>
      <c r="G16" s="60"/>
      <c r="H16" s="60">
        <f t="shared" si="1"/>
        <v>9</v>
      </c>
      <c r="I16" s="61">
        <v>750</v>
      </c>
      <c r="J16" s="61">
        <f t="shared" si="3"/>
        <v>93.75</v>
      </c>
      <c r="K16" s="61">
        <f>2*J16</f>
        <v>187.5</v>
      </c>
      <c r="L16" s="62">
        <f>K16*H16</f>
        <v>1687.5</v>
      </c>
    </row>
    <row r="17" spans="1:13" ht="16.2" thickBot="1" x14ac:dyDescent="0.35">
      <c r="A17" s="63" t="s">
        <v>16</v>
      </c>
      <c r="B17" s="64" t="s">
        <v>12</v>
      </c>
      <c r="C17" s="65"/>
      <c r="D17" s="66">
        <v>2</v>
      </c>
      <c r="E17" s="66">
        <v>5</v>
      </c>
      <c r="F17" s="66"/>
      <c r="G17" s="66"/>
      <c r="H17" s="66">
        <f t="shared" si="1"/>
        <v>7</v>
      </c>
      <c r="I17" s="67">
        <v>1600</v>
      </c>
      <c r="J17" s="67">
        <f t="shared" si="3"/>
        <v>200</v>
      </c>
      <c r="K17" s="67">
        <f>2*J17</f>
        <v>400</v>
      </c>
      <c r="L17" s="96">
        <f>K17*H17</f>
        <v>2800</v>
      </c>
    </row>
    <row r="18" spans="1:13" ht="18.600000000000001" thickBot="1" x14ac:dyDescent="0.35">
      <c r="A18" s="2"/>
      <c r="B18" s="2"/>
      <c r="C18" s="2"/>
      <c r="D18" s="3"/>
      <c r="E18" s="3"/>
      <c r="F18" s="3"/>
      <c r="G18" s="3"/>
      <c r="H18" s="94"/>
      <c r="I18" s="4"/>
      <c r="J18" s="4"/>
      <c r="K18" s="14"/>
      <c r="L18" s="95" t="s">
        <v>13</v>
      </c>
      <c r="M18" s="9">
        <f>SUM(L13:L17)</f>
        <v>5970</v>
      </c>
    </row>
    <row r="19" spans="1:13" ht="18.600000000000001" thickBot="1" x14ac:dyDescent="0.35">
      <c r="H19" s="94"/>
      <c r="I19" s="14"/>
      <c r="J19" s="14"/>
      <c r="K19" s="14"/>
    </row>
    <row r="20" spans="1:13" ht="15.6" x14ac:dyDescent="0.3">
      <c r="A20" s="69" t="s">
        <v>17</v>
      </c>
      <c r="B20" s="70" t="s">
        <v>7</v>
      </c>
      <c r="C20" s="71"/>
      <c r="D20" s="72">
        <v>3</v>
      </c>
      <c r="E20" s="72">
        <v>4</v>
      </c>
      <c r="F20" s="72"/>
      <c r="G20" s="72"/>
      <c r="H20" s="72">
        <f t="shared" si="1"/>
        <v>7</v>
      </c>
      <c r="I20" s="73">
        <v>220</v>
      </c>
      <c r="J20" s="73">
        <f>I20/8</f>
        <v>27.5</v>
      </c>
      <c r="K20" s="73">
        <f>2*J20</f>
        <v>55</v>
      </c>
      <c r="L20" s="74">
        <f>K20*H20</f>
        <v>385</v>
      </c>
    </row>
    <row r="21" spans="1:13" ht="15.6" x14ac:dyDescent="0.3">
      <c r="A21" s="75" t="s">
        <v>17</v>
      </c>
      <c r="B21" s="76" t="s">
        <v>7</v>
      </c>
      <c r="C21" s="77"/>
      <c r="D21" s="78">
        <v>3</v>
      </c>
      <c r="E21" s="78">
        <v>4</v>
      </c>
      <c r="F21" s="78"/>
      <c r="G21" s="78"/>
      <c r="H21" s="78">
        <f t="shared" si="1"/>
        <v>7</v>
      </c>
      <c r="I21" s="79">
        <v>300</v>
      </c>
      <c r="J21" s="79">
        <f t="shared" ref="J21:J23" si="4">I21/8</f>
        <v>37.5</v>
      </c>
      <c r="K21" s="79">
        <f>2*J21</f>
        <v>75</v>
      </c>
      <c r="L21" s="80">
        <f>K21*H21</f>
        <v>525</v>
      </c>
    </row>
    <row r="22" spans="1:13" ht="15.6" x14ac:dyDescent="0.3">
      <c r="A22" s="75" t="s">
        <v>17</v>
      </c>
      <c r="B22" s="76" t="s">
        <v>11</v>
      </c>
      <c r="C22" s="77"/>
      <c r="D22" s="78">
        <v>4</v>
      </c>
      <c r="E22" s="78">
        <v>3</v>
      </c>
      <c r="F22" s="78"/>
      <c r="G22" s="78"/>
      <c r="H22" s="78">
        <f t="shared" si="1"/>
        <v>7</v>
      </c>
      <c r="I22" s="79">
        <v>400</v>
      </c>
      <c r="J22" s="79">
        <f t="shared" si="4"/>
        <v>50</v>
      </c>
      <c r="K22" s="79">
        <f>2*J22</f>
        <v>100</v>
      </c>
      <c r="L22" s="80">
        <f>K22*H22</f>
        <v>700</v>
      </c>
    </row>
    <row r="23" spans="1:13" ht="16.2" thickBot="1" x14ac:dyDescent="0.35">
      <c r="A23" s="81" t="s">
        <v>17</v>
      </c>
      <c r="B23" s="82" t="s">
        <v>12</v>
      </c>
      <c r="C23" s="83"/>
      <c r="D23" s="84">
        <v>2</v>
      </c>
      <c r="E23" s="84">
        <v>1</v>
      </c>
      <c r="F23" s="84"/>
      <c r="G23" s="84"/>
      <c r="H23" s="84">
        <f t="shared" si="1"/>
        <v>3</v>
      </c>
      <c r="I23" s="85">
        <v>850</v>
      </c>
      <c r="J23" s="85">
        <f t="shared" si="4"/>
        <v>106.25</v>
      </c>
      <c r="K23" s="85">
        <f>2*J23</f>
        <v>212.5</v>
      </c>
      <c r="L23" s="86">
        <f>K23*H23</f>
        <v>637.5</v>
      </c>
    </row>
    <row r="24" spans="1:13" x14ac:dyDescent="0.3">
      <c r="A24" s="2"/>
      <c r="B24" s="2"/>
      <c r="C24" s="2"/>
      <c r="D24" s="3"/>
      <c r="E24" s="3"/>
      <c r="F24" s="3"/>
      <c r="G24" s="3"/>
      <c r="H24" s="3"/>
      <c r="I24" s="3"/>
      <c r="J24" s="3"/>
      <c r="L24" s="10" t="s">
        <v>13</v>
      </c>
      <c r="M24" s="11">
        <f>SUM(L20:L23)</f>
        <v>2247.5</v>
      </c>
    </row>
    <row r="26" spans="1:13" x14ac:dyDescent="0.3">
      <c r="B26" s="103" t="s">
        <v>19</v>
      </c>
      <c r="C26" s="103"/>
      <c r="D26" s="103"/>
      <c r="E26" s="13" cm="1">
        <f t="array" ref="E26">SUM((30)*(I2:I23))</f>
        <v>261450</v>
      </c>
      <c r="F26" s="12"/>
      <c r="G26" s="12"/>
    </row>
    <row r="27" spans="1:13" x14ac:dyDescent="0.3">
      <c r="A27" s="89"/>
      <c r="B27" s="102" t="s">
        <v>21</v>
      </c>
      <c r="C27" s="102"/>
      <c r="D27" s="102"/>
      <c r="E27" s="87">
        <f>SUM(M24,M18,M11,M6)</f>
        <v>12826.25</v>
      </c>
      <c r="F27" s="88"/>
      <c r="G27" s="88"/>
    </row>
    <row r="28" spans="1:13" x14ac:dyDescent="0.3">
      <c r="B28" s="103" t="s">
        <v>20</v>
      </c>
      <c r="C28" s="103"/>
      <c r="D28" s="103"/>
      <c r="E28" s="13">
        <f>E26+E27</f>
        <v>274276.25</v>
      </c>
      <c r="F28" s="12"/>
      <c r="G28" s="12"/>
    </row>
  </sheetData>
  <mergeCells count="3">
    <mergeCell ref="B26:D26"/>
    <mergeCell ref="B27:D27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E53E-4687-417C-9D55-21469B4B1E62}">
  <dimension ref="A1:D9"/>
  <sheetViews>
    <sheetView tabSelected="1" zoomScale="94" zoomScaleNormal="94" workbookViewId="0">
      <selection activeCell="K24" sqref="J24:K24"/>
    </sheetView>
  </sheetViews>
  <sheetFormatPr baseColWidth="10" defaultRowHeight="14.4" x14ac:dyDescent="0.3"/>
  <cols>
    <col min="1" max="4" width="20.44140625" style="104" customWidth="1"/>
  </cols>
  <sheetData>
    <row r="1" spans="1:4" ht="15" thickBot="1" x14ac:dyDescent="0.35">
      <c r="A1" s="116" t="s">
        <v>22</v>
      </c>
      <c r="B1" s="117" t="s">
        <v>23</v>
      </c>
      <c r="C1" s="118" t="s">
        <v>24</v>
      </c>
      <c r="D1" s="119" t="s">
        <v>25</v>
      </c>
    </row>
    <row r="2" spans="1:4" x14ac:dyDescent="0.3">
      <c r="A2" s="111" t="s">
        <v>26</v>
      </c>
      <c r="B2" s="105">
        <v>270010</v>
      </c>
      <c r="C2" s="106">
        <v>50165</v>
      </c>
      <c r="D2" s="113">
        <f t="shared" ref="D2:D5" si="0">SUM(B2:C2)</f>
        <v>320175</v>
      </c>
    </row>
    <row r="3" spans="1:4" x14ac:dyDescent="0.3">
      <c r="A3" s="112" t="s">
        <v>27</v>
      </c>
      <c r="B3" s="107">
        <v>243880</v>
      </c>
      <c r="C3" s="108">
        <v>47255</v>
      </c>
      <c r="D3" s="114">
        <f t="shared" si="0"/>
        <v>291135</v>
      </c>
    </row>
    <row r="4" spans="1:4" x14ac:dyDescent="0.3">
      <c r="A4" s="112" t="s">
        <v>28</v>
      </c>
      <c r="B4" s="107">
        <v>286285</v>
      </c>
      <c r="C4" s="108">
        <v>61040</v>
      </c>
      <c r="D4" s="114">
        <f t="shared" si="0"/>
        <v>347325</v>
      </c>
    </row>
    <row r="5" spans="1:4" x14ac:dyDescent="0.3">
      <c r="A5" s="112" t="s">
        <v>29</v>
      </c>
      <c r="B5" s="124">
        <f>AVERAGE(B2:B4)</f>
        <v>266725</v>
      </c>
      <c r="C5" s="125">
        <f>AVERAGE(C2:C4)</f>
        <v>52820</v>
      </c>
      <c r="D5" s="126">
        <f t="shared" si="0"/>
        <v>319545</v>
      </c>
    </row>
    <row r="6" spans="1:4" x14ac:dyDescent="0.3">
      <c r="A6" s="112" t="s">
        <v>30</v>
      </c>
      <c r="B6" s="109">
        <v>261450</v>
      </c>
      <c r="C6" s="110">
        <v>12826.25</v>
      </c>
      <c r="D6" s="115">
        <f>SUM(B6:C6)</f>
        <v>274276.25</v>
      </c>
    </row>
    <row r="7" spans="1:4" x14ac:dyDescent="0.3">
      <c r="A7" s="112" t="s">
        <v>31</v>
      </c>
      <c r="B7" s="121">
        <f>B5-B6</f>
        <v>5275</v>
      </c>
      <c r="C7" s="122">
        <f>C5-(C6*2)</f>
        <v>27167.5</v>
      </c>
      <c r="D7" s="123">
        <f t="shared" ref="C7:D7" si="1">D5-D6</f>
        <v>45268.75</v>
      </c>
    </row>
    <row r="8" spans="1:4" x14ac:dyDescent="0.3">
      <c r="A8" s="112" t="s">
        <v>32</v>
      </c>
      <c r="B8" s="127">
        <f>((B6*100)/B5)/100</f>
        <v>0.98022307620208082</v>
      </c>
      <c r="C8" s="128">
        <f t="shared" ref="C8:D8" si="2">((C6*100)/C5)/100</f>
        <v>0.24282942067398711</v>
      </c>
      <c r="D8" s="129">
        <f t="shared" si="2"/>
        <v>0.85833372451454404</v>
      </c>
    </row>
    <row r="9" spans="1:4" ht="18" x14ac:dyDescent="0.3">
      <c r="A9" s="120" t="s">
        <v>33</v>
      </c>
      <c r="B9" s="130">
        <f>100-98</f>
        <v>2</v>
      </c>
      <c r="C9" s="131">
        <f>100-24</f>
        <v>76</v>
      </c>
      <c r="D9" s="132">
        <f>100-86</f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</vt:lpstr>
      <vt:lpstr>Febrero</vt:lpstr>
      <vt:lpstr>Marzo</vt:lpstr>
      <vt:lpstr>Abril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Chavira</dc:creator>
  <cp:lastModifiedBy>Kaleb Chavira</cp:lastModifiedBy>
  <dcterms:created xsi:type="dcterms:W3CDTF">2021-04-05T21:45:40Z</dcterms:created>
  <dcterms:modified xsi:type="dcterms:W3CDTF">2021-04-14T18:09:23Z</dcterms:modified>
</cp:coreProperties>
</file>