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lee\Desktop\Data Analytics Bootcamp\Module 1 - Excel\Module 1 Challenge\"/>
    </mc:Choice>
  </mc:AlternateContent>
  <xr:revisionPtr revIDLastSave="0" documentId="13_ncr:1_{4B5A261C-E019-490C-910D-68A7E2E88C0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Chart1" sheetId="9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2"/>
    <pivotCache cacheId="1" r:id="rId13"/>
    <pivotCache cacheId="7" r:id="rId14"/>
    <pivotCache cacheId="21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8" l="1"/>
  <c r="C13" i="8"/>
  <c r="C12" i="8"/>
  <c r="C11" i="8"/>
  <c r="C4" i="8"/>
  <c r="B14" i="8"/>
  <c r="B13" i="8"/>
  <c r="B6" i="8"/>
  <c r="B12" i="8"/>
  <c r="B5" i="8"/>
  <c r="B11" i="8"/>
  <c r="B4" i="8"/>
  <c r="C7" i="8"/>
  <c r="C6" i="8"/>
  <c r="C5" i="8"/>
  <c r="C10" i="8"/>
  <c r="C3" i="8"/>
  <c r="C9" i="8"/>
  <c r="C2" i="8"/>
  <c r="B10" i="8"/>
  <c r="B3" i="8"/>
  <c r="B9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</calcChain>
</file>

<file path=xl/sharedStrings.xml><?xml version="1.0" encoding="utf-8"?>
<sst xmlns="http://schemas.openxmlformats.org/spreadsheetml/2006/main" count="38401" uniqueCount="8419">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</sst>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0" fontId="1" fillId="0" borderId="0" xfId="0" applyFont="1" applyAlignment="1">
      <alignment horizontal="center" vertical="center"/>
    </xf>
    <xf numFmtId="10" fontId="0" fillId="0" borderId="0" xfId="2" applyNumberFormat="1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3">
    <dxf>
      <numFmt numFmtId="13" formatCode="0%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33-4ECD-B63F-64DD6641038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33-4ECD-B63F-64DD6641038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33-4ECD-B63F-64DD66410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5295"/>
        <c:axId val="112536543"/>
      </c:lineChart>
      <c:catAx>
        <c:axId val="11253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36543"/>
        <c:crosses val="autoZero"/>
        <c:auto val="1"/>
        <c:lblAlgn val="ctr"/>
        <c:lblOffset val="100"/>
        <c:noMultiLvlLbl val="0"/>
      </c:catAx>
      <c:valAx>
        <c:axId val="11253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3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Goals!PivotTable5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Goals'!$B$17:$B$29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6-447C-ACC7-A1F76AFF4D3D}"/>
            </c:ext>
          </c:extLst>
        </c:ser>
        <c:ser>
          <c:idx val="1"/>
          <c:order val="1"/>
          <c:tx>
            <c:strRef>
              <c:f>'Outcomes Based on Goals'!$C$16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Goals'!$C$17:$C$29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086-447C-ACC7-A1F76AFF4D3D}"/>
            </c:ext>
          </c:extLst>
        </c:ser>
        <c:ser>
          <c:idx val="2"/>
          <c:order val="2"/>
          <c:tx>
            <c:strRef>
              <c:f>'Outcomes Based on Goals'!$D$16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Goals'!$D$17:$D$29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086-447C-ACC7-A1F76AFF4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722639"/>
        <c:axId val="475738863"/>
      </c:lineChart>
      <c:catAx>
        <c:axId val="47572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38863"/>
        <c:crosses val="autoZero"/>
        <c:auto val="1"/>
        <c:lblAlgn val="ctr"/>
        <c:lblOffset val="100"/>
        <c:noMultiLvlLbl val="0"/>
      </c:catAx>
      <c:valAx>
        <c:axId val="47573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2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8C-4BDB-AE46-A3DF7A17ED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C-4BDB-AE46-A3DF7A17ED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C-4BDB-AE46-A3DF7A17ED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8C-4BDB-AE46-A3DF7A17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8526703"/>
        <c:axId val="1198523791"/>
      </c:barChart>
      <c:catAx>
        <c:axId val="119852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523791"/>
        <c:crosses val="autoZero"/>
        <c:auto val="1"/>
        <c:lblAlgn val="ctr"/>
        <c:lblOffset val="100"/>
        <c:noMultiLvlLbl val="0"/>
      </c:catAx>
      <c:valAx>
        <c:axId val="119852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52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1-4007-A49D-7B8DF3B383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21-4007-A49D-7B8DF3B383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21-4007-A49D-7B8DF3B38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8479279"/>
        <c:axId val="1198469295"/>
      </c:barChart>
      <c:catAx>
        <c:axId val="119847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469295"/>
        <c:crosses val="autoZero"/>
        <c:auto val="1"/>
        <c:lblAlgn val="ctr"/>
        <c:lblOffset val="100"/>
        <c:noMultiLvlLbl val="0"/>
      </c:catAx>
      <c:valAx>
        <c:axId val="119846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4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E-4726-AAF8-7429CB9F99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EE-4726-AAF8-7429CB9F99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EE-4726-AAF8-7429CB9F99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EE-4726-AAF8-7429CB9F9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312191"/>
        <c:axId val="1367310527"/>
      </c:lineChart>
      <c:catAx>
        <c:axId val="13673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10527"/>
        <c:crosses val="autoZero"/>
        <c:auto val="1"/>
        <c:lblAlgn val="ctr"/>
        <c:lblOffset val="100"/>
        <c:noMultiLvlLbl val="0"/>
      </c:catAx>
      <c:valAx>
        <c:axId val="136731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0D9CC2C-12D7-4E6D-A7B4-6EF0D92C0BF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722000-70E2-404C-A5A1-AB622B9E120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9CB8F68-056C-4AEA-8DDA-F5A50F7005BA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3</xdr:row>
      <xdr:rowOff>68580</xdr:rowOff>
    </xdr:from>
    <xdr:to>
      <xdr:col>14</xdr:col>
      <xdr:colOff>91440</xdr:colOff>
      <xdr:row>19</xdr:row>
      <xdr:rowOff>182770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186F70-7E70-4439-9EA2-93A771D94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213360</xdr:colOff>
      <xdr:row>14</xdr:row>
      <xdr:rowOff>99060</xdr:rowOff>
    </xdr:from>
    <xdr:to>
      <xdr:col>10</xdr:col>
      <xdr:colOff>335280</xdr:colOff>
      <xdr:row>33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A5CBE2-24E1-4B8E-AE82-267417957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66676</xdr:colOff>
      <xdr:row>0</xdr:row>
      <xdr:rowOff>125730</xdr:rowOff>
    </xdr:from>
    <xdr:to>
      <xdr:col>16</xdr:col>
      <xdr:colOff>60960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1F4CF-9453-41D2-A4FB-7D1187AB1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175260</xdr:rowOff>
    </xdr:from>
    <xdr:to>
      <xdr:col>14</xdr:col>
      <xdr:colOff>99060</xdr:colOff>
      <xdr:row>17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6A0F5-08E3-4674-B8C4-E05D1173A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179071</xdr:colOff>
      <xdr:row>1</xdr:row>
      <xdr:rowOff>154305</xdr:rowOff>
    </xdr:from>
    <xdr:to>
      <xdr:col>16</xdr:col>
      <xdr:colOff>167641</xdr:colOff>
      <xdr:row>19</xdr:row>
      <xdr:rowOff>186690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7524F-59F2-4791-BFAA-FD0711561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6931378" cy="50292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28E4D90-5934-4673-801B-DDAF1D9D34A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FE12415-6667-4C88-BC85-36A5D3E3BCB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6931378" cy="50292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em Arjune" refreshedDate="44199.046884837961" createdVersion="6" refreshedVersion="6" minRefreshableVersion="3" recordCount="4114" xr:uid="{84284F60-5786-49A2-915F-35A8A32F1C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em Arjune" refreshedDate="44199.062242129628" createdVersion="6" refreshedVersion="6" minRefreshableVersion="3" recordCount="4114" xr:uid="{A9AB537E-647F-4A73-8BEF-BD1398EC71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em Arjune" refreshedDate="44199.736704050927" createdVersion="6" refreshedVersion="6" minRefreshableVersion="3" recordCount="4114" xr:uid="{167539AC-85F6-47C8-9D06-29273E8C7B3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em Arjune" refreshedDate="44199.78084363426" createdVersion="6" refreshedVersion="6" minRefreshableVersion="3" recordCount="12" xr:uid="{0C60109F-15B9-4F02-98F6-B1247531632E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10">
      <sharedItems containsSemiMixedTypes="0" containsString="0" containsNumber="1" minValue="0.19369369369369369" maxValue="0.71081677704194257"/>
    </cacheField>
    <cacheField name="Percentage Failed" numFmtId="10">
      <sharedItems containsSemiMixedTypes="0" containsString="0" containsNumber="1" minValue="0.24944812362030905" maxValue="0.58108108108108103"/>
    </cacheField>
    <cacheField name="Percentage Canceled" numFmtId="10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x v="0"/>
    <n v="0.71081677704194257"/>
    <n v="0.24944812362030905"/>
    <n v="3.9735099337748346E-2"/>
  </r>
  <r>
    <x v="1"/>
    <x v="1"/>
    <n v="420"/>
    <n v="60"/>
    <x v="1"/>
    <n v="0.66005665722379603"/>
    <n v="0.29745042492917845"/>
    <n v="4.2492917847025496E-2"/>
  </r>
  <r>
    <x v="2"/>
    <x v="2"/>
    <n v="283"/>
    <n v="52"/>
    <x v="2"/>
    <n v="0.53212290502793291"/>
    <n v="0.39525139664804471"/>
    <n v="7.2625698324022353E-2"/>
  </r>
  <r>
    <x v="3"/>
    <x v="3"/>
    <n v="144"/>
    <n v="40"/>
    <x v="3"/>
    <n v="0.47727272727272729"/>
    <n v="0.40909090909090912"/>
    <n v="0.11363636363636363"/>
  </r>
  <r>
    <x v="4"/>
    <x v="4"/>
    <n v="90"/>
    <n v="17"/>
    <x v="4"/>
    <n v="0.46766169154228854"/>
    <n v="0.44776119402985076"/>
    <n v="8.45771144278607E-2"/>
  </r>
  <r>
    <x v="5"/>
    <x v="5"/>
    <n v="72"/>
    <n v="14"/>
    <x v="5"/>
    <n v="0.41891891891891891"/>
    <n v="0.48648648648648651"/>
    <n v="9.45945945945946E-2"/>
  </r>
  <r>
    <x v="6"/>
    <x v="6"/>
    <n v="64"/>
    <n v="18"/>
    <x v="6"/>
    <n v="0.40145985401459855"/>
    <n v="0.46715328467153283"/>
    <n v="0.13138686131386862"/>
  </r>
  <r>
    <x v="7"/>
    <x v="7"/>
    <n v="37"/>
    <n v="13"/>
    <x v="7"/>
    <n v="0.3902439024390244"/>
    <n v="0.45121951219512196"/>
    <n v="0.15853658536585366"/>
  </r>
  <r>
    <x v="8"/>
    <x v="8"/>
    <n v="22"/>
    <n v="7"/>
    <x v="8"/>
    <n v="0.47272727272727272"/>
    <n v="0.4"/>
    <n v="0.12727272727272726"/>
  </r>
  <r>
    <x v="9"/>
    <x v="9"/>
    <n v="16"/>
    <n v="6"/>
    <x v="9"/>
    <n v="0.48837209302325579"/>
    <n v="0.37209302325581395"/>
    <n v="0.13953488372093023"/>
  </r>
  <r>
    <x v="10"/>
    <x v="10"/>
    <n v="11"/>
    <n v="4"/>
    <x v="10"/>
    <n v="0.2857142857142857"/>
    <n v="0.52380952380952384"/>
    <n v="0.19047619047619047"/>
  </r>
  <r>
    <x v="11"/>
    <x v="11"/>
    <n v="258"/>
    <n v="100"/>
    <x v="11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F6E7D-3AE5-47B6-8BCF-E4792D4B00F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759F4-2DE0-4F89-98D3-47E9717F3A97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16:D29" firstHeaderRow="0" firstDataRow="1" firstDataCol="1"/>
  <pivotFields count="8">
    <pivotField axis="axisRow" showAll="0" nonAutoSortDefault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/>
    <pivotField showAll="0"/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collapsedLevelsAreSubtotals="1" fieldPosition="0">
        <references count="1"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CEB98-2AFE-4E10-B97B-476448472B8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57821-83B2-4C98-A747-E9B74667F63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0F383-17B4-4551-989A-D35B28F9951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Q11" activePane="bottomRight" state="frozen"/>
      <selection pane="topRight" activeCell="C1" sqref="C1"/>
      <selection pane="bottomLeft" activeCell="A2" sqref="A2"/>
      <selection pane="bottomRight" activeCell="D4107" sqref="D4107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8867187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17" bestFit="1" customWidth="1"/>
    <col min="17" max="17" width="41.109375" customWidth="1"/>
    <col min="18" max="18" width="16.88671875" bestFit="1" customWidth="1"/>
    <col min="19" max="19" width="23.44140625" style="17" bestFit="1" customWidth="1"/>
    <col min="20" max="20" width="22" style="17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5" t="s">
        <v>8359</v>
      </c>
      <c r="S1" s="16" t="s">
        <v>8365</v>
      </c>
      <c r="T1" s="18" t="s">
        <v>8366</v>
      </c>
      <c r="U1" s="18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9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7">
        <f t="shared" si="2"/>
        <v>42766.600497685184</v>
      </c>
      <c r="T3" s="17">
        <f t="shared" si="3"/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9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9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9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9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9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9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9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9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9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9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9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9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9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9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9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9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9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9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9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9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9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9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9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9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9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9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9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9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9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9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9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9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9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9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9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9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9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9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9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9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9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9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9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9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9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9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9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9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9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9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9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9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9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9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9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9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9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9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9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9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9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9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9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7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9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7">
        <f t="shared" si="7"/>
        <v>41835.821226851855</v>
      </c>
      <c r="T67" s="17">
        <f t="shared" si="8"/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9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9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9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9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9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9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9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9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9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9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9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9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9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9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9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9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9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9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9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9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9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9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9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9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9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9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9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9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9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9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9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9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9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9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9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9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9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9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9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9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9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9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9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9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9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9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9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9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9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9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9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9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9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9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9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9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9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9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9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9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9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9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9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7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9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7">
        <f t="shared" si="12"/>
        <v>41882.937303240738</v>
      </c>
      <c r="T131" s="17">
        <f t="shared" si="13"/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9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9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9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9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9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9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9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9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9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9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9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9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9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9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9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9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9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9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9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9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9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9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9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9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9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9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9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9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9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9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9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9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9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9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9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9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9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9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9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9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9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9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9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9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9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9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9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9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9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9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9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9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9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9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9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9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9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9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9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9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9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9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9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7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9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7">
        <f t="shared" si="17"/>
        <v>41911.934791666667</v>
      </c>
      <c r="T195" s="17">
        <f t="shared" si="18"/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9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9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9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9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9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9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9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9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9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9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9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9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9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9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9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9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9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9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9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9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9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9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9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9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9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9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9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9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9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9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9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9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9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9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9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9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9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9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9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9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9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9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9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9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9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9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9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9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9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9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9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9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9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9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9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9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9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9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9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9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9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9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9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7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9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7">
        <f t="shared" si="22"/>
        <v>42479.626875000002</v>
      </c>
      <c r="T259" s="17">
        <f t="shared" si="23"/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9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9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9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9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9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9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9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9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9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9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9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9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9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9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9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9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9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9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9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9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9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9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9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9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9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9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9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9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9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9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9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9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9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9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9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9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9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9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9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9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9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9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9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9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9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9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9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9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9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9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9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9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9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9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9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9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9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9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9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9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9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9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9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7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9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7">
        <f t="shared" si="27"/>
        <v>42647.446597222224</v>
      </c>
      <c r="T323" s="17">
        <f t="shared" si="28"/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9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9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9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9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9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9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9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9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9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9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9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9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9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9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9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9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9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9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9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9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9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9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9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9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9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9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9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9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9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9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9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9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9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9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9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9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9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9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9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9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9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9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9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9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9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9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9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9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9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9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9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9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9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9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9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9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9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9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9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9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9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9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9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7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9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7">
        <f t="shared" si="32"/>
        <v>41934.584502314814</v>
      </c>
      <c r="T387" s="17">
        <f t="shared" si="33"/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9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9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9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9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9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9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9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9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9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9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9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9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9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9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9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9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9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9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9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9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9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9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9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9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9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9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9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9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9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9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9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9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9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9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9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9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9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9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9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9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9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9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9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9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9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9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9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9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9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9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9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9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9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9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9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9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9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9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9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9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9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9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9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7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9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7">
        <f t="shared" si="37"/>
        <v>41534.568113425928</v>
      </c>
      <c r="T451" s="17">
        <f t="shared" si="38"/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9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9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9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9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9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9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9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9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9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9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9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9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9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9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9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9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9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9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9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9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9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9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9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9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9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9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9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9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9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9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9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9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9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9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9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9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9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9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9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9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9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9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9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9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9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9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9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9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9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9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9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9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9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9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9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9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9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9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9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9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9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9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9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7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9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7">
        <f t="shared" si="42"/>
        <v>42552.653993055559</v>
      </c>
      <c r="T515" s="17">
        <f t="shared" si="43"/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9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9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9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9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9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9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9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9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9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9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9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9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9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9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9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9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9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9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9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9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9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9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9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9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9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9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9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9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9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9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9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9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9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9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9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9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9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9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9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9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9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9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9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9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9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9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9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9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9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9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9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9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9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9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9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9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9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9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9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9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9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9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9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7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9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7">
        <f t="shared" si="47"/>
        <v>42450.589143518519</v>
      </c>
      <c r="T579" s="17">
        <f t="shared" si="48"/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9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9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9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9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9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9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9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9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9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9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9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9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9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9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9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9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9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9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9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9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9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9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9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9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9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9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9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9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9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9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9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9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9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9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9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9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9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9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9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9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9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9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9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9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9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9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9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9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9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9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9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9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9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9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9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9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9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9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9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9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9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9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9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7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9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7">
        <f t="shared" si="52"/>
        <v>42199.57</v>
      </c>
      <c r="T643" s="17">
        <f t="shared" si="53"/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9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9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9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9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9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9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9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9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9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9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9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9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9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9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9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9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9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9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9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9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9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9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9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9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9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9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9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9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9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9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9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9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9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9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9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9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9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9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9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9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9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9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9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9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9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9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9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9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9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9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9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9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9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9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9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9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9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9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9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9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9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9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9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7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9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7">
        <f t="shared" si="57"/>
        <v>42726.491643518515</v>
      </c>
      <c r="T707" s="17">
        <f t="shared" si="58"/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9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9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9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9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9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9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9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9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9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9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9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9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9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9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9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9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9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9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9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9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9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9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9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9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9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9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9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9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9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9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9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9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9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9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9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9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9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9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9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9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9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9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9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9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9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9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9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9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9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9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9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9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9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9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9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9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9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9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9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9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9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9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9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7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9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7">
        <f t="shared" si="62"/>
        <v>41604.996458333335</v>
      </c>
      <c r="T771" s="17">
        <f t="shared" si="63"/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9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9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9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9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9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9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9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9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9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9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9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9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9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9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9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9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9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9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9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9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9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9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9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9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9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9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9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9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9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9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9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9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9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9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9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9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9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9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9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9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9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9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9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9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9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9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9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9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9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9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9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9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9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9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9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9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9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9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9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9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9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9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9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7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9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7">
        <f t="shared" si="67"/>
        <v>41718.878182870372</v>
      </c>
      <c r="T835" s="17">
        <f t="shared" si="68"/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9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9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9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9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9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9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9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9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9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9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9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9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9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9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9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9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9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9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9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9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9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9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9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9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9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9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9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9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9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9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9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9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9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9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9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9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9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9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9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9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9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9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9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9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9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9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9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9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9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9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9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9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9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9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9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9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9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9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9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9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9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9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9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7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9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7">
        <f t="shared" si="72"/>
        <v>41211.688750000001</v>
      </c>
      <c r="T899" s="17">
        <f t="shared" si="73"/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9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9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9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9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9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9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9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9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9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9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9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9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9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9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9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9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9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9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9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9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9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9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9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9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9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9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9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9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9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9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9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9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9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9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9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9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9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9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9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9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9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9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9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9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9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9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9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9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9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9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9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9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9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9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9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9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9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9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9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9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9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9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9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7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9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7">
        <f t="shared" si="77"/>
        <v>42740.693692129629</v>
      </c>
      <c r="T963" s="17">
        <f t="shared" si="78"/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9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9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9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9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9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9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9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9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9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9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9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9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9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9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9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9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9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9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9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9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9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9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9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9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9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9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9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9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9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9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9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9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9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9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9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9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9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9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9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9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9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9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9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9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9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9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9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9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9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9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9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9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9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9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9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9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9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9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9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9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9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9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9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7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9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7">
        <f t="shared" si="82"/>
        <v>42049.833761574075</v>
      </c>
      <c r="T1027" s="17">
        <f t="shared" si="83"/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9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9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9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9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9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9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9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9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9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9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9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9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9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9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9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9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9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9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9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9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9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9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9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9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9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9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9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9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9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9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9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9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9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9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9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9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9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9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9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9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9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9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9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9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9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9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9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9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9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9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9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9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9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9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9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9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9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9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9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9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9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9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9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7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9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7">
        <f t="shared" si="87"/>
        <v>42151.189525462964</v>
      </c>
      <c r="T1091" s="17">
        <f t="shared" si="88"/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9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9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9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9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9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9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9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9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9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9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9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9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9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9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9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9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9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9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9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9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9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9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9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9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9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9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9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9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9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9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9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9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9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9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9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9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9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9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9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9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9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9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9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9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9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9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9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9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9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9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9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9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9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9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9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9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9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9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9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9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9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9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9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7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9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7">
        <f t="shared" si="92"/>
        <v>42143.714178240742</v>
      </c>
      <c r="T1155" s="17">
        <f t="shared" si="93"/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9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9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9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9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9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9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9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9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9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9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9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9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9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9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9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9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9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9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9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9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9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9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9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9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9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9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9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9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9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9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9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9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9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9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9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9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9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9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9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9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9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9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9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9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9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9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9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9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9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9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9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9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9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9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9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9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9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9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9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9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9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9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9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7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9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7">
        <f t="shared" si="97"/>
        <v>42535.809490740736</v>
      </c>
      <c r="T1219" s="17">
        <f t="shared" si="98"/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9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9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9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9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9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9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9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9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9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9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9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9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9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9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9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9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9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9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9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9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9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9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9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9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9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9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9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9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9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9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9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9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9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9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9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9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9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9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9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9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9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9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9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9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9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9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9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9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9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9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9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9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9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9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9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9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9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9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9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9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9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9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9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7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9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7">
        <f t="shared" si="102"/>
        <v>41463.743472222224</v>
      </c>
      <c r="T1283" s="17">
        <f t="shared" si="103"/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9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9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9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9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9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9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9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9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9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9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9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9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9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9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9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9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9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9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9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9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9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9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9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9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9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9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9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9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9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9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9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9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9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9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9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9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9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9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9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9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9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9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9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9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9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9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9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9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9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9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9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9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9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9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9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9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9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9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9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9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9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9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9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7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9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7">
        <f t="shared" si="107"/>
        <v>41799.814340277779</v>
      </c>
      <c r="T1347" s="17">
        <f t="shared" si="108"/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9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9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9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9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9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9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9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9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9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9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9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9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9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9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9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9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9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9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9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9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9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9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9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9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9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9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9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9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9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9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9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9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9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9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9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9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9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9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9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9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9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9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9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9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9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9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9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9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9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9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9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9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9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9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9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9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9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9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9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9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9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9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9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7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9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7">
        <f t="shared" si="112"/>
        <v>41945.133506944447</v>
      </c>
      <c r="T1411" s="17">
        <f t="shared" si="113"/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9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9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9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9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9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9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9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9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9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9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9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9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9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9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9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9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9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9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9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9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9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9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9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9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9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9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9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9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9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9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9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9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9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9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9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9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9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9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9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9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9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9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9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9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9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9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9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9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9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9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9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9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9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9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9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9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9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9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9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9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9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9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9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7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9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7">
        <f t="shared" si="117"/>
        <v>40939.979618055557</v>
      </c>
      <c r="T1475" s="17">
        <f t="shared" si="118"/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9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9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9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9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9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9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9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9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9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9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9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9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9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9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9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9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9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9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9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9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9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9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9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9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9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9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9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9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9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9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9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9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9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9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9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9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9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9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9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9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9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9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9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9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9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9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9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9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9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9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9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9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9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9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9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9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9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9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9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9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9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9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9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7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9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7">
        <f t="shared" si="122"/>
        <v>42552.315127314811</v>
      </c>
      <c r="T1539" s="17">
        <f t="shared" si="123"/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9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9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9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9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9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9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9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9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9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9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9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9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9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9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9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9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9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9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9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9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9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9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9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9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9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9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9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9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9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9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9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9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9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9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9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9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9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9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9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9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9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9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9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9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9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9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9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9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9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9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9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9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9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9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9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9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9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9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9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9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9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9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9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7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9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7">
        <f t="shared" si="127"/>
        <v>40638.092974537038</v>
      </c>
      <c r="T1603" s="17">
        <f t="shared" si="128"/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9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9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9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9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9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9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9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9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9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9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9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9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9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9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9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9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9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9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9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9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9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9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9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9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9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9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9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9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9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9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9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9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9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9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9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9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9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9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9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9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9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9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9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9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9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9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9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9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9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9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9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9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9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9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9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9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9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9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9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9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9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9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9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7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9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7">
        <f t="shared" si="132"/>
        <v>40564.649456018517</v>
      </c>
      <c r="T1667" s="17">
        <f t="shared" si="133"/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9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9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9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9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9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9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9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9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9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9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9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9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9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9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9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9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9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9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9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9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9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9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9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9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9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9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9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9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9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9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9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9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9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9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9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9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9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9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9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9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9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9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9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9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9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9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9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9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9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9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9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9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9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9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9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9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9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9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9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9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9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9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9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7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9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7">
        <f t="shared" si="137"/>
        <v>42471.052152777775</v>
      </c>
      <c r="T1731" s="17">
        <f t="shared" si="138"/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9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9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9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9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9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9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9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9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9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9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9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9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9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9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9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9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9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9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9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9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9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9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9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9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9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9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9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9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9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9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9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9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9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9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9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9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9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9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9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9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9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9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9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9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9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9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9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9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9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9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9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9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9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9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9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9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9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9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9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9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9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9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9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7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9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7">
        <f t="shared" si="142"/>
        <v>41940.89166666667</v>
      </c>
      <c r="T1795" s="17">
        <f t="shared" si="143"/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9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9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9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9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9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9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9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9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9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9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9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9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9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9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9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9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9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9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9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9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9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9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9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9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9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9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9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9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9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9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9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9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9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9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9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9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9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9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9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9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9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9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9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9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9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9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9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9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9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9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9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9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9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9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9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9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9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9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9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9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9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9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9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7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9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7">
        <f t="shared" si="147"/>
        <v>41864.76866898148</v>
      </c>
      <c r="T1859" s="17">
        <f t="shared" si="148"/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9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9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9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9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9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9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9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9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9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9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9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9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9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9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9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9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9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9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9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9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9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9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9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9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9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9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9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9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9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9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9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9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9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9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9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9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9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9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9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9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9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9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9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9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9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9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9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9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9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9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9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9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9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9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9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9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9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9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9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9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9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9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9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7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9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7">
        <f t="shared" si="152"/>
        <v>41074.221562500003</v>
      </c>
      <c r="T1923" s="17">
        <f t="shared" si="153"/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9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9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9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9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9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9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9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9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9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9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9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9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9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9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9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9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9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9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9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9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9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9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9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9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9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9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9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9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9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9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9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9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9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9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9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9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9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9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9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9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9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9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9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9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9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9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9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9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9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9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9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9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9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9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9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9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9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9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9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9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9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9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9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7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9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7">
        <f t="shared" si="157"/>
        <v>42555.698738425926</v>
      </c>
      <c r="T1987" s="17">
        <f t="shared" si="158"/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9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9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9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9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9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9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9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9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9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9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9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9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9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9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9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9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9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9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9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9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9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9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9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9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9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9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9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9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9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9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9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9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9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9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9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9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9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9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9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9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9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9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9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9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9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9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9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9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9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9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9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9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9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9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9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9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9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9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9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9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9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9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9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7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9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7">
        <f t="shared" si="162"/>
        <v>41575.527349537035</v>
      </c>
      <c r="T2051" s="17">
        <f t="shared" si="163"/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9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9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9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9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9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9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9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9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9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9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9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9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9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9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9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9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9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9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9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9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9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9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9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9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9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9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9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9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9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9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9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9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9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9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9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9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9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9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9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9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9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9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9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9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9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9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9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9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9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9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9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9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9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9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9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9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9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9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9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9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9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9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9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7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9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7">
        <f t="shared" si="167"/>
        <v>41870.86546296296</v>
      </c>
      <c r="T2115" s="17">
        <f t="shared" si="168"/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9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9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9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9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9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9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9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9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9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9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9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9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9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9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9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9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9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9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9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9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9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9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9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9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9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9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9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9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9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9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9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9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9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9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9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9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9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9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9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9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9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9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9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9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9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9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9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9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9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9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9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9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9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9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9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9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9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9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9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9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9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9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9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7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9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7">
        <f t="shared" si="172"/>
        <v>42502.250775462962</v>
      </c>
      <c r="T2179" s="17">
        <f t="shared" si="173"/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9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9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9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9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9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9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9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9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9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9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9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9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9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9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9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9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9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9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9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9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9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9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9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9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9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9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9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9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9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9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9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9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9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9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9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9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9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9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9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9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9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9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9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9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9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9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9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9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9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9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9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9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9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9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9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9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9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9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9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9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9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9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9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7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9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7">
        <f t="shared" si="177"/>
        <v>42766.827546296292</v>
      </c>
      <c r="T2243" s="17">
        <f t="shared" si="178"/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9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9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9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9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9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9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9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9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9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9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9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9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9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9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9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9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9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9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9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9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9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9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9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9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9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9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9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9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9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9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9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9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9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9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9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9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9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9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9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9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9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9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9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9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9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9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9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9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9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9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9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9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9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9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9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9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9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9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9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9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9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9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9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7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9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7">
        <f t="shared" si="182"/>
        <v>41834.695277777777</v>
      </c>
      <c r="T2307" s="17">
        <f t="shared" si="183"/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9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9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9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9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9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9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9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9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9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9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9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9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9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9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9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9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9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9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9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9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9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9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9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9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9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9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9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9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9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9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9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9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9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9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9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9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9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9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9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9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9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9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9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9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9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9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9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9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9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9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9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9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9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9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9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9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9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9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9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9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9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9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9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7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9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7">
        <f t="shared" si="187"/>
        <v>42380.812627314815</v>
      </c>
      <c r="T2371" s="17">
        <f t="shared" si="188"/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9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9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9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9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9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9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9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9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9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9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9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9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9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9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9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9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9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9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9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9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9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9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9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9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9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9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9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9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9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9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9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9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9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9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9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9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9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9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9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9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9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9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9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9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9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9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9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9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9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9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9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9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9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9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9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9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9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9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9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9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9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9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9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7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9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7">
        <f t="shared" si="192"/>
        <v>42397.89980324074</v>
      </c>
      <c r="T2435" s="17">
        <f t="shared" si="193"/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9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9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9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9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9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9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9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9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9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9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9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9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9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9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9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9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9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9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9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9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9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9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9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9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9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9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9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9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9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9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9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9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9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9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9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9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9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9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9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9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9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9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9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9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9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9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9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9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9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9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9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9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9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9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9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9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9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9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9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9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9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9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9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7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9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7">
        <f t="shared" si="197"/>
        <v>40730.878912037035</v>
      </c>
      <c r="T2499" s="17">
        <f t="shared" si="198"/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9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9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9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9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9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9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9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9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9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9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9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9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9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9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9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9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9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9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9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9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9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9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9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9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9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9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9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9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9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9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9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9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9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9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9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9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9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9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9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9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9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9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9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9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9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9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9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9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9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9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9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9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9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9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9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9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9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9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9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9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9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9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9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7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9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7">
        <f t="shared" si="202"/>
        <v>42260.528807870374</v>
      </c>
      <c r="T2563" s="17">
        <f t="shared" si="203"/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9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9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9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9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9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9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9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9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9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9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9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9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9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9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9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9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9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9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9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9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9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9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9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9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9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9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9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9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9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9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9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9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9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9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9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9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9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9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9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9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9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9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9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9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9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9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9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9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9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9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9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9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9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9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9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9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9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9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9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9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9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9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9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7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9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7">
        <f t="shared" si="207"/>
        <v>42658.810277777782</v>
      </c>
      <c r="T2627" s="17">
        <f t="shared" si="208"/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9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9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9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9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9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9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9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9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9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9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9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9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9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9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9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9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9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9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9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9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9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9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9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9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9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9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9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9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9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9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9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9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9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9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9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9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9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9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9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9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9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9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9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9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9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9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9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9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9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9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9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9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9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9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9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9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9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9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9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9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9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9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9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7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9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7">
        <f t="shared" si="212"/>
        <v>42551.961689814809</v>
      </c>
      <c r="T2691" s="17">
        <f t="shared" si="213"/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9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9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9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9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9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9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9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9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9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9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9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9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9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9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9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9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9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9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9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9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9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9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9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9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9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9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9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9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9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9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9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9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9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9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9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9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9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9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9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9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9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9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9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9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9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9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9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9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9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9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9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9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9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9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9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9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9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9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9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9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9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9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9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7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9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7">
        <f t="shared" si="217"/>
        <v>41117.900729166664</v>
      </c>
      <c r="T2755" s="17">
        <f t="shared" si="218"/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9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9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9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9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9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9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9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9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9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9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9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9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9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9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9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9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9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9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9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9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9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9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9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9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9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9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9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9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9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9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9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9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9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9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9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9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9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9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9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9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9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9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9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9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9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9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9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9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9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9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9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9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9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9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9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9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9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9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9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9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9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9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9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7">
        <f t="shared" ref="S2818:S2881" si="222">(((J2818/60)/60)/24)+DATE(1970,1,1)</f>
        <v>42188.467499999999</v>
      </c>
      <c r="T2818" s="17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9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7">
        <f t="shared" si="222"/>
        <v>42023.634976851856</v>
      </c>
      <c r="T2819" s="17">
        <f t="shared" si="223"/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9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9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9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9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9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9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9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9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9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9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9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9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9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9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9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9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9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9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9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9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9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9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9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9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9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9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9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9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9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9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9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9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9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9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9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9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9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9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9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9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9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9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9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9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9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9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9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9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9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9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9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9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9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9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9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9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9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9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9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9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9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9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9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7">
        <f t="shared" ref="S2882:S2945" si="227">(((J2882/60)/60)/24)+DATE(1970,1,1)</f>
        <v>42192.905694444446</v>
      </c>
      <c r="T2882" s="17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9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7">
        <f t="shared" si="227"/>
        <v>41916.597638888888</v>
      </c>
      <c r="T2883" s="17">
        <f t="shared" si="228"/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9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9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9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9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9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9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9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9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9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9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9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9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9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9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9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9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9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9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9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9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9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9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9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9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9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9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9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9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9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9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9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9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9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9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9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9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9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9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9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9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9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9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9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9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9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9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9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9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9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9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9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9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9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9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9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9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9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9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9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9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9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9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9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7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9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7">
        <f t="shared" si="232"/>
        <v>42118.139583333337</v>
      </c>
      <c r="T2947" s="17">
        <f t="shared" si="233"/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9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9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9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9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9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9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9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9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9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9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9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9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9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9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9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9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9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9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9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9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9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9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9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9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9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9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9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9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9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9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9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9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9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9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9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9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9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9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9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9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9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9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9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9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9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9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9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9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9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9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9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9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9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9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9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9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9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9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9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9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9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9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9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7">
        <f t="shared" ref="S3010:S3073" si="237">(((J3010/60)/60)/24)+DATE(1970,1,1)</f>
        <v>42360.212025462963</v>
      </c>
      <c r="T3010" s="17">
        <f t="shared" ref="T3010:T3073" si="238">(((I3010/60)/60)/24)+DATE(1970,1,1)</f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9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7">
        <f t="shared" si="237"/>
        <v>41939.569907407407</v>
      </c>
      <c r="T3011" s="17">
        <f t="shared" si="238"/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9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9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9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9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9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9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9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9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9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9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9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9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9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9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9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9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9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9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9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9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9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9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9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9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9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9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9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9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9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9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9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9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9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9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9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9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9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9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9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9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9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9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9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9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9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9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9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9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9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9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9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9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9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9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9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9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9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9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9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9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9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9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9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7">
        <f t="shared" ref="S3074:S3137" si="242">(((J3074/60)/60)/24)+DATE(1970,1,1)</f>
        <v>42658.690532407403</v>
      </c>
      <c r="T3074" s="17">
        <f t="shared" ref="T3074:T3137" si="243">(((I3074/60)/60)/24)+DATE(1970,1,1)</f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9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7">
        <f t="shared" si="242"/>
        <v>42111.684027777781</v>
      </c>
      <c r="T3075" s="17">
        <f t="shared" si="243"/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9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9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9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9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9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9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9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9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9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9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9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9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9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9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9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9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9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9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9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9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9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9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9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9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9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9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9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9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9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9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9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9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9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9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9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9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9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9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9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9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9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9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9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9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9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9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9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9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9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9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9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9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9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9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9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9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9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9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9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9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9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9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9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7">
        <f t="shared" ref="S3138:S3201" si="247">(((J3138/60)/60)/24)+DATE(1970,1,1)</f>
        <v>42789.462430555555</v>
      </c>
      <c r="T3138" s="17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9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7">
        <f t="shared" si="247"/>
        <v>42807.885057870371</v>
      </c>
      <c r="T3139" s="17">
        <f t="shared" si="248"/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9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9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9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9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9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9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9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9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9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9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9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9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9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9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9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9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9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9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9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9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9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9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9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9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9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9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9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9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9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9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9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9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9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9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9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9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9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9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9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9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9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9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9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9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9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9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9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9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9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9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9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9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9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9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9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9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9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9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9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9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9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9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9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7">
        <f t="shared" ref="S3202:S3265" si="252">(((J3202/60)/60)/24)+DATE(1970,1,1)</f>
        <v>42460.320613425924</v>
      </c>
      <c r="T3202" s="17">
        <f t="shared" ref="T3202:T3265" si="253">(((I3202/60)/60)/24)+DATE(1970,1,1)</f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9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7">
        <f t="shared" si="252"/>
        <v>41861.767094907409</v>
      </c>
      <c r="T3203" s="17">
        <f t="shared" si="253"/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9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9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9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9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9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9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9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9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9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9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9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9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9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9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9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9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9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9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9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9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9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9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9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9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9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9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9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9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9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9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9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9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9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9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9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9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9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9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9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9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9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9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9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9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9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9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9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9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9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9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9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9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9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9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9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9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9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9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9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9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9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9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9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7">
        <f t="shared" ref="S3266:S3329" si="257">(((J3266/60)/60)/24)+DATE(1970,1,1)</f>
        <v>42016.800208333334</v>
      </c>
      <c r="T3266" s="17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9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7">
        <f t="shared" si="257"/>
        <v>42311.711979166663</v>
      </c>
      <c r="T3267" s="17">
        <f t="shared" si="258"/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9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9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9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9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9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9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9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9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9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9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9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9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9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9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9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9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9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9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9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9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9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9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9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9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9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9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9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9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9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9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9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9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9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9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9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9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9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9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9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9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9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9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9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9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9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9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9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9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9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9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9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9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9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9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9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9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9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9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9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9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9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9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9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7">
        <f t="shared" ref="S3330:S3393" si="262">(((J3330/60)/60)/24)+DATE(1970,1,1)</f>
        <v>41822.57503472222</v>
      </c>
      <c r="T3330" s="17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9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7">
        <f t="shared" si="262"/>
        <v>41837.323009259257</v>
      </c>
      <c r="T3331" s="17">
        <f t="shared" si="263"/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9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9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9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9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9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9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9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9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9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9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9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9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9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9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9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9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9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9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9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9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9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9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9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9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9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9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9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9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9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9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9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9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9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9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9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9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9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9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9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9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9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9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9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9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9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9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9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9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9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9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9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9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9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9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9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9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9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9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9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9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9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9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9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7">
        <f t="shared" ref="S3394:S3457" si="267">(((J3394/60)/60)/24)+DATE(1970,1,1)</f>
        <v>42446.845543981486</v>
      </c>
      <c r="T3394" s="17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9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7">
        <f t="shared" si="267"/>
        <v>41923.921643518523</v>
      </c>
      <c r="T3395" s="17">
        <f t="shared" si="268"/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9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9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9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9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9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9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9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9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9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9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9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9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9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9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9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9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9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9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9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9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9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9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9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9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9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9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9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9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9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9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9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9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9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9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9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9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9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9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9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9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9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9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9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9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9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9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9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9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9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9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9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9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9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9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9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9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9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9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9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9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9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9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9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7">
        <f t="shared" ref="S3458:S3521" si="272">(((J3458/60)/60)/24)+DATE(1970,1,1)</f>
        <v>41821.205636574072</v>
      </c>
      <c r="T3458" s="17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9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7">
        <f t="shared" si="272"/>
        <v>42016.706678240742</v>
      </c>
      <c r="T3459" s="17">
        <f t="shared" si="273"/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9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9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9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9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9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9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9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9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9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9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9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9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9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9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9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9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9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9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9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9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9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9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9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9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9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9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9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9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9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9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9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9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9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9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9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9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9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9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9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9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9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9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9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9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9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9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9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9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9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9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9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9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9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9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9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9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9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9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9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9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9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9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9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7">
        <f t="shared" ref="S3522:S3585" si="277">(((J3522/60)/60)/24)+DATE(1970,1,1)</f>
        <v>42227.824212962965</v>
      </c>
      <c r="T3522" s="17">
        <f t="shared" ref="T3522:T3585" si="278">(((I3522/60)/60)/24)+DATE(1970,1,1)</f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9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7">
        <f t="shared" si="277"/>
        <v>41881.361342592594</v>
      </c>
      <c r="T3523" s="17">
        <f t="shared" si="278"/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9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9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9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9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9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9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9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9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9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9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9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9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9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9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9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9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9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9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9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9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9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9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9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9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9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9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9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9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9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9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9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9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9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9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9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9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9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9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9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9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9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9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9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9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9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9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9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9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9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9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9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9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9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9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9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9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9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9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9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9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9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9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9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7">
        <f t="shared" ref="S3586:S3649" si="282">(((J3586/60)/60)/24)+DATE(1970,1,1)</f>
        <v>42168.316481481481</v>
      </c>
      <c r="T3586" s="17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9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7">
        <f t="shared" si="282"/>
        <v>41964.716319444444</v>
      </c>
      <c r="T3587" s="17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9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9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9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9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9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9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9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9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9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9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9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9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9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9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9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9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9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9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9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9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9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9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9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9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9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9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9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9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9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9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9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9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9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9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9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9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9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9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9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9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9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9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9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9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9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9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9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9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9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9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9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9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9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9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9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9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9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9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9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9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9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9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9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7">
        <f t="shared" ref="S3650:S3713" si="287">(((J3650/60)/60)/24)+DATE(1970,1,1)</f>
        <v>41887.292187500003</v>
      </c>
      <c r="T3650" s="17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9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7">
        <f t="shared" si="287"/>
        <v>41780.712893518517</v>
      </c>
      <c r="T3651" s="17">
        <f t="shared" si="288"/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9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9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9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9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9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9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9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9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9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9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9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9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9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9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9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9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9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9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9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9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9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9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9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9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9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9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9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9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9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9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9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9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9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9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9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9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9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9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9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9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9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9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9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9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9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9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9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9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9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9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9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9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9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9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9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9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9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9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9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9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9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9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9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7">
        <f t="shared" ref="S3714:S3777" si="292">(((J3714/60)/60)/24)+DATE(1970,1,1)</f>
        <v>42134.172071759262</v>
      </c>
      <c r="T3714" s="17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9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7">
        <f t="shared" si="292"/>
        <v>42505.738032407404</v>
      </c>
      <c r="T3715" s="17">
        <f t="shared" si="293"/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9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9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9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9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9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9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9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9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9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9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9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9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9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9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9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9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9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9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9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9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9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9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9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9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9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9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9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9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9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9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9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9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9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9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9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9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9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9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9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9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9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9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9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9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9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9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9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9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9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9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9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9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9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9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9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9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9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9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9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9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9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9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9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7">
        <f t="shared" ref="S3778:S3841" si="297">(((J3778/60)/60)/24)+DATE(1970,1,1)</f>
        <v>41814.367800925924</v>
      </c>
      <c r="T3778" s="17">
        <f t="shared" ref="T3778:T3841" si="298">(((I3778/60)/60)/24)+DATE(1970,1,1)</f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9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7">
        <f t="shared" si="297"/>
        <v>41887.111354166671</v>
      </c>
      <c r="T3779" s="17">
        <f t="shared" si="298"/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9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9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9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9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9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9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9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9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9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9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9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9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9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9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9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9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9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9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9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9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9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9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9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9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9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9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9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9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9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9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9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9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9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9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9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9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9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9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9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9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9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9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9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9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9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9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9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9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9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9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9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9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9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9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9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9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9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9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9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9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9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9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9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7">
        <f t="shared" ref="S3842:S3905" si="302">(((J3842/60)/60)/24)+DATE(1970,1,1)</f>
        <v>42432.701724537037</v>
      </c>
      <c r="T3842" s="17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9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7">
        <f t="shared" si="302"/>
        <v>41780.785729166666</v>
      </c>
      <c r="T3843" s="17">
        <f t="shared" si="303"/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9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9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9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9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9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9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9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9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9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9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9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9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9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9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9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9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9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9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9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9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9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9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9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9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9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9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9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9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9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9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9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9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9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9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9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9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9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9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9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9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9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9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9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9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9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9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9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9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9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9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9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9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9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9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9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9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9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9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9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9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9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9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9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7">
        <f t="shared" ref="S3906:S3969" si="307">(((J3906/60)/60)/24)+DATE(1970,1,1)</f>
        <v>42095.229166666672</v>
      </c>
      <c r="T3906" s="17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9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7">
        <f t="shared" si="307"/>
        <v>42124.623877314814</v>
      </c>
      <c r="T3907" s="17">
        <f t="shared" si="308"/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9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9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9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9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9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9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9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9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9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9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9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9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9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9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9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9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9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9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9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9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9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9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9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9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9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9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9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9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9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9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9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9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9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9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9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9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9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9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9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9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9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9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9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9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9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9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9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9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9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9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9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9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9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9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9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9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9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9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9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9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9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9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9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7">
        <f t="shared" ref="S3970:S4033" si="312">(((J3970/60)/60)/24)+DATE(1970,1,1)</f>
        <v>42452.815659722226</v>
      </c>
      <c r="T3970" s="17">
        <f t="shared" ref="T3970:T4033" si="313">(((I3970/60)/60)/24)+DATE(1970,1,1)</f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9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7">
        <f t="shared" si="312"/>
        <v>42601.854699074072</v>
      </c>
      <c r="T3971" s="17">
        <f t="shared" si="313"/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9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9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9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9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9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9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9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9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9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9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9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9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9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9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9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9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9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9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9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9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9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9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9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9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9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9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9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9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9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9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9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9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9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9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9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9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9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9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9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9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9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9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9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9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9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9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9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9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9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9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9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9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9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9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9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9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9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9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9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9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9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9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9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7">
        <f t="shared" ref="S4034:S4097" si="317">(((J4034/60)/60)/24)+DATE(1970,1,1)</f>
        <v>42293.809212962966</v>
      </c>
      <c r="T4034" s="17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9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7">
        <f t="shared" si="317"/>
        <v>42614.268796296295</v>
      </c>
      <c r="T4035" s="17">
        <f t="shared" si="318"/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9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9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9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9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9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9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9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9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9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9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9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9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9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9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9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9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9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9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9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9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9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9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9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9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9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9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9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9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9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9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9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9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9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9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9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9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9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9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9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9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9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9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9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9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9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9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9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9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9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9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9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9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9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9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9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9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9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9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9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9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9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9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9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7">
        <f t="shared" ref="S4098:S4115" si="322">(((J4098/60)/60)/24)+DATE(1970,1,1)</f>
        <v>42750.530312499999</v>
      </c>
      <c r="T4098" s="17">
        <f t="shared" ref="T4098:T4115" si="323">(((I4098/60)/60)/24)+DATE(1970,1,1)</f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9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7">
        <f t="shared" si="322"/>
        <v>42344.824502314819</v>
      </c>
      <c r="T4099" s="17">
        <f t="shared" si="323"/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9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9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9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9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9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9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9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9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9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9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9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9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9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9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9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9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50D45DD1-1185-4C5E-91E8-4EA32DE9AA79}"/>
  <conditionalFormatting sqref="F1:F1048576">
    <cfRule type="cellIs" dxfId="12" priority="2" operator="equal">
      <formula>"cencelled"</formula>
    </cfRule>
    <cfRule type="cellIs" dxfId="11" priority="3" operator="equal">
      <formula>"failed"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O1:O1048576 P1 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0B62B-9EF7-45B8-98CD-861ABEF39EF7}">
  <dimension ref="A1:E18"/>
  <sheetViews>
    <sheetView workbookViewId="0">
      <selection activeCell="C6" sqref="C6:C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9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9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9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9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9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9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9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9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9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9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9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9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9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414C5-7783-4CAF-B2A2-8EEC43049BD7}">
  <dimension ref="A1:H29"/>
  <sheetViews>
    <sheetView workbookViewId="0">
      <selection activeCell="F5" sqref="F5:F12"/>
    </sheetView>
  </sheetViews>
  <sheetFormatPr defaultRowHeight="14.4" x14ac:dyDescent="0.3"/>
  <cols>
    <col min="1" max="1" width="16.886718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21" customFormat="1" x14ac:dyDescent="0.3">
      <c r="A1" s="21" t="s">
        <v>8381</v>
      </c>
      <c r="B1" s="21" t="s">
        <v>8397</v>
      </c>
      <c r="C1" s="21" t="s">
        <v>8398</v>
      </c>
      <c r="D1" s="21" t="s">
        <v>8399</v>
      </c>
      <c r="E1" s="21" t="s">
        <v>8400</v>
      </c>
      <c r="F1" s="21" t="s">
        <v>8401</v>
      </c>
      <c r="G1" s="21" t="s">
        <v>8402</v>
      </c>
      <c r="H1" s="21" t="s">
        <v>8403</v>
      </c>
    </row>
    <row r="2" spans="1:8" x14ac:dyDescent="0.3">
      <c r="A2" t="s">
        <v>8404</v>
      </c>
      <c r="B2">
        <f>COUNTIFS(Kickstarter!$D:$D,"&lt;1000", Kickstarter!$F:$F, "successful")</f>
        <v>322</v>
      </c>
      <c r="C2">
        <f>COUNTIFS(Kickstarter!$D:$D,"&lt;1000", Kickstarter!$F:$F, "failed")</f>
        <v>113</v>
      </c>
      <c r="D2">
        <f>COUNTIFS(Kickstarter!$D:$D,"&lt;1000", Kickstarter!$F:$F, "canceled")</f>
        <v>18</v>
      </c>
      <c r="E2">
        <f>SUM(B2:D2)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8" x14ac:dyDescent="0.3">
      <c r="A3" t="s">
        <v>8405</v>
      </c>
      <c r="B3">
        <f>COUNTIFS(Kickstarter!$D:$D,"&gt;=1000", Kickstarter!$F:$F, "successful",Kickstarter!$D:$D, "&lt;=4999")</f>
        <v>932</v>
      </c>
      <c r="C3">
        <f>COUNTIFS(Kickstarter!$D:$D,"&gt;=1000", Kickstarter!$F:$F, "failed",Kickstarter!$D:$D, "&lt;=4999")</f>
        <v>420</v>
      </c>
      <c r="D3">
        <f>COUNTIFS(Kickstarter!$D:$D,"&gt;=1000", Kickstarter!$F:$F, "canceled",Kickstarter!$D:$D, "&lt;=4999")</f>
        <v>60</v>
      </c>
      <c r="E3">
        <f t="shared" ref="E3:E13" si="0">SUM(B3:D3)</f>
        <v>1412</v>
      </c>
      <c r="F3" s="22">
        <f t="shared" ref="F3:F13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</row>
    <row r="4" spans="1:8" x14ac:dyDescent="0.3">
      <c r="A4" t="s">
        <v>8406</v>
      </c>
      <c r="B4">
        <f>COUNTIFS(Kickstarter!$D:$D,"&gt;=5000", Kickstarter!$F:$F, "successful",Kickstarter!$D:$D, "&lt;=9999")</f>
        <v>381</v>
      </c>
      <c r="C4">
        <f>COUNTIFS(Kickstarter!$D:$D,"&gt;=5000", Kickstarter!$F:$F, "failed",Kickstarter!$D:$D, "&lt;=9999")</f>
        <v>283</v>
      </c>
      <c r="D4">
        <f>COUNTIFS(Kickstarter!$D:$D,"&gt;=5000", Kickstarter!$F:$F, "canceled",Kickstarter!$D:$D, "&lt;=9999")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3">
      <c r="A5" t="s">
        <v>8407</v>
      </c>
      <c r="B5">
        <f>COUNTIFS(Kickstarter!$D:$D,"&gt;=10000", Kickstarter!$F:$F, "successful",Kickstarter!$D:$D, "&lt;=14999")</f>
        <v>168</v>
      </c>
      <c r="C5">
        <f>COUNTIFS(Kickstarter!$D:$D,"&gt;=10000", Kickstarter!$F:$F, "failed",Kickstarter!$D:$D, "&lt;=14999")</f>
        <v>144</v>
      </c>
      <c r="D5">
        <f>COUNTIFS(Kickstarter!$D:$D,"&gt;=10000", Kickstarter!$F:$F, "canceled",Kickstarter!$D:$D, "&lt;=14999")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3">
      <c r="A6" t="s">
        <v>8408</v>
      </c>
      <c r="B6">
        <f>COUNTIFS(Kickstarter!$D:$D,"&gt;=15000", Kickstarter!$F:$F, "successful",Kickstarter!$D:$D, "&lt;=19999")</f>
        <v>94</v>
      </c>
      <c r="C6">
        <f>COUNTIFS(Kickstarter!$D:$D,"&gt;=15000", Kickstarter!$F:$F, "failed",Kickstarter!$D:$D, "&lt;=19999")</f>
        <v>90</v>
      </c>
      <c r="D6">
        <f>COUNTIFS(Kickstarter!$D:$D,"&gt;=15000", Kickstarter!$F:$F, "canceled",Kickstarter!$D:$D, "&lt;=19999")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3">
      <c r="A7" t="s">
        <v>8409</v>
      </c>
      <c r="B7">
        <f>COUNTIFS(Kickstarter!$D:$D,"&gt;=20000", Kickstarter!$F:$F, "successful",Kickstarter!$D:$D, "&lt;=24999")</f>
        <v>62</v>
      </c>
      <c r="C7">
        <f>COUNTIFS(Kickstarter!$D:$D,"&gt;=20000", Kickstarter!$F:$F, "failed",Kickstarter!$D:$D, "&lt;=24999")</f>
        <v>72</v>
      </c>
      <c r="D7">
        <f>COUNTIFS(Kickstarter!$D:$D,"&gt;=20000", Kickstarter!$F:$F, "canceled",Kickstarter!$D:$D, "&lt;=24999")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3">
      <c r="A8" t="s">
        <v>8410</v>
      </c>
      <c r="B8">
        <f>COUNTIFS(Kickstarter!$D:$D,"&gt;=25000", Kickstarter!$F:$F, "successful",Kickstarter!$D:$D, "&lt;=29999")</f>
        <v>55</v>
      </c>
      <c r="C8">
        <f>COUNTIFS(Kickstarter!$D:$D,"&gt;=25000", Kickstarter!$F:$F, "failed",Kickstarter!$D:$D, "&lt;=29999")</f>
        <v>64</v>
      </c>
      <c r="D8">
        <f>COUNTIFS(Kickstarter!$D:$D,"&gt;=25000", Kickstarter!$F:$F, "canceled",Kickstarter!$D:$D, "&lt;=29999")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3">
      <c r="A9" t="s">
        <v>8411</v>
      </c>
      <c r="B9">
        <f>COUNTIFS(Kickstarter!$D:$D,"&gt;=30000", Kickstarter!$F:$F, "successful",Kickstarter!$D:$D, "&lt;=34999")</f>
        <v>32</v>
      </c>
      <c r="C9">
        <f>COUNTIFS(Kickstarter!$D:$D,"&gt;=30000", Kickstarter!$F:$F, "failed",Kickstarter!$D:$D, "&lt;=34999")</f>
        <v>37</v>
      </c>
      <c r="D9">
        <f>COUNTIFS(Kickstarter!$D:$D,"&gt;=30000", Kickstarter!$F:$F, "canceled",Kickstarter!$D:$D, "&lt;=34999")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3">
      <c r="A10" t="s">
        <v>8412</v>
      </c>
      <c r="B10">
        <f>COUNTIFS(Kickstarter!$D:$D,"&gt;=35000", Kickstarter!$F:$F, "successful",Kickstarter!$D:$D, "&lt;=39999")</f>
        <v>26</v>
      </c>
      <c r="C10">
        <f>COUNTIFS(Kickstarter!$D:$D,"&gt;=35000", Kickstarter!$F:$F, "failed",Kickstarter!$D:$D, "&lt;=39999")</f>
        <v>22</v>
      </c>
      <c r="D10">
        <f>COUNTIFS(Kickstarter!$D:$D,"&gt;=35000", Kickstarter!$F:$F, "canceled",Kickstarter!$D:$D, "&lt;=39999")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3">
      <c r="A11" t="s">
        <v>8413</v>
      </c>
      <c r="B11">
        <f>COUNTIFS(Kickstarter!$D:$D,"&gt;=40000", Kickstarter!$F:$F, "successful",Kickstarter!$D:$D, "&lt;=44999")</f>
        <v>21</v>
      </c>
      <c r="C11">
        <f>COUNTIFS(Kickstarter!$D:$D,"&gt;=40000", Kickstarter!$F:$F, "failed",Kickstarter!$D:$D, "&lt;=44999")</f>
        <v>16</v>
      </c>
      <c r="D11">
        <f>COUNTIFS(Kickstarter!$D:$D,"&gt;=40000", Kickstarter!$F:$F, "canceled",Kickstarter!$D:$D, "&lt;=44999")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3">
      <c r="A12" t="s">
        <v>8414</v>
      </c>
      <c r="B12">
        <f>COUNTIFS(Kickstarter!$D:$D,"&gt;=45000", Kickstarter!$F:$F, "successful",Kickstarter!$D:$D, "&lt;=49999")</f>
        <v>6</v>
      </c>
      <c r="C12">
        <f>COUNTIFS(Kickstarter!$D:$D,"&gt;=45000", Kickstarter!$F:$F, "failed",Kickstarter!$D:$D, "&lt;=49999")</f>
        <v>11</v>
      </c>
      <c r="D12">
        <f>COUNTIFS(Kickstarter!$D:$D,"&gt;=45000", Kickstarter!$F:$F, "canceled",Kickstarter!$D:$D, "&lt;=49999")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3">
      <c r="A13" t="s">
        <v>8415</v>
      </c>
      <c r="B13">
        <f>COUNTIFS(Kickstarter!$D:$D,"&gt;=50000", Kickstarter!$F:$F, "successful")</f>
        <v>86</v>
      </c>
      <c r="C13">
        <f>COUNTIFS(Kickstarter!$D:$D,"&gt;=50000", Kickstarter!$F:$F, "failed")</f>
        <v>258</v>
      </c>
      <c r="D13">
        <f>COUNTIFS(Kickstarter!$D:$D,"&gt;=50000", Kickstarter!$F:$F, "canceled")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  <row r="16" spans="1:8" x14ac:dyDescent="0.3">
      <c r="A16" s="12" t="s">
        <v>8364</v>
      </c>
      <c r="B16" t="s">
        <v>8416</v>
      </c>
      <c r="C16" t="s">
        <v>8417</v>
      </c>
      <c r="D16" t="s">
        <v>8418</v>
      </c>
    </row>
    <row r="17" spans="1:4" x14ac:dyDescent="0.3">
      <c r="A17" s="14" t="s">
        <v>8404</v>
      </c>
      <c r="B17" s="23">
        <v>0.71081677704194257</v>
      </c>
      <c r="C17" s="23">
        <v>0.24944812362030905</v>
      </c>
      <c r="D17" s="23">
        <v>3.9735099337748346E-2</v>
      </c>
    </row>
    <row r="18" spans="1:4" x14ac:dyDescent="0.3">
      <c r="A18" s="14" t="s">
        <v>8405</v>
      </c>
      <c r="B18" s="23">
        <v>0.66005665722379603</v>
      </c>
      <c r="C18" s="23">
        <v>0.29745042492917845</v>
      </c>
      <c r="D18" s="23">
        <v>4.2492917847025496E-2</v>
      </c>
    </row>
    <row r="19" spans="1:4" x14ac:dyDescent="0.3">
      <c r="A19" s="14" t="s">
        <v>8406</v>
      </c>
      <c r="B19" s="23">
        <v>0.53212290502793291</v>
      </c>
      <c r="C19" s="23">
        <v>0.39525139664804471</v>
      </c>
      <c r="D19" s="23">
        <v>7.2625698324022353E-2</v>
      </c>
    </row>
    <row r="20" spans="1:4" x14ac:dyDescent="0.3">
      <c r="A20" s="14" t="s">
        <v>8407</v>
      </c>
      <c r="B20" s="23">
        <v>0.47727272727272729</v>
      </c>
      <c r="C20" s="23">
        <v>0.40909090909090912</v>
      </c>
      <c r="D20" s="23">
        <v>0.11363636363636363</v>
      </c>
    </row>
    <row r="21" spans="1:4" x14ac:dyDescent="0.3">
      <c r="A21" s="14" t="s">
        <v>8408</v>
      </c>
      <c r="B21" s="23">
        <v>0.46766169154228854</v>
      </c>
      <c r="C21" s="23">
        <v>0.44776119402985076</v>
      </c>
      <c r="D21" s="23">
        <v>8.45771144278607E-2</v>
      </c>
    </row>
    <row r="22" spans="1:4" x14ac:dyDescent="0.3">
      <c r="A22" s="14" t="s">
        <v>8409</v>
      </c>
      <c r="B22" s="23">
        <v>0.41891891891891891</v>
      </c>
      <c r="C22" s="23">
        <v>0.48648648648648651</v>
      </c>
      <c r="D22" s="23">
        <v>9.45945945945946E-2</v>
      </c>
    </row>
    <row r="23" spans="1:4" x14ac:dyDescent="0.3">
      <c r="A23" s="14" t="s">
        <v>8410</v>
      </c>
      <c r="B23" s="23">
        <v>0.40145985401459855</v>
      </c>
      <c r="C23" s="23">
        <v>0.46715328467153283</v>
      </c>
      <c r="D23" s="23">
        <v>0.13138686131386862</v>
      </c>
    </row>
    <row r="24" spans="1:4" x14ac:dyDescent="0.3">
      <c r="A24" s="14" t="s">
        <v>8411</v>
      </c>
      <c r="B24" s="23">
        <v>0.3902439024390244</v>
      </c>
      <c r="C24" s="23">
        <v>0.45121951219512196</v>
      </c>
      <c r="D24" s="23">
        <v>0.15853658536585366</v>
      </c>
    </row>
    <row r="25" spans="1:4" x14ac:dyDescent="0.3">
      <c r="A25" s="14" t="s">
        <v>8412</v>
      </c>
      <c r="B25" s="23">
        <v>0.47272727272727272</v>
      </c>
      <c r="C25" s="23">
        <v>0.4</v>
      </c>
      <c r="D25" s="23">
        <v>0.12727272727272726</v>
      </c>
    </row>
    <row r="26" spans="1:4" x14ac:dyDescent="0.3">
      <c r="A26" s="14" t="s">
        <v>8413</v>
      </c>
      <c r="B26" s="23">
        <v>0.48837209302325579</v>
      </c>
      <c r="C26" s="23">
        <v>0.37209302325581395</v>
      </c>
      <c r="D26" s="23">
        <v>0.13953488372093023</v>
      </c>
    </row>
    <row r="27" spans="1:4" x14ac:dyDescent="0.3">
      <c r="A27" s="14" t="s">
        <v>8414</v>
      </c>
      <c r="B27" s="23">
        <v>0.2857142857142857</v>
      </c>
      <c r="C27" s="23">
        <v>0.52380952380952384</v>
      </c>
      <c r="D27" s="23">
        <v>0.19047619047619047</v>
      </c>
    </row>
    <row r="28" spans="1:4" x14ac:dyDescent="0.3">
      <c r="A28" s="14" t="s">
        <v>8415</v>
      </c>
      <c r="B28" s="23">
        <v>0.19369369369369369</v>
      </c>
      <c r="C28" s="23">
        <v>0.58108108108108103</v>
      </c>
      <c r="D28" s="23">
        <v>0.22522522522522523</v>
      </c>
    </row>
    <row r="29" spans="1:4" x14ac:dyDescent="0.3">
      <c r="A29" s="14" t="s">
        <v>8361</v>
      </c>
      <c r="B29" s="13">
        <v>5.4990607786397367</v>
      </c>
      <c r="C29" s="13">
        <v>5.0808449598178518</v>
      </c>
      <c r="D29" s="13">
        <v>1.4200942615424106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58E8-16B1-4F8A-B76A-029808D5C001}">
  <dimension ref="A1:F6"/>
  <sheetViews>
    <sheetView workbookViewId="0">
      <selection activeCell="A5" sqref="A5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8222</v>
      </c>
      <c r="B1" t="s">
        <v>8362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9FC55-C06E-44DB-8587-F800D18A9D9F}">
  <dimension ref="A1:E7"/>
  <sheetViews>
    <sheetView workbookViewId="0">
      <selection activeCell="F27" sqref="F2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3">
      <c r="A1" s="12" t="s">
        <v>8222</v>
      </c>
      <c r="B1" t="s">
        <v>8362</v>
      </c>
    </row>
    <row r="2" spans="1:5" x14ac:dyDescent="0.3">
      <c r="A2" s="12" t="s">
        <v>8358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C7E6F-528C-4653-8316-99DBFC5EA51D}">
  <dimension ref="A1:F18"/>
  <sheetViews>
    <sheetView workbookViewId="0">
      <selection activeCell="E11" sqref="E11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8362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9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9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9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9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9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9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D048-80B8-4964-B523-C4D8A37C25CF}">
  <dimension ref="A1:D6"/>
  <sheetViews>
    <sheetView workbookViewId="0">
      <selection activeCell="D2" sqref="D2:D6"/>
    </sheetView>
  </sheetViews>
  <sheetFormatPr defaultRowHeight="14.4" x14ac:dyDescent="0.3"/>
  <cols>
    <col min="1" max="1" width="33.5546875" bestFit="1" customWidth="1"/>
    <col min="2" max="2" width="55.5546875" style="3" customWidth="1"/>
  </cols>
  <sheetData>
    <row r="1" spans="1:4" x14ac:dyDescent="0.3">
      <c r="A1" t="s">
        <v>8380</v>
      </c>
      <c r="B1" s="3" t="s">
        <v>4110</v>
      </c>
      <c r="C1" t="s">
        <v>8381</v>
      </c>
      <c r="D1" t="s">
        <v>8382</v>
      </c>
    </row>
    <row r="2" spans="1:4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513EE-4D02-4E49-AE5B-2E3C7BBD2C81}">
  <dimension ref="A1:T413"/>
  <sheetViews>
    <sheetView workbookViewId="0">
      <selection activeCell="E2" sqref="E2"/>
    </sheetView>
  </sheetViews>
  <sheetFormatPr defaultRowHeight="14.4" x14ac:dyDescent="0.3"/>
  <cols>
    <col min="1" max="1" width="5.109375" bestFit="1" customWidth="1"/>
    <col min="4" max="4" width="12.6640625" bestFit="1" customWidth="1"/>
    <col min="5" max="5" width="11.33203125" bestFit="1" customWidth="1"/>
    <col min="6" max="6" width="10" bestFit="1" customWidth="1"/>
    <col min="7" max="7" width="7.88671875" bestFit="1" customWidth="1"/>
    <col min="8" max="8" width="8.5546875" bestFit="1" customWidth="1"/>
    <col min="9" max="9" width="11.33203125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4.33203125" bestFit="1" customWidth="1"/>
    <col min="15" max="15" width="18.44140625" bestFit="1" customWidth="1"/>
    <col min="16" max="16" width="17" bestFit="1" customWidth="1"/>
    <col min="17" max="17" width="15.33203125" bestFit="1" customWidth="1"/>
    <col min="18" max="18" width="11.8867187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5" t="s">
        <v>8359</v>
      </c>
      <c r="S1" s="16" t="s">
        <v>8365</v>
      </c>
      <c r="T1" s="18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9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7">
        <v>42646.092812499999</v>
      </c>
      <c r="T2" s="17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9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7">
        <v>42430.040798611109</v>
      </c>
      <c r="T3" s="17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9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7">
        <v>42238.13282407407</v>
      </c>
      <c r="T4" s="17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9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7">
        <v>41850.400937500002</v>
      </c>
      <c r="T5" s="17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9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7">
        <v>42753.205625000002</v>
      </c>
      <c r="T6" s="17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9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7">
        <v>42155.920219907406</v>
      </c>
      <c r="T7" s="17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9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7">
        <v>42157.591064814813</v>
      </c>
      <c r="T8" s="17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9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7">
        <v>42676.065150462964</v>
      </c>
      <c r="T9" s="17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9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9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9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9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7">
        <v>42712.23474537037</v>
      </c>
      <c r="T13" s="17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9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9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9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9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9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9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9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9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9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7">
        <v>42195.749745370369</v>
      </c>
      <c r="T22" s="17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9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9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7">
        <v>42018.94159722222</v>
      </c>
      <c r="T24" s="17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9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9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9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7">
        <v>42558.189432870371</v>
      </c>
      <c r="T27" s="17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9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9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9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9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9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9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9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9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7">
        <v>42158.065694444449</v>
      </c>
      <c r="T35" s="17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9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9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7">
        <v>42208.84646990741</v>
      </c>
      <c r="T37" s="17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9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9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7">
        <v>41759.13962962963</v>
      </c>
      <c r="T39" s="17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9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9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9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9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9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9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9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9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7">
        <v>42171.824884259258</v>
      </c>
      <c r="T47" s="17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9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9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9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9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9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9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7">
        <v>42036.24428240741</v>
      </c>
      <c r="T53" s="17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9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9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9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9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9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9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9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9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9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7">
        <v>42694.110185185185</v>
      </c>
      <c r="T62" s="17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9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9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9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7">
        <v>41941.683865740742</v>
      </c>
      <c r="T65" s="17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9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7">
        <v>42026.88118055556</v>
      </c>
      <c r="T66" s="17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9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9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7">
        <v>41993.824340277773</v>
      </c>
      <c r="T68" s="17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9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9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9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9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9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9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7">
        <v>41862.83997685185</v>
      </c>
      <c r="T74" s="17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9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9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9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9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9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9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9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7">
        <v>41841.26489583333</v>
      </c>
      <c r="T81" s="17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9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9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7">
        <v>41775.753761574073</v>
      </c>
      <c r="T83" s="17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9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7">
        <v>41766.80572916667</v>
      </c>
      <c r="T84" s="17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9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9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7">
        <v>41940.69158564815</v>
      </c>
      <c r="T86" s="17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9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9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9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9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9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9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9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9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9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7">
        <v>41477.930914351848</v>
      </c>
      <c r="T95" s="17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9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9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9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9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7">
        <v>41491.79478009259</v>
      </c>
      <c r="T99" s="17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9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9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9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9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9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9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9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9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9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9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9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7">
        <v>42772.833379629628</v>
      </c>
      <c r="T110" s="17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9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9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9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9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7">
        <v>42503.559467592597</v>
      </c>
      <c r="T114" s="17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9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9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9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9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9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9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9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9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9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9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9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9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7">
        <v>42262.096782407403</v>
      </c>
      <c r="T126" s="17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9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9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9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9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9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9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9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7">
        <v>42602.576712962968</v>
      </c>
      <c r="T133" s="17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9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9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9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9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9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9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9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7">
        <v>42284.516064814816</v>
      </c>
      <c r="T140" s="17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9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9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7">
        <v>42136.536134259266</v>
      </c>
      <c r="T142" s="17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9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9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9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9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9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7">
        <v>42400.704537037032</v>
      </c>
      <c r="T147" s="17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9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7">
        <v>42017.88045138889</v>
      </c>
      <c r="T148" s="17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9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9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9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9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9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9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9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9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9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7">
        <v>42239.957962962959</v>
      </c>
      <c r="T157" s="17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9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9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9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9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9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9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9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7">
        <v>42493.219236111108</v>
      </c>
      <c r="T164" s="17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9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9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9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9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9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9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9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9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9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9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9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9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9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9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9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9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9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9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9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9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9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9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9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9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9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9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9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9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9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9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9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9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9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9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9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9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9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9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9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9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9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9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9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7">
        <v>42292.087592592594</v>
      </c>
      <c r="T207" s="17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9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7">
        <v>41953.8675</v>
      </c>
      <c r="T208" s="17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9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9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9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9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9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9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9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9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9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9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9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9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9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9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9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9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9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9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9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7">
        <v>41894.91375</v>
      </c>
      <c r="T227" s="17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9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9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9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9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9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9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9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9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9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7">
        <v>41776.063136574077</v>
      </c>
      <c r="T236" s="17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9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9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7">
        <v>42572.61681712963</v>
      </c>
      <c r="T238" s="17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9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9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9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9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9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9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9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9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9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9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9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9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9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7">
        <v>42626.7503125</v>
      </c>
      <c r="T251" s="17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9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9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9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9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7">
        <v>42643.632858796293</v>
      </c>
      <c r="T255" s="17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9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7">
        <v>42179.898472222223</v>
      </c>
      <c r="T256" s="17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9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9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9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9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7">
        <v>42605.765381944439</v>
      </c>
      <c r="T260" s="17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9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9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9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9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9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7">
        <v>41921.279976851853</v>
      </c>
      <c r="T265" s="17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9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7">
        <v>42128.736608796295</v>
      </c>
      <c r="T266" s="17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9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7">
        <v>42053.916921296302</v>
      </c>
      <c r="T267" s="17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9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7">
        <v>42171.317442129628</v>
      </c>
      <c r="T268" s="17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9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9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9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9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9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9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9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9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9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9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7">
        <v>42689.214988425927</v>
      </c>
      <c r="T278" s="17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9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9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9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9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9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9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9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9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9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9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9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9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9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9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9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7">
        <v>41856.010069444441</v>
      </c>
      <c r="T293" s="17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9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9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9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9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9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9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9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9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9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9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9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9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9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9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9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9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9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9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9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9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7">
        <v>42196.028703703705</v>
      </c>
      <c r="T313" s="17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9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9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9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9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9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9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9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9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9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9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9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9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9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9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9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9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9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9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9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9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9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9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9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9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9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7">
        <v>42220.79487268519</v>
      </c>
      <c r="T338" s="17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9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9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9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9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9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9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9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9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9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7">
        <v>42619.935694444444</v>
      </c>
      <c r="T347" s="17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9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9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9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9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9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9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9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9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9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9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9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9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9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9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9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9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9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9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9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9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9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9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9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7">
        <v>41753.593275462961</v>
      </c>
      <c r="T370" s="17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9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9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9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9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9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9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7">
        <v>41891.96503472222</v>
      </c>
      <c r="T376" s="17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9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9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9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9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9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9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9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7">
        <v>41792.542986111112</v>
      </c>
      <c r="T383" s="17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9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9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9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9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9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9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9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9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9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9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9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9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7">
        <v>42462.140868055561</v>
      </c>
      <c r="T395" s="17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9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9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9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9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9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9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9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9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9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9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9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9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9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9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9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9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9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9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8" priority="2" operator="equal">
      <formula>"cencelled"</formula>
    </cfRule>
    <cfRule type="cellIs" dxfId="7" priority="3" operator="equal">
      <formula>"failed"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2:O413 O1:P1 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6217-2BA0-4F97-8495-E1B173F4A1DF}">
  <dimension ref="A1:T251"/>
  <sheetViews>
    <sheetView workbookViewId="0">
      <selection activeCell="D3" sqref="D3"/>
    </sheetView>
  </sheetViews>
  <sheetFormatPr defaultRowHeight="14.4" x14ac:dyDescent="0.3"/>
  <cols>
    <col min="1" max="1" width="5.109375" bestFit="1" customWidth="1"/>
    <col min="2" max="2" width="26.5546875" customWidth="1"/>
    <col min="3" max="3" width="26.6640625" style="3" customWidth="1"/>
    <col min="4" max="4" width="12.6640625" bestFit="1" customWidth="1"/>
    <col min="5" max="5" width="10.33203125" bestFit="1" customWidth="1"/>
    <col min="6" max="6" width="9.6640625" bestFit="1" customWidth="1"/>
    <col min="7" max="7" width="7.88671875" bestFit="1" customWidth="1"/>
    <col min="8" max="8" width="8.5546875" bestFit="1" customWidth="1"/>
    <col min="9" max="9" width="11.33203125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4.33203125" bestFit="1" customWidth="1"/>
    <col min="15" max="15" width="18.44140625" bestFit="1" customWidth="1"/>
    <col min="16" max="16" width="17" bestFit="1" customWidth="1"/>
    <col min="17" max="17" width="15.33203125" bestFit="1" customWidth="1"/>
    <col min="18" max="18" width="11.8867187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5" t="s">
        <v>8359</v>
      </c>
      <c r="S1" s="16" t="s">
        <v>8365</v>
      </c>
      <c r="T1" s="18" t="s">
        <v>8366</v>
      </c>
    </row>
    <row r="2" spans="1:20" ht="72" x14ac:dyDescent="0.3">
      <c r="A2">
        <v>2843</v>
      </c>
      <c r="B2" s="3" t="s">
        <v>2843</v>
      </c>
      <c r="C2" s="3" t="s">
        <v>6953</v>
      </c>
      <c r="D2" s="9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7">
        <v>42492.737847222219</v>
      </c>
      <c r="T2" s="17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9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7">
        <v>42103.016585648147</v>
      </c>
      <c r="T3" s="17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9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7">
        <v>42108.692060185189</v>
      </c>
      <c r="T4" s="17">
        <v>42153.692060185189</v>
      </c>
    </row>
    <row r="5" spans="1:20" ht="72" x14ac:dyDescent="0.3">
      <c r="A5">
        <v>2847</v>
      </c>
      <c r="B5" s="3" t="s">
        <v>2847</v>
      </c>
      <c r="C5" s="3" t="s">
        <v>6957</v>
      </c>
      <c r="D5" s="9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7">
        <v>42453.806307870371</v>
      </c>
      <c r="T5" s="17">
        <v>42513.806307870371</v>
      </c>
    </row>
    <row r="6" spans="1:20" ht="86.4" x14ac:dyDescent="0.3">
      <c r="A6">
        <v>2848</v>
      </c>
      <c r="B6" s="3" t="s">
        <v>2848</v>
      </c>
      <c r="C6" s="3" t="s">
        <v>6958</v>
      </c>
      <c r="D6" s="9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7">
        <v>42123.648831018523</v>
      </c>
      <c r="T6" s="17">
        <v>42153.648831018523</v>
      </c>
    </row>
    <row r="7" spans="1:20" ht="72" x14ac:dyDescent="0.3">
      <c r="A7">
        <v>2850</v>
      </c>
      <c r="B7" s="3" t="s">
        <v>2850</v>
      </c>
      <c r="C7" s="3" t="s">
        <v>6960</v>
      </c>
      <c r="D7" s="9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7">
        <v>41858.007071759261</v>
      </c>
      <c r="T7" s="17">
        <v>41888.007071759261</v>
      </c>
    </row>
    <row r="8" spans="1:20" ht="57.6" x14ac:dyDescent="0.3">
      <c r="A8">
        <v>2852</v>
      </c>
      <c r="B8" s="3" t="s">
        <v>2852</v>
      </c>
      <c r="C8" s="3" t="s">
        <v>6962</v>
      </c>
      <c r="D8" s="9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7">
        <v>41781.045173611114</v>
      </c>
      <c r="T8" s="17">
        <v>41811.045173611114</v>
      </c>
    </row>
    <row r="9" spans="1:20" ht="72" x14ac:dyDescent="0.3">
      <c r="A9">
        <v>2855</v>
      </c>
      <c r="B9" s="3" t="s">
        <v>2855</v>
      </c>
      <c r="C9" s="3" t="s">
        <v>6965</v>
      </c>
      <c r="D9" s="9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7">
        <v>42370.007766203707</v>
      </c>
      <c r="T9" s="17">
        <v>42398.981944444444</v>
      </c>
    </row>
    <row r="10" spans="1:20" ht="72" x14ac:dyDescent="0.3">
      <c r="A10">
        <v>2856</v>
      </c>
      <c r="B10" s="3" t="s">
        <v>2856</v>
      </c>
      <c r="C10" s="3" t="s">
        <v>6966</v>
      </c>
      <c r="D10" s="9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7">
        <v>42165.037581018521</v>
      </c>
      <c r="T10" s="17">
        <v>42224.898611111115</v>
      </c>
    </row>
    <row r="11" spans="1:20" ht="72" x14ac:dyDescent="0.3">
      <c r="A11">
        <v>2860</v>
      </c>
      <c r="B11" s="3" t="s">
        <v>2860</v>
      </c>
      <c r="C11" s="3" t="s">
        <v>6970</v>
      </c>
      <c r="D11" s="9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7">
        <v>42480.800648148142</v>
      </c>
      <c r="T11" s="17">
        <v>42540.800648148142</v>
      </c>
    </row>
    <row r="12" spans="1:20" ht="72" x14ac:dyDescent="0.3">
      <c r="A12">
        <v>2862</v>
      </c>
      <c r="B12" s="3" t="s">
        <v>2862</v>
      </c>
      <c r="C12" s="3" t="s">
        <v>6972</v>
      </c>
      <c r="D12" s="9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7">
        <v>41784.789687500001</v>
      </c>
      <c r="T12" s="17">
        <v>41814.789687500001</v>
      </c>
    </row>
    <row r="13" spans="1:20" ht="72" x14ac:dyDescent="0.3">
      <c r="A13">
        <v>2863</v>
      </c>
      <c r="B13" s="3" t="s">
        <v>2863</v>
      </c>
      <c r="C13" s="3" t="s">
        <v>6973</v>
      </c>
      <c r="D13" s="9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7">
        <v>41831.675034722226</v>
      </c>
      <c r="T13" s="17">
        <v>41891.675034722226</v>
      </c>
    </row>
    <row r="14" spans="1:20" ht="72" x14ac:dyDescent="0.3">
      <c r="A14">
        <v>2865</v>
      </c>
      <c r="B14" s="3" t="s">
        <v>2865</v>
      </c>
      <c r="C14" s="3" t="s">
        <v>6975</v>
      </c>
      <c r="D14" s="9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7">
        <v>41950.114108796297</v>
      </c>
      <c r="T14" s="17">
        <v>42010.114108796297</v>
      </c>
    </row>
    <row r="15" spans="1:20" ht="72" x14ac:dyDescent="0.3">
      <c r="A15">
        <v>2866</v>
      </c>
      <c r="B15" s="3" t="s">
        <v>2866</v>
      </c>
      <c r="C15" s="3" t="s">
        <v>6976</v>
      </c>
      <c r="D15" s="9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7">
        <v>42627.955104166671</v>
      </c>
      <c r="T15" s="17">
        <v>42657.916666666672</v>
      </c>
    </row>
    <row r="16" spans="1:20" ht="72" x14ac:dyDescent="0.3">
      <c r="A16">
        <v>2867</v>
      </c>
      <c r="B16" s="3" t="s">
        <v>2867</v>
      </c>
      <c r="C16" s="3" t="s">
        <v>6977</v>
      </c>
      <c r="D16" s="9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7">
        <v>42531.195277777777</v>
      </c>
      <c r="T16" s="17">
        <v>42555.166666666672</v>
      </c>
    </row>
    <row r="17" spans="1:20" ht="72" x14ac:dyDescent="0.3">
      <c r="A17">
        <v>2868</v>
      </c>
      <c r="B17" s="3" t="s">
        <v>2868</v>
      </c>
      <c r="C17" s="3" t="s">
        <v>6978</v>
      </c>
      <c r="D17" s="9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7">
        <v>42618.827013888891</v>
      </c>
      <c r="T17" s="17">
        <v>42648.827013888891</v>
      </c>
    </row>
    <row r="18" spans="1:20" ht="72" x14ac:dyDescent="0.3">
      <c r="A18">
        <v>2869</v>
      </c>
      <c r="B18" s="3" t="s">
        <v>2869</v>
      </c>
      <c r="C18" s="3" t="s">
        <v>6979</v>
      </c>
      <c r="D18" s="9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7">
        <v>42540.593530092592</v>
      </c>
      <c r="T18" s="17">
        <v>42570.593530092592</v>
      </c>
    </row>
    <row r="19" spans="1:20" ht="72" x14ac:dyDescent="0.3">
      <c r="A19">
        <v>2870</v>
      </c>
      <c r="B19" s="3" t="s">
        <v>2870</v>
      </c>
      <c r="C19" s="3" t="s">
        <v>6980</v>
      </c>
      <c r="D19" s="9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7">
        <v>41746.189409722225</v>
      </c>
      <c r="T19" s="17">
        <v>41776.189409722225</v>
      </c>
    </row>
    <row r="20" spans="1:20" ht="57.6" x14ac:dyDescent="0.3">
      <c r="A20">
        <v>2871</v>
      </c>
      <c r="B20" s="3" t="s">
        <v>2871</v>
      </c>
      <c r="C20" s="3" t="s">
        <v>6981</v>
      </c>
      <c r="D20" s="9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7">
        <v>41974.738576388889</v>
      </c>
      <c r="T20" s="17">
        <v>41994.738576388889</v>
      </c>
    </row>
    <row r="21" spans="1:20" ht="57.6" x14ac:dyDescent="0.3">
      <c r="A21">
        <v>2872</v>
      </c>
      <c r="B21" s="3" t="s">
        <v>2872</v>
      </c>
      <c r="C21" s="3" t="s">
        <v>6982</v>
      </c>
      <c r="D21" s="9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7">
        <v>42115.11618055556</v>
      </c>
      <c r="T21" s="17">
        <v>42175.11618055556</v>
      </c>
    </row>
    <row r="22" spans="1:20" ht="72" x14ac:dyDescent="0.3">
      <c r="A22">
        <v>2873</v>
      </c>
      <c r="B22" s="3" t="s">
        <v>2873</v>
      </c>
      <c r="C22" s="3" t="s">
        <v>6983</v>
      </c>
      <c r="D22" s="9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7">
        <v>42002.817488425921</v>
      </c>
      <c r="T22" s="17">
        <v>42032.817488425921</v>
      </c>
    </row>
    <row r="23" spans="1:20" ht="72" x14ac:dyDescent="0.3">
      <c r="A23">
        <v>2874</v>
      </c>
      <c r="B23" s="3" t="s">
        <v>2874</v>
      </c>
      <c r="C23" s="3" t="s">
        <v>6984</v>
      </c>
      <c r="D23" s="9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7">
        <v>42722.84474537037</v>
      </c>
      <c r="T23" s="17">
        <v>42752.84474537037</v>
      </c>
    </row>
    <row r="24" spans="1:20" ht="72" x14ac:dyDescent="0.3">
      <c r="A24">
        <v>2875</v>
      </c>
      <c r="B24" s="3" t="s">
        <v>2875</v>
      </c>
      <c r="C24" s="3" t="s">
        <v>6985</v>
      </c>
      <c r="D24" s="9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7">
        <v>42465.128391203703</v>
      </c>
      <c r="T24" s="17">
        <v>42495.128391203703</v>
      </c>
    </row>
    <row r="25" spans="1:20" ht="72" x14ac:dyDescent="0.3">
      <c r="A25">
        <v>2876</v>
      </c>
      <c r="B25" s="3" t="s">
        <v>2876</v>
      </c>
      <c r="C25" s="3" t="s">
        <v>6986</v>
      </c>
      <c r="D25" s="9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7">
        <v>42171.743969907402</v>
      </c>
      <c r="T25" s="17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9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7">
        <v>42672.955138888887</v>
      </c>
      <c r="T26" s="17">
        <v>42704.708333333328</v>
      </c>
    </row>
    <row r="27" spans="1:20" ht="57.6" x14ac:dyDescent="0.3">
      <c r="A27">
        <v>2879</v>
      </c>
      <c r="B27" s="3" t="s">
        <v>2879</v>
      </c>
      <c r="C27" s="3" t="s">
        <v>6989</v>
      </c>
      <c r="D27" s="9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7">
        <v>42359.725243055553</v>
      </c>
      <c r="T27" s="17">
        <v>42389.725243055553</v>
      </c>
    </row>
    <row r="28" spans="1:20" ht="72" x14ac:dyDescent="0.3">
      <c r="A28">
        <v>2880</v>
      </c>
      <c r="B28" s="3" t="s">
        <v>2880</v>
      </c>
      <c r="C28" s="3" t="s">
        <v>6990</v>
      </c>
      <c r="D28" s="9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7">
        <v>42192.905694444446</v>
      </c>
      <c r="T28" s="17">
        <v>42236.711805555555</v>
      </c>
    </row>
    <row r="29" spans="1:20" ht="72" x14ac:dyDescent="0.3">
      <c r="A29">
        <v>2881</v>
      </c>
      <c r="B29" s="3" t="s">
        <v>2881</v>
      </c>
      <c r="C29" s="3" t="s">
        <v>6991</v>
      </c>
      <c r="D29" s="9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7">
        <v>41916.597638888888</v>
      </c>
      <c r="T29" s="17">
        <v>41976.639305555553</v>
      </c>
    </row>
    <row r="30" spans="1:20" ht="72" x14ac:dyDescent="0.3">
      <c r="A30">
        <v>2882</v>
      </c>
      <c r="B30" s="3" t="s">
        <v>2882</v>
      </c>
      <c r="C30" s="3" t="s">
        <v>6992</v>
      </c>
      <c r="D30" s="9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7">
        <v>42461.596273148149</v>
      </c>
      <c r="T30" s="17">
        <v>42491.596273148149</v>
      </c>
    </row>
    <row r="31" spans="1:20" ht="72" x14ac:dyDescent="0.3">
      <c r="A31">
        <v>2883</v>
      </c>
      <c r="B31" s="3" t="s">
        <v>2883</v>
      </c>
      <c r="C31" s="3" t="s">
        <v>6993</v>
      </c>
      <c r="D31" s="9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7">
        <v>42370.90320601852</v>
      </c>
      <c r="T31" s="17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9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7">
        <v>41948.727256944447</v>
      </c>
      <c r="T32" s="17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9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7">
        <v>42047.07640046296</v>
      </c>
      <c r="T33" s="17">
        <v>42077.034733796296</v>
      </c>
    </row>
    <row r="34" spans="1:20" ht="72" x14ac:dyDescent="0.3">
      <c r="A34">
        <v>2886</v>
      </c>
      <c r="B34" s="3" t="s">
        <v>2886</v>
      </c>
      <c r="C34" s="3" t="s">
        <v>6996</v>
      </c>
      <c r="D34" s="9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7">
        <v>42261.632916666669</v>
      </c>
      <c r="T34" s="17">
        <v>42266.165972222225</v>
      </c>
    </row>
    <row r="35" spans="1:20" ht="72" x14ac:dyDescent="0.3">
      <c r="A35">
        <v>2887</v>
      </c>
      <c r="B35" s="3" t="s">
        <v>2887</v>
      </c>
      <c r="C35" s="3" t="s">
        <v>6997</v>
      </c>
      <c r="D35" s="9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7">
        <v>41985.427361111113</v>
      </c>
      <c r="T35" s="17">
        <v>42015.427361111113</v>
      </c>
    </row>
    <row r="36" spans="1:20" ht="86.4" x14ac:dyDescent="0.3">
      <c r="A36">
        <v>2888</v>
      </c>
      <c r="B36" s="3" t="s">
        <v>2888</v>
      </c>
      <c r="C36" s="3" t="s">
        <v>6998</v>
      </c>
      <c r="D36" s="9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7">
        <v>41922.535185185188</v>
      </c>
      <c r="T36" s="17">
        <v>41930.207638888889</v>
      </c>
    </row>
    <row r="37" spans="1:20" ht="72" x14ac:dyDescent="0.3">
      <c r="A37">
        <v>2889</v>
      </c>
      <c r="B37" s="3" t="s">
        <v>2889</v>
      </c>
      <c r="C37" s="3" t="s">
        <v>6999</v>
      </c>
      <c r="D37" s="9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7">
        <v>41850.863252314812</v>
      </c>
      <c r="T37" s="17">
        <v>41880.863252314812</v>
      </c>
    </row>
    <row r="38" spans="1:20" ht="72" x14ac:dyDescent="0.3">
      <c r="A38">
        <v>2890</v>
      </c>
      <c r="B38" s="3" t="s">
        <v>2890</v>
      </c>
      <c r="C38" s="3" t="s">
        <v>7000</v>
      </c>
      <c r="D38" s="9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7">
        <v>41831.742962962962</v>
      </c>
      <c r="T38" s="17">
        <v>41860.125</v>
      </c>
    </row>
    <row r="39" spans="1:20" ht="72" x14ac:dyDescent="0.3">
      <c r="A39">
        <v>2891</v>
      </c>
      <c r="B39" s="3" t="s">
        <v>2891</v>
      </c>
      <c r="C39" s="3" t="s">
        <v>7001</v>
      </c>
      <c r="D39" s="9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7">
        <v>42415.883425925931</v>
      </c>
      <c r="T39" s="17">
        <v>42475.84175925926</v>
      </c>
    </row>
    <row r="40" spans="1:20" ht="72" x14ac:dyDescent="0.3">
      <c r="A40">
        <v>2892</v>
      </c>
      <c r="B40" s="3" t="s">
        <v>2892</v>
      </c>
      <c r="C40" s="3" t="s">
        <v>7002</v>
      </c>
      <c r="D40" s="9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7">
        <v>41869.714166666665</v>
      </c>
      <c r="T40" s="17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9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7">
        <v>41953.773090277777</v>
      </c>
      <c r="T41" s="17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9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7">
        <v>42037.986284722225</v>
      </c>
      <c r="T42" s="17">
        <v>42097.944618055553</v>
      </c>
    </row>
    <row r="43" spans="1:20" ht="72" x14ac:dyDescent="0.3">
      <c r="A43">
        <v>2895</v>
      </c>
      <c r="B43" s="3" t="s">
        <v>2895</v>
      </c>
      <c r="C43" s="3" t="s">
        <v>7005</v>
      </c>
      <c r="D43" s="9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7">
        <v>41811.555462962962</v>
      </c>
      <c r="T43" s="17">
        <v>41812.875</v>
      </c>
    </row>
    <row r="44" spans="1:20" ht="57.6" x14ac:dyDescent="0.3">
      <c r="A44">
        <v>2896</v>
      </c>
      <c r="B44" s="3" t="s">
        <v>2896</v>
      </c>
      <c r="C44" s="3" t="s">
        <v>7006</v>
      </c>
      <c r="D44" s="9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7">
        <v>42701.908807870372</v>
      </c>
      <c r="T44" s="17">
        <v>42716.25</v>
      </c>
    </row>
    <row r="45" spans="1:20" ht="72" x14ac:dyDescent="0.3">
      <c r="A45">
        <v>2897</v>
      </c>
      <c r="B45" s="3" t="s">
        <v>2897</v>
      </c>
      <c r="C45" s="3" t="s">
        <v>7007</v>
      </c>
      <c r="D45" s="9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7">
        <v>42258.646504629629</v>
      </c>
      <c r="T45" s="17">
        <v>42288.645196759258</v>
      </c>
    </row>
    <row r="46" spans="1:20" ht="72" x14ac:dyDescent="0.3">
      <c r="A46">
        <v>2898</v>
      </c>
      <c r="B46" s="3" t="s">
        <v>2898</v>
      </c>
      <c r="C46" s="3" t="s">
        <v>7008</v>
      </c>
      <c r="D46" s="9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7">
        <v>42278.664965277778</v>
      </c>
      <c r="T46" s="17">
        <v>42308.664965277778</v>
      </c>
    </row>
    <row r="47" spans="1:20" ht="72" x14ac:dyDescent="0.3">
      <c r="A47">
        <v>2899</v>
      </c>
      <c r="B47" s="3" t="s">
        <v>2899</v>
      </c>
      <c r="C47" s="3" t="s">
        <v>7009</v>
      </c>
      <c r="D47" s="9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7">
        <v>42515.078217592592</v>
      </c>
      <c r="T47" s="17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9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7">
        <v>41830.234166666669</v>
      </c>
      <c r="T48" s="17">
        <v>41860.234166666669</v>
      </c>
    </row>
    <row r="49" spans="1:20" ht="72" x14ac:dyDescent="0.3">
      <c r="A49">
        <v>2901</v>
      </c>
      <c r="B49" s="3" t="s">
        <v>2901</v>
      </c>
      <c r="C49" s="3" t="s">
        <v>7011</v>
      </c>
      <c r="D49" s="9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7">
        <v>41982.904386574075</v>
      </c>
      <c r="T49" s="17">
        <v>42042.904386574075</v>
      </c>
    </row>
    <row r="50" spans="1:20" ht="57.6" x14ac:dyDescent="0.3">
      <c r="A50">
        <v>2902</v>
      </c>
      <c r="B50" s="3" t="s">
        <v>2902</v>
      </c>
      <c r="C50" s="3" t="s">
        <v>7012</v>
      </c>
      <c r="D50" s="9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7">
        <v>42210.439768518518</v>
      </c>
      <c r="T50" s="17">
        <v>42240.439768518518</v>
      </c>
    </row>
    <row r="51" spans="1:20" ht="72" x14ac:dyDescent="0.3">
      <c r="A51">
        <v>2903</v>
      </c>
      <c r="B51" s="3" t="s">
        <v>2903</v>
      </c>
      <c r="C51" s="3" t="s">
        <v>7013</v>
      </c>
      <c r="D51" s="9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7">
        <v>42196.166874999995</v>
      </c>
      <c r="T51" s="17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9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7">
        <v>42606.056863425925</v>
      </c>
      <c r="T52" s="17">
        <v>42620.056863425925</v>
      </c>
    </row>
    <row r="53" spans="1:20" ht="72" x14ac:dyDescent="0.3">
      <c r="A53">
        <v>2906</v>
      </c>
      <c r="B53" s="3" t="s">
        <v>2906</v>
      </c>
      <c r="C53" s="3" t="s">
        <v>7016</v>
      </c>
      <c r="D53" s="9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7">
        <v>42199.648912037039</v>
      </c>
      <c r="T53" s="17">
        <v>42217.041666666672</v>
      </c>
    </row>
    <row r="54" spans="1:20" ht="86.4" x14ac:dyDescent="0.3">
      <c r="A54">
        <v>2907</v>
      </c>
      <c r="B54" s="3" t="s">
        <v>2907</v>
      </c>
      <c r="C54" s="3" t="s">
        <v>7017</v>
      </c>
      <c r="D54" s="9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7">
        <v>42444.877743055549</v>
      </c>
      <c r="T54" s="17">
        <v>42504.877743055549</v>
      </c>
    </row>
    <row r="55" spans="1:20" ht="72" x14ac:dyDescent="0.3">
      <c r="A55">
        <v>2908</v>
      </c>
      <c r="B55" s="3" t="s">
        <v>2908</v>
      </c>
      <c r="C55" s="3" t="s">
        <v>7018</v>
      </c>
      <c r="D55" s="9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7">
        <v>42499.731701388882</v>
      </c>
      <c r="T55" s="17">
        <v>42529.731701388882</v>
      </c>
    </row>
    <row r="56" spans="1:20" ht="72" x14ac:dyDescent="0.3">
      <c r="A56">
        <v>2909</v>
      </c>
      <c r="B56" s="3" t="s">
        <v>2909</v>
      </c>
      <c r="C56" s="3" t="s">
        <v>7019</v>
      </c>
      <c r="D56" s="9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7">
        <v>41929.266215277778</v>
      </c>
      <c r="T56" s="17">
        <v>41968.823611111111</v>
      </c>
    </row>
    <row r="57" spans="1:20" ht="72" x14ac:dyDescent="0.3">
      <c r="A57">
        <v>2911</v>
      </c>
      <c r="B57" s="3" t="s">
        <v>2911</v>
      </c>
      <c r="C57" s="3" t="s">
        <v>7021</v>
      </c>
      <c r="D57" s="9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7">
        <v>42142.768819444449</v>
      </c>
      <c r="T57" s="17">
        <v>42182.768819444449</v>
      </c>
    </row>
    <row r="58" spans="1:20" ht="72" x14ac:dyDescent="0.3">
      <c r="A58">
        <v>2912</v>
      </c>
      <c r="B58" s="3" t="s">
        <v>2912</v>
      </c>
      <c r="C58" s="3" t="s">
        <v>7022</v>
      </c>
      <c r="D58" s="9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7">
        <v>42354.131643518514</v>
      </c>
      <c r="T58" s="17">
        <v>42384.131643518514</v>
      </c>
    </row>
    <row r="59" spans="1:20" ht="72" x14ac:dyDescent="0.3">
      <c r="A59">
        <v>2913</v>
      </c>
      <c r="B59" s="3" t="s">
        <v>2913</v>
      </c>
      <c r="C59" s="3" t="s">
        <v>7023</v>
      </c>
      <c r="D59" s="9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7">
        <v>41828.922905092593</v>
      </c>
      <c r="T59" s="17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9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7">
        <v>42245.234340277777</v>
      </c>
      <c r="T60" s="17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9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7">
        <v>42278.629710648151</v>
      </c>
      <c r="T61" s="17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9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7">
        <v>41826.61954861111</v>
      </c>
      <c r="T62" s="17">
        <v>41856.61954861111</v>
      </c>
    </row>
    <row r="63" spans="1:20" ht="57.6" x14ac:dyDescent="0.3">
      <c r="A63">
        <v>3728</v>
      </c>
      <c r="B63" s="3" t="s">
        <v>3725</v>
      </c>
      <c r="C63" s="3" t="s">
        <v>7838</v>
      </c>
      <c r="D63" s="9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7">
        <v>42205.171018518522</v>
      </c>
      <c r="T63" s="17">
        <v>42235.171018518522</v>
      </c>
    </row>
    <row r="64" spans="1:20" ht="72" x14ac:dyDescent="0.3">
      <c r="A64">
        <v>3729</v>
      </c>
      <c r="B64" s="3" t="s">
        <v>3726</v>
      </c>
      <c r="C64" s="3" t="s">
        <v>7839</v>
      </c>
      <c r="D64" s="9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7">
        <v>42041.205000000002</v>
      </c>
      <c r="T64" s="17">
        <v>42086.16333333333</v>
      </c>
    </row>
    <row r="65" spans="1:20" ht="72" x14ac:dyDescent="0.3">
      <c r="A65">
        <v>3730</v>
      </c>
      <c r="B65" s="3" t="s">
        <v>3727</v>
      </c>
      <c r="C65" s="3" t="s">
        <v>7840</v>
      </c>
      <c r="D65" s="9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7">
        <v>42203.677766203706</v>
      </c>
      <c r="T65" s="17">
        <v>42233.677766203706</v>
      </c>
    </row>
    <row r="66" spans="1:20" ht="72" x14ac:dyDescent="0.3">
      <c r="A66">
        <v>3731</v>
      </c>
      <c r="B66" s="3" t="s">
        <v>3728</v>
      </c>
      <c r="C66" s="3" t="s">
        <v>7841</v>
      </c>
      <c r="D66" s="9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7">
        <v>41983.752847222218</v>
      </c>
      <c r="T66" s="17">
        <v>42014.140972222223</v>
      </c>
    </row>
    <row r="67" spans="1:20" ht="57.6" x14ac:dyDescent="0.3">
      <c r="A67">
        <v>3733</v>
      </c>
      <c r="B67" s="3" t="s">
        <v>3730</v>
      </c>
      <c r="C67" s="3" t="s">
        <v>7843</v>
      </c>
      <c r="D67" s="9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7">
        <v>42103.024398148147</v>
      </c>
      <c r="T67" s="17">
        <v>42112.9375</v>
      </c>
    </row>
    <row r="68" spans="1:20" ht="72" x14ac:dyDescent="0.3">
      <c r="A68">
        <v>3734</v>
      </c>
      <c r="B68" s="3" t="s">
        <v>3731</v>
      </c>
      <c r="C68" s="3" t="s">
        <v>7844</v>
      </c>
      <c r="D68" s="9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7">
        <v>42089.901574074072</v>
      </c>
      <c r="T68" s="17">
        <v>42149.901574074072</v>
      </c>
    </row>
    <row r="69" spans="1:20" ht="57.6" x14ac:dyDescent="0.3">
      <c r="A69">
        <v>3737</v>
      </c>
      <c r="B69" s="3" t="s">
        <v>3734</v>
      </c>
      <c r="C69" s="3" t="s">
        <v>7847</v>
      </c>
      <c r="D69" s="9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7">
        <v>42297.691006944442</v>
      </c>
      <c r="T69" s="17">
        <v>42320.290972222225</v>
      </c>
    </row>
    <row r="70" spans="1:20" ht="72" x14ac:dyDescent="0.3">
      <c r="A70">
        <v>3740</v>
      </c>
      <c r="B70" s="3" t="s">
        <v>3737</v>
      </c>
      <c r="C70" s="3" t="s">
        <v>7850</v>
      </c>
      <c r="D70" s="9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7">
        <v>41833.089756944442</v>
      </c>
      <c r="T70" s="17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9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7">
        <v>42325.920717592591</v>
      </c>
      <c r="T71" s="17">
        <v>42355.920717592591</v>
      </c>
    </row>
    <row r="72" spans="1:20" ht="72" x14ac:dyDescent="0.3">
      <c r="A72">
        <v>3742</v>
      </c>
      <c r="B72" s="3" t="s">
        <v>3739</v>
      </c>
      <c r="C72" s="3" t="s">
        <v>7852</v>
      </c>
      <c r="D72" s="9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7">
        <v>41858.214629629627</v>
      </c>
      <c r="T72" s="17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9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7">
        <v>41793.710231481484</v>
      </c>
      <c r="T73" s="17">
        <v>41823.710231481484</v>
      </c>
    </row>
    <row r="74" spans="1:20" ht="72" x14ac:dyDescent="0.3">
      <c r="A74">
        <v>3744</v>
      </c>
      <c r="B74" s="3" t="s">
        <v>3741</v>
      </c>
      <c r="C74" s="3" t="s">
        <v>7854</v>
      </c>
      <c r="D74" s="9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7">
        <v>41793.814259259263</v>
      </c>
      <c r="T74" s="17">
        <v>41825.165972222225</v>
      </c>
    </row>
    <row r="75" spans="1:20" ht="57.6" x14ac:dyDescent="0.3">
      <c r="A75">
        <v>3745</v>
      </c>
      <c r="B75" s="3" t="s">
        <v>3742</v>
      </c>
      <c r="C75" s="3" t="s">
        <v>7855</v>
      </c>
      <c r="D75" s="9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7">
        <v>41831.697939814818</v>
      </c>
      <c r="T75" s="17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9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7">
        <v>42621.389340277776</v>
      </c>
      <c r="T76" s="17">
        <v>42651.389340277776</v>
      </c>
    </row>
    <row r="77" spans="1:20" ht="86.4" x14ac:dyDescent="0.3">
      <c r="A77">
        <v>3841</v>
      </c>
      <c r="B77" s="3" t="s">
        <v>3838</v>
      </c>
      <c r="C77" s="3" t="s">
        <v>7950</v>
      </c>
      <c r="D77" s="9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7">
        <v>41780.785729166666</v>
      </c>
      <c r="T77" s="17">
        <v>41840.785729166666</v>
      </c>
    </row>
    <row r="78" spans="1:20" ht="72" x14ac:dyDescent="0.3">
      <c r="A78">
        <v>3843</v>
      </c>
      <c r="B78" s="3" t="s">
        <v>3840</v>
      </c>
      <c r="C78" s="3" t="s">
        <v>7952</v>
      </c>
      <c r="D78" s="9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7">
        <v>41766.072500000002</v>
      </c>
      <c r="T78" s="17">
        <v>41791.072500000002</v>
      </c>
    </row>
    <row r="79" spans="1:20" ht="72" x14ac:dyDescent="0.3">
      <c r="A79">
        <v>3844</v>
      </c>
      <c r="B79" s="3" t="s">
        <v>3841</v>
      </c>
      <c r="C79" s="3" t="s">
        <v>7953</v>
      </c>
      <c r="D79" s="9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7">
        <v>41766.617291666669</v>
      </c>
      <c r="T79" s="17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9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7">
        <v>42248.627013888887</v>
      </c>
      <c r="T80" s="17">
        <v>42278.627013888887</v>
      </c>
    </row>
    <row r="81" spans="1:20" ht="72" x14ac:dyDescent="0.3">
      <c r="A81">
        <v>3846</v>
      </c>
      <c r="B81" s="3" t="s">
        <v>3843</v>
      </c>
      <c r="C81" s="3" t="s">
        <v>7955</v>
      </c>
      <c r="D81" s="9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7">
        <v>41885.221550925926</v>
      </c>
      <c r="T81" s="17">
        <v>41916.290972222225</v>
      </c>
    </row>
    <row r="82" spans="1:20" ht="72" x14ac:dyDescent="0.3">
      <c r="A82">
        <v>3847</v>
      </c>
      <c r="B82" s="3" t="s">
        <v>3844</v>
      </c>
      <c r="C82" s="3" t="s">
        <v>7956</v>
      </c>
      <c r="D82" s="9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7">
        <v>42159.224432870367</v>
      </c>
      <c r="T82" s="17">
        <v>42204.224432870367</v>
      </c>
    </row>
    <row r="83" spans="1:20" ht="72" x14ac:dyDescent="0.3">
      <c r="A83">
        <v>3848</v>
      </c>
      <c r="B83" s="3" t="s">
        <v>3845</v>
      </c>
      <c r="C83" s="3" t="s">
        <v>7957</v>
      </c>
      <c r="D83" s="9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7">
        <v>42265.817002314812</v>
      </c>
      <c r="T83" s="17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9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7">
        <v>41975.124340277776</v>
      </c>
      <c r="T84" s="17">
        <v>42005.124340277776</v>
      </c>
    </row>
    <row r="85" spans="1:20" ht="72" x14ac:dyDescent="0.3">
      <c r="A85">
        <v>3852</v>
      </c>
      <c r="B85" s="3" t="s">
        <v>3849</v>
      </c>
      <c r="C85" s="3" t="s">
        <v>7961</v>
      </c>
      <c r="D85" s="9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7">
        <v>42065.190694444449</v>
      </c>
      <c r="T85" s="17">
        <v>42090.149027777778</v>
      </c>
    </row>
    <row r="86" spans="1:20" ht="57.6" x14ac:dyDescent="0.3">
      <c r="A86">
        <v>3853</v>
      </c>
      <c r="B86" s="3" t="s">
        <v>3850</v>
      </c>
      <c r="C86" s="3" t="s">
        <v>7962</v>
      </c>
      <c r="D86" s="9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7">
        <v>41848.84002314815</v>
      </c>
      <c r="T86" s="17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9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7">
        <v>42103.884930555556</v>
      </c>
      <c r="T87" s="17">
        <v>42133.884930555556</v>
      </c>
    </row>
    <row r="88" spans="1:20" ht="86.4" x14ac:dyDescent="0.3">
      <c r="A88">
        <v>3855</v>
      </c>
      <c r="B88" s="3" t="s">
        <v>3852</v>
      </c>
      <c r="C88" s="3" t="s">
        <v>7964</v>
      </c>
      <c r="D88" s="9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7">
        <v>42059.970729166671</v>
      </c>
      <c r="T88" s="17">
        <v>42089.929062499999</v>
      </c>
    </row>
    <row r="89" spans="1:20" ht="72" x14ac:dyDescent="0.3">
      <c r="A89">
        <v>3856</v>
      </c>
      <c r="B89" s="3" t="s">
        <v>3853</v>
      </c>
      <c r="C89" s="3" t="s">
        <v>7965</v>
      </c>
      <c r="D89" s="9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7">
        <v>42041.743090277778</v>
      </c>
      <c r="T89" s="17">
        <v>42071.701423611114</v>
      </c>
    </row>
    <row r="90" spans="1:20" ht="86.4" x14ac:dyDescent="0.3">
      <c r="A90">
        <v>3857</v>
      </c>
      <c r="B90" s="3" t="s">
        <v>3854</v>
      </c>
      <c r="C90" s="3" t="s">
        <v>7966</v>
      </c>
      <c r="D90" s="9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7">
        <v>41829.73715277778</v>
      </c>
      <c r="T90" s="17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9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7">
        <v>41789.893599537041</v>
      </c>
      <c r="T91" s="17">
        <v>41815.875</v>
      </c>
    </row>
    <row r="92" spans="1:20" ht="72" x14ac:dyDescent="0.3">
      <c r="A92">
        <v>3860</v>
      </c>
      <c r="B92" s="3" t="s">
        <v>3857</v>
      </c>
      <c r="C92" s="3" t="s">
        <v>7969</v>
      </c>
      <c r="D92" s="9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9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7">
        <v>41914.590011574073</v>
      </c>
      <c r="T93" s="17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9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7">
        <v>42611.261064814811</v>
      </c>
      <c r="T94" s="17">
        <v>42625.707638888889</v>
      </c>
    </row>
    <row r="95" spans="1:20" ht="72" x14ac:dyDescent="0.3">
      <c r="A95">
        <v>3863</v>
      </c>
      <c r="B95" s="3" t="s">
        <v>3860</v>
      </c>
      <c r="C95" s="3" t="s">
        <v>7972</v>
      </c>
      <c r="D95" s="9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7">
        <v>42253.633159722223</v>
      </c>
      <c r="T95" s="17">
        <v>42313.674826388888</v>
      </c>
    </row>
    <row r="96" spans="1:20" ht="72" x14ac:dyDescent="0.3">
      <c r="A96">
        <v>3864</v>
      </c>
      <c r="B96" s="3" t="s">
        <v>3861</v>
      </c>
      <c r="C96" s="3" t="s">
        <v>7973</v>
      </c>
      <c r="D96" s="9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7">
        <v>42295.891828703709</v>
      </c>
      <c r="T96" s="17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9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7">
        <v>42402.947002314817</v>
      </c>
      <c r="T97" s="17">
        <v>42452.145138888889</v>
      </c>
    </row>
    <row r="98" spans="1:20" ht="72" x14ac:dyDescent="0.3">
      <c r="A98">
        <v>3867</v>
      </c>
      <c r="B98" s="3" t="s">
        <v>3864</v>
      </c>
      <c r="C98" s="3" t="s">
        <v>7976</v>
      </c>
      <c r="D98" s="9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7">
        <v>42509.814108796301</v>
      </c>
      <c r="T98" s="17">
        <v>42539.814108796301</v>
      </c>
    </row>
    <row r="99" spans="1:20" ht="57.6" x14ac:dyDescent="0.3">
      <c r="A99">
        <v>3889</v>
      </c>
      <c r="B99" s="3" t="s">
        <v>3886</v>
      </c>
      <c r="C99" s="3" t="s">
        <v>7997</v>
      </c>
      <c r="D99" s="9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72" x14ac:dyDescent="0.3">
      <c r="A100">
        <v>3890</v>
      </c>
      <c r="B100" s="3" t="s">
        <v>3887</v>
      </c>
      <c r="C100" s="3" t="s">
        <v>7998</v>
      </c>
      <c r="D100" s="9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9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72" x14ac:dyDescent="0.3">
      <c r="A102">
        <v>3892</v>
      </c>
      <c r="B102" s="3" t="s">
        <v>3889</v>
      </c>
      <c r="C102" s="3" t="s">
        <v>8000</v>
      </c>
      <c r="D102" s="9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72" x14ac:dyDescent="0.3">
      <c r="A103">
        <v>3893</v>
      </c>
      <c r="B103" s="3" t="s">
        <v>3890</v>
      </c>
      <c r="C103" s="3" t="s">
        <v>8001</v>
      </c>
      <c r="D103" s="9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7">
        <v>41779.657870370371</v>
      </c>
      <c r="T103" s="17">
        <v>41821.25</v>
      </c>
    </row>
    <row r="104" spans="1:20" ht="72" x14ac:dyDescent="0.3">
      <c r="A104">
        <v>3894</v>
      </c>
      <c r="B104" s="3" t="s">
        <v>3891</v>
      </c>
      <c r="C104" s="3" t="s">
        <v>8002</v>
      </c>
      <c r="D104" s="9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72" x14ac:dyDescent="0.3">
      <c r="A105">
        <v>3895</v>
      </c>
      <c r="B105" s="3" t="s">
        <v>3892</v>
      </c>
      <c r="C105" s="3" t="s">
        <v>8003</v>
      </c>
      <c r="D105" s="9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72" x14ac:dyDescent="0.3">
      <c r="A106">
        <v>3896</v>
      </c>
      <c r="B106" s="3" t="s">
        <v>3893</v>
      </c>
      <c r="C106" s="3" t="s">
        <v>8004</v>
      </c>
      <c r="D106" s="9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9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57.6" x14ac:dyDescent="0.3">
      <c r="A108">
        <v>3900</v>
      </c>
      <c r="B108" s="3" t="s">
        <v>3897</v>
      </c>
      <c r="C108" s="3" t="s">
        <v>8008</v>
      </c>
      <c r="D108" s="9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72" x14ac:dyDescent="0.3">
      <c r="A109">
        <v>3901</v>
      </c>
      <c r="B109" s="3" t="s">
        <v>3898</v>
      </c>
      <c r="C109" s="3" t="s">
        <v>8009</v>
      </c>
      <c r="D109" s="9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72" x14ac:dyDescent="0.3">
      <c r="A110">
        <v>3903</v>
      </c>
      <c r="B110" s="3" t="s">
        <v>3900</v>
      </c>
      <c r="C110" s="3" t="s">
        <v>8011</v>
      </c>
      <c r="D110" s="9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9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57.6" x14ac:dyDescent="0.3">
      <c r="A112">
        <v>3907</v>
      </c>
      <c r="B112" s="3" t="s">
        <v>3904</v>
      </c>
      <c r="C112" s="3" t="s">
        <v>8015</v>
      </c>
      <c r="D112" s="9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72" x14ac:dyDescent="0.3">
      <c r="A113">
        <v>3908</v>
      </c>
      <c r="B113" s="3" t="s">
        <v>3905</v>
      </c>
      <c r="C113" s="3" t="s">
        <v>8016</v>
      </c>
      <c r="D113" s="9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72" x14ac:dyDescent="0.3">
      <c r="A114">
        <v>3909</v>
      </c>
      <c r="B114" s="3" t="s">
        <v>3906</v>
      </c>
      <c r="C114" s="3" t="s">
        <v>8017</v>
      </c>
      <c r="D114" s="9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9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72" x14ac:dyDescent="0.3">
      <c r="A116">
        <v>3911</v>
      </c>
      <c r="B116" s="3" t="s">
        <v>3908</v>
      </c>
      <c r="C116" s="3" t="s">
        <v>8019</v>
      </c>
      <c r="D116" s="9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57.6" x14ac:dyDescent="0.3">
      <c r="A117">
        <v>3912</v>
      </c>
      <c r="B117" s="3" t="s">
        <v>3909</v>
      </c>
      <c r="C117" s="3" t="s">
        <v>8020</v>
      </c>
      <c r="D117" s="9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57.6" x14ac:dyDescent="0.3">
      <c r="A118">
        <v>3913</v>
      </c>
      <c r="B118" s="3" t="s">
        <v>3910</v>
      </c>
      <c r="C118" s="3" t="s">
        <v>8021</v>
      </c>
      <c r="D118" s="9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72" x14ac:dyDescent="0.3">
      <c r="A119">
        <v>3922</v>
      </c>
      <c r="B119" s="3" t="s">
        <v>3919</v>
      </c>
      <c r="C119" s="3" t="s">
        <v>8030</v>
      </c>
      <c r="D119" s="9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72" x14ac:dyDescent="0.3">
      <c r="A120">
        <v>3924</v>
      </c>
      <c r="B120" s="3" t="s">
        <v>3921</v>
      </c>
      <c r="C120" s="3" t="s">
        <v>8032</v>
      </c>
      <c r="D120" s="9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9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72" x14ac:dyDescent="0.3">
      <c r="A122">
        <v>3928</v>
      </c>
      <c r="B122" s="3" t="s">
        <v>3925</v>
      </c>
      <c r="C122" s="3" t="s">
        <v>8036</v>
      </c>
      <c r="D122" s="9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72" x14ac:dyDescent="0.3">
      <c r="A123">
        <v>3929</v>
      </c>
      <c r="B123" s="3" t="s">
        <v>3926</v>
      </c>
      <c r="C123" s="3" t="s">
        <v>8037</v>
      </c>
      <c r="D123" s="9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72" x14ac:dyDescent="0.3">
      <c r="A124">
        <v>3931</v>
      </c>
      <c r="B124" s="3" t="s">
        <v>3928</v>
      </c>
      <c r="C124" s="3" t="s">
        <v>8039</v>
      </c>
      <c r="D124" s="9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72" x14ac:dyDescent="0.3">
      <c r="A125">
        <v>3932</v>
      </c>
      <c r="B125" s="3" t="s">
        <v>3929</v>
      </c>
      <c r="C125" s="3" t="s">
        <v>8040</v>
      </c>
      <c r="D125" s="9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72" x14ac:dyDescent="0.3">
      <c r="A126">
        <v>3933</v>
      </c>
      <c r="B126" s="3" t="s">
        <v>3930</v>
      </c>
      <c r="C126" s="3" t="s">
        <v>8041</v>
      </c>
      <c r="D126" s="9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72" x14ac:dyDescent="0.3">
      <c r="A127">
        <v>3934</v>
      </c>
      <c r="B127" s="3" t="s">
        <v>3931</v>
      </c>
      <c r="C127" s="3" t="s">
        <v>8042</v>
      </c>
      <c r="D127" s="9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72" x14ac:dyDescent="0.3">
      <c r="A128">
        <v>3936</v>
      </c>
      <c r="B128" s="3" t="s">
        <v>3933</v>
      </c>
      <c r="C128" s="3" t="s">
        <v>8044</v>
      </c>
      <c r="D128" s="9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72" x14ac:dyDescent="0.3">
      <c r="A129">
        <v>3937</v>
      </c>
      <c r="B129" s="3" t="s">
        <v>3934</v>
      </c>
      <c r="C129" s="3" t="s">
        <v>8045</v>
      </c>
      <c r="D129" s="9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72" x14ac:dyDescent="0.3">
      <c r="A130">
        <v>3938</v>
      </c>
      <c r="B130" s="3" t="s">
        <v>3935</v>
      </c>
      <c r="C130" s="3" t="s">
        <v>8046</v>
      </c>
      <c r="D130" s="9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72" x14ac:dyDescent="0.3">
      <c r="A131">
        <v>3940</v>
      </c>
      <c r="B131" s="3" t="s">
        <v>3937</v>
      </c>
      <c r="C131" s="3" t="s">
        <v>8048</v>
      </c>
      <c r="D131" s="9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9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72" x14ac:dyDescent="0.3">
      <c r="A133">
        <v>3942</v>
      </c>
      <c r="B133" s="3" t="s">
        <v>3939</v>
      </c>
      <c r="C133" s="3" t="s">
        <v>8050</v>
      </c>
      <c r="D133" s="9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57.6" x14ac:dyDescent="0.3">
      <c r="A134">
        <v>3943</v>
      </c>
      <c r="B134" s="3" t="s">
        <v>3940</v>
      </c>
      <c r="C134" s="3" t="s">
        <v>8051</v>
      </c>
      <c r="D134" s="9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72" x14ac:dyDescent="0.3">
      <c r="A135">
        <v>3944</v>
      </c>
      <c r="B135" s="3" t="s">
        <v>3941</v>
      </c>
      <c r="C135" s="3" t="s">
        <v>8052</v>
      </c>
      <c r="D135" s="9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72" x14ac:dyDescent="0.3">
      <c r="A136">
        <v>3945</v>
      </c>
      <c r="B136" s="3" t="s">
        <v>3942</v>
      </c>
      <c r="C136" s="3" t="s">
        <v>8053</v>
      </c>
      <c r="D136" s="9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9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72" x14ac:dyDescent="0.3">
      <c r="A138">
        <v>3947</v>
      </c>
      <c r="B138" s="3" t="s">
        <v>3944</v>
      </c>
      <c r="C138" s="3" t="s">
        <v>8055</v>
      </c>
      <c r="D138" s="9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72" x14ac:dyDescent="0.3">
      <c r="A139">
        <v>3950</v>
      </c>
      <c r="B139" s="3" t="s">
        <v>3947</v>
      </c>
      <c r="C139" s="3" t="s">
        <v>8058</v>
      </c>
      <c r="D139" s="9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72" x14ac:dyDescent="0.3">
      <c r="A140">
        <v>3952</v>
      </c>
      <c r="B140" s="3" t="s">
        <v>3949</v>
      </c>
      <c r="C140" s="3" t="s">
        <v>8059</v>
      </c>
      <c r="D140" s="9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72" x14ac:dyDescent="0.3">
      <c r="A141">
        <v>3953</v>
      </c>
      <c r="B141" s="3" t="s">
        <v>3950</v>
      </c>
      <c r="C141" s="3" t="s">
        <v>8060</v>
      </c>
      <c r="D141" s="9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72" x14ac:dyDescent="0.3">
      <c r="A142">
        <v>3955</v>
      </c>
      <c r="B142" s="3" t="s">
        <v>3952</v>
      </c>
      <c r="C142" s="3" t="s">
        <v>8062</v>
      </c>
      <c r="D142" s="9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72" x14ac:dyDescent="0.3">
      <c r="A143">
        <v>3956</v>
      </c>
      <c r="B143" s="3" t="s">
        <v>3953</v>
      </c>
      <c r="C143" s="3" t="s">
        <v>8063</v>
      </c>
      <c r="D143" s="9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9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72" x14ac:dyDescent="0.3">
      <c r="A145">
        <v>3958</v>
      </c>
      <c r="B145" s="3" t="s">
        <v>3955</v>
      </c>
      <c r="C145" s="3" t="s">
        <v>8065</v>
      </c>
      <c r="D145" s="9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72" x14ac:dyDescent="0.3">
      <c r="A146">
        <v>3959</v>
      </c>
      <c r="B146" s="3" t="s">
        <v>3956</v>
      </c>
      <c r="C146" s="3" t="s">
        <v>8066</v>
      </c>
      <c r="D146" s="9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72" x14ac:dyDescent="0.3">
      <c r="A147">
        <v>3960</v>
      </c>
      <c r="B147" s="3" t="s">
        <v>3957</v>
      </c>
      <c r="C147" s="3" t="s">
        <v>8067</v>
      </c>
      <c r="D147" s="9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57.6" x14ac:dyDescent="0.3">
      <c r="A148">
        <v>3964</v>
      </c>
      <c r="B148" s="3" t="s">
        <v>3961</v>
      </c>
      <c r="C148" s="3" t="s">
        <v>8071</v>
      </c>
      <c r="D148" s="9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72" x14ac:dyDescent="0.3">
      <c r="A149">
        <v>3965</v>
      </c>
      <c r="B149" s="3" t="s">
        <v>3962</v>
      </c>
      <c r="C149" s="3" t="s">
        <v>8072</v>
      </c>
      <c r="D149" s="9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72" x14ac:dyDescent="0.3">
      <c r="A150">
        <v>3966</v>
      </c>
      <c r="B150" s="3" t="s">
        <v>3963</v>
      </c>
      <c r="C150" s="3" t="s">
        <v>8073</v>
      </c>
      <c r="D150" s="9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72" x14ac:dyDescent="0.3">
      <c r="A151">
        <v>3967</v>
      </c>
      <c r="B151" s="3" t="s">
        <v>3964</v>
      </c>
      <c r="C151" s="3" t="s">
        <v>8074</v>
      </c>
      <c r="D151" s="9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57.6" x14ac:dyDescent="0.3">
      <c r="A152">
        <v>3968</v>
      </c>
      <c r="B152" s="3" t="s">
        <v>3965</v>
      </c>
      <c r="C152" s="3" t="s">
        <v>8075</v>
      </c>
      <c r="D152" s="9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72" x14ac:dyDescent="0.3">
      <c r="A153">
        <v>3969</v>
      </c>
      <c r="B153" s="3" t="s">
        <v>3966</v>
      </c>
      <c r="C153" s="3" t="s">
        <v>8076</v>
      </c>
      <c r="D153" s="9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86.4" x14ac:dyDescent="0.3">
      <c r="A154">
        <v>3970</v>
      </c>
      <c r="B154" s="3" t="s">
        <v>3967</v>
      </c>
      <c r="C154" s="3" t="s">
        <v>8077</v>
      </c>
      <c r="D154" s="9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72" x14ac:dyDescent="0.3">
      <c r="A155">
        <v>3971</v>
      </c>
      <c r="B155" s="3" t="s">
        <v>3968</v>
      </c>
      <c r="C155" s="3" t="s">
        <v>8078</v>
      </c>
      <c r="D155" s="9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57.6" x14ac:dyDescent="0.3">
      <c r="A156">
        <v>3972</v>
      </c>
      <c r="B156" s="3" t="s">
        <v>3969</v>
      </c>
      <c r="C156" s="3" t="s">
        <v>8079</v>
      </c>
      <c r="D156" s="9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72" x14ac:dyDescent="0.3">
      <c r="A157">
        <v>3973</v>
      </c>
      <c r="B157" s="3" t="s">
        <v>3970</v>
      </c>
      <c r="C157" s="3" t="s">
        <v>8080</v>
      </c>
      <c r="D157" s="9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72" x14ac:dyDescent="0.3">
      <c r="A158">
        <v>3975</v>
      </c>
      <c r="B158" s="3" t="s">
        <v>3972</v>
      </c>
      <c r="C158" s="3" t="s">
        <v>8082</v>
      </c>
      <c r="D158" s="9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7">
        <v>42534.866875</v>
      </c>
      <c r="T158" s="17">
        <v>42564.866875</v>
      </c>
    </row>
    <row r="159" spans="1:20" ht="72" x14ac:dyDescent="0.3">
      <c r="A159">
        <v>3976</v>
      </c>
      <c r="B159" s="3" t="s">
        <v>3973</v>
      </c>
      <c r="C159" s="3" t="s">
        <v>8083</v>
      </c>
      <c r="D159" s="9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72" x14ac:dyDescent="0.3">
      <c r="A160">
        <v>3977</v>
      </c>
      <c r="B160" s="3" t="s">
        <v>3974</v>
      </c>
      <c r="C160" s="3" t="s">
        <v>8084</v>
      </c>
      <c r="D160" s="9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72" x14ac:dyDescent="0.3">
      <c r="A161">
        <v>3978</v>
      </c>
      <c r="B161" s="3" t="s">
        <v>3975</v>
      </c>
      <c r="C161" s="3" t="s">
        <v>8085</v>
      </c>
      <c r="D161" s="9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72" x14ac:dyDescent="0.3">
      <c r="A162">
        <v>3980</v>
      </c>
      <c r="B162" s="3" t="s">
        <v>3977</v>
      </c>
      <c r="C162" s="3" t="s">
        <v>8087</v>
      </c>
      <c r="D162" s="9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57.6" x14ac:dyDescent="0.3">
      <c r="A163">
        <v>3981</v>
      </c>
      <c r="B163" s="3" t="s">
        <v>3358</v>
      </c>
      <c r="C163" s="3" t="s">
        <v>7469</v>
      </c>
      <c r="D163" s="9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86.4" x14ac:dyDescent="0.3">
      <c r="A164">
        <v>3983</v>
      </c>
      <c r="B164" s="3" t="s">
        <v>3979</v>
      </c>
      <c r="C164" s="3" t="s">
        <v>8089</v>
      </c>
      <c r="D164" s="9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72" x14ac:dyDescent="0.3">
      <c r="A165">
        <v>3985</v>
      </c>
      <c r="B165" s="3" t="s">
        <v>3981</v>
      </c>
      <c r="C165" s="3" t="s">
        <v>8091</v>
      </c>
      <c r="D165" s="9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9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72" x14ac:dyDescent="0.3">
      <c r="A167">
        <v>3989</v>
      </c>
      <c r="B167" s="3" t="s">
        <v>3985</v>
      </c>
      <c r="C167" s="3" t="s">
        <v>8095</v>
      </c>
      <c r="D167" s="9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9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9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57.6" x14ac:dyDescent="0.3">
      <c r="A170">
        <v>3993</v>
      </c>
      <c r="B170" s="3" t="s">
        <v>3989</v>
      </c>
      <c r="C170" s="3" t="s">
        <v>8099</v>
      </c>
      <c r="D170" s="9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57.6" x14ac:dyDescent="0.3">
      <c r="A171">
        <v>3994</v>
      </c>
      <c r="B171" s="3" t="s">
        <v>3990</v>
      </c>
      <c r="C171" s="3" t="s">
        <v>8100</v>
      </c>
      <c r="D171" s="9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72" x14ac:dyDescent="0.3">
      <c r="A172">
        <v>3996</v>
      </c>
      <c r="B172" s="3" t="s">
        <v>3992</v>
      </c>
      <c r="C172" s="3" t="s">
        <v>8102</v>
      </c>
      <c r="D172" s="9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57.6" x14ac:dyDescent="0.3">
      <c r="A173">
        <v>3998</v>
      </c>
      <c r="B173" s="3" t="s">
        <v>3994</v>
      </c>
      <c r="C173" s="3" t="s">
        <v>8104</v>
      </c>
      <c r="D173" s="9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9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9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72" x14ac:dyDescent="0.3">
      <c r="A176">
        <v>4002</v>
      </c>
      <c r="B176" s="3" t="s">
        <v>3998</v>
      </c>
      <c r="C176" s="3" t="s">
        <v>8108</v>
      </c>
      <c r="D176" s="9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57.6" x14ac:dyDescent="0.3">
      <c r="A177">
        <v>4003</v>
      </c>
      <c r="B177" s="3" t="s">
        <v>3999</v>
      </c>
      <c r="C177" s="3" t="s">
        <v>8071</v>
      </c>
      <c r="D177" s="9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9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72" x14ac:dyDescent="0.3">
      <c r="A179">
        <v>4005</v>
      </c>
      <c r="B179" s="3" t="s">
        <v>4001</v>
      </c>
      <c r="C179" s="3" t="s">
        <v>8110</v>
      </c>
      <c r="D179" s="9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72" x14ac:dyDescent="0.3">
      <c r="A180">
        <v>4006</v>
      </c>
      <c r="B180" s="3" t="s">
        <v>4002</v>
      </c>
      <c r="C180" s="3" t="s">
        <v>8111</v>
      </c>
      <c r="D180" s="9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72" x14ac:dyDescent="0.3">
      <c r="A181">
        <v>4007</v>
      </c>
      <c r="B181" s="3" t="s">
        <v>4003</v>
      </c>
      <c r="C181" s="3" t="s">
        <v>8112</v>
      </c>
      <c r="D181" s="9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72" x14ac:dyDescent="0.3">
      <c r="A182">
        <v>4010</v>
      </c>
      <c r="B182" s="3" t="s">
        <v>4006</v>
      </c>
      <c r="C182" s="3" t="s">
        <v>8115</v>
      </c>
      <c r="D182" s="9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72" x14ac:dyDescent="0.3">
      <c r="A183">
        <v>4013</v>
      </c>
      <c r="B183" s="3" t="s">
        <v>4009</v>
      </c>
      <c r="C183" s="3" t="s">
        <v>8118</v>
      </c>
      <c r="D183" s="9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72" x14ac:dyDescent="0.3">
      <c r="A184">
        <v>4014</v>
      </c>
      <c r="B184" s="3" t="s">
        <v>4010</v>
      </c>
      <c r="C184" s="3" t="s">
        <v>8119</v>
      </c>
      <c r="D184" s="9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72" x14ac:dyDescent="0.3">
      <c r="A185">
        <v>4015</v>
      </c>
      <c r="B185" s="3" t="s">
        <v>4011</v>
      </c>
      <c r="C185" s="3" t="s">
        <v>8120</v>
      </c>
      <c r="D185" s="9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72" x14ac:dyDescent="0.3">
      <c r="A186">
        <v>4017</v>
      </c>
      <c r="B186" s="3" t="s">
        <v>4013</v>
      </c>
      <c r="C186" s="3" t="s">
        <v>8122</v>
      </c>
      <c r="D186" s="9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72" x14ac:dyDescent="0.3">
      <c r="A187">
        <v>4019</v>
      </c>
      <c r="B187" s="3" t="s">
        <v>4015</v>
      </c>
      <c r="C187" s="3" t="s">
        <v>8124</v>
      </c>
      <c r="D187" s="9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72" x14ac:dyDescent="0.3">
      <c r="A188">
        <v>4020</v>
      </c>
      <c r="B188" s="3" t="s">
        <v>4016</v>
      </c>
      <c r="C188" s="3" t="s">
        <v>8125</v>
      </c>
      <c r="D188" s="9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57.6" x14ac:dyDescent="0.3">
      <c r="A189">
        <v>4021</v>
      </c>
      <c r="B189" s="3" t="s">
        <v>4017</v>
      </c>
      <c r="C189" s="3" t="s">
        <v>8126</v>
      </c>
      <c r="D189" s="9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9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57.6" x14ac:dyDescent="0.3">
      <c r="A191">
        <v>4023</v>
      </c>
      <c r="B191" s="3" t="s">
        <v>4019</v>
      </c>
      <c r="C191" s="3" t="s">
        <v>8128</v>
      </c>
      <c r="D191" s="9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72" x14ac:dyDescent="0.3">
      <c r="A192">
        <v>4024</v>
      </c>
      <c r="B192" s="3" t="s">
        <v>4020</v>
      </c>
      <c r="C192" s="3" t="s">
        <v>8129</v>
      </c>
      <c r="D192" s="9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57.6" x14ac:dyDescent="0.3">
      <c r="A193">
        <v>4026</v>
      </c>
      <c r="B193" s="3" t="s">
        <v>4022</v>
      </c>
      <c r="C193" s="3" t="s">
        <v>8131</v>
      </c>
      <c r="D193" s="9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72" x14ac:dyDescent="0.3">
      <c r="A194">
        <v>4027</v>
      </c>
      <c r="B194" s="3" t="s">
        <v>4023</v>
      </c>
      <c r="C194" s="3" t="s">
        <v>8132</v>
      </c>
      <c r="D194" s="9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72" x14ac:dyDescent="0.3">
      <c r="A195">
        <v>4028</v>
      </c>
      <c r="B195" s="3" t="s">
        <v>4024</v>
      </c>
      <c r="C195" s="3" t="s">
        <v>8133</v>
      </c>
      <c r="D195" s="9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72" x14ac:dyDescent="0.3">
      <c r="A196">
        <v>4029</v>
      </c>
      <c r="B196" s="3" t="s">
        <v>4025</v>
      </c>
      <c r="C196" s="3" t="s">
        <v>8134</v>
      </c>
      <c r="D196" s="9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72" x14ac:dyDescent="0.3">
      <c r="A197">
        <v>4030</v>
      </c>
      <c r="B197" s="3" t="s">
        <v>4026</v>
      </c>
      <c r="C197" s="3" t="s">
        <v>8135</v>
      </c>
      <c r="D197" s="9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86.4" x14ac:dyDescent="0.3">
      <c r="A198">
        <v>4031</v>
      </c>
      <c r="B198" s="3" t="s">
        <v>4027</v>
      </c>
      <c r="C198" s="3" t="s">
        <v>8136</v>
      </c>
      <c r="D198" s="9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72" x14ac:dyDescent="0.3">
      <c r="A199">
        <v>4032</v>
      </c>
      <c r="B199" s="3" t="s">
        <v>4028</v>
      </c>
      <c r="C199" s="3" t="s">
        <v>8137</v>
      </c>
      <c r="D199" s="9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72" x14ac:dyDescent="0.3">
      <c r="A200">
        <v>4034</v>
      </c>
      <c r="B200" s="3" t="s">
        <v>4030</v>
      </c>
      <c r="C200" s="3" t="s">
        <v>8139</v>
      </c>
      <c r="D200" s="9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9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72" x14ac:dyDescent="0.3">
      <c r="A202">
        <v>4036</v>
      </c>
      <c r="B202" s="3" t="s">
        <v>4032</v>
      </c>
      <c r="C202" s="3" t="s">
        <v>7438</v>
      </c>
      <c r="D202" s="9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7">
        <v>41804.937083333331</v>
      </c>
      <c r="T202" s="17">
        <v>41821.9375</v>
      </c>
    </row>
    <row r="203" spans="1:20" ht="72" x14ac:dyDescent="0.3">
      <c r="A203">
        <v>4037</v>
      </c>
      <c r="B203" s="3" t="s">
        <v>4033</v>
      </c>
      <c r="C203" s="3" t="s">
        <v>8141</v>
      </c>
      <c r="D203" s="9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72" x14ac:dyDescent="0.3">
      <c r="A204">
        <v>4038</v>
      </c>
      <c r="B204" s="3" t="s">
        <v>4034</v>
      </c>
      <c r="C204" s="3" t="s">
        <v>8142</v>
      </c>
      <c r="D204" s="9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9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72" x14ac:dyDescent="0.3">
      <c r="A206">
        <v>4040</v>
      </c>
      <c r="B206" s="3" t="s">
        <v>4036</v>
      </c>
      <c r="C206" s="3" t="s">
        <v>8144</v>
      </c>
      <c r="D206" s="9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7">
        <v>42144.231527777782</v>
      </c>
      <c r="T206" s="17">
        <v>42203.125</v>
      </c>
    </row>
    <row r="207" spans="1:20" ht="72" x14ac:dyDescent="0.3">
      <c r="A207">
        <v>4042</v>
      </c>
      <c r="B207" s="3" t="s">
        <v>4038</v>
      </c>
      <c r="C207" s="3" t="s">
        <v>8146</v>
      </c>
      <c r="D207" s="9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72" x14ac:dyDescent="0.3">
      <c r="A208">
        <v>4044</v>
      </c>
      <c r="B208" s="3" t="s">
        <v>4040</v>
      </c>
      <c r="C208" s="3" t="s">
        <v>8148</v>
      </c>
      <c r="D208" s="9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72" x14ac:dyDescent="0.3">
      <c r="A209">
        <v>4046</v>
      </c>
      <c r="B209" s="3" t="s">
        <v>4042</v>
      </c>
      <c r="C209" s="3" t="s">
        <v>8150</v>
      </c>
      <c r="D209" s="9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72" x14ac:dyDescent="0.3">
      <c r="A210">
        <v>4047</v>
      </c>
      <c r="B210" s="3" t="s">
        <v>4043</v>
      </c>
      <c r="C210" s="3" t="s">
        <v>8151</v>
      </c>
      <c r="D210" s="9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72" x14ac:dyDescent="0.3">
      <c r="A211">
        <v>4049</v>
      </c>
      <c r="B211" s="3" t="s">
        <v>4045</v>
      </c>
      <c r="C211" s="3" t="s">
        <v>8153</v>
      </c>
      <c r="D211" s="9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72" x14ac:dyDescent="0.3">
      <c r="A212">
        <v>4050</v>
      </c>
      <c r="B212" s="3" t="s">
        <v>4046</v>
      </c>
      <c r="C212" s="3" t="s">
        <v>8154</v>
      </c>
      <c r="D212" s="9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72" x14ac:dyDescent="0.3">
      <c r="A213">
        <v>4051</v>
      </c>
      <c r="B213" s="3" t="s">
        <v>4047</v>
      </c>
      <c r="C213" s="3" t="s">
        <v>8155</v>
      </c>
      <c r="D213" s="9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9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72" x14ac:dyDescent="0.3">
      <c r="A215">
        <v>4054</v>
      </c>
      <c r="B215" s="3" t="s">
        <v>4050</v>
      </c>
      <c r="C215" s="3" t="s">
        <v>8158</v>
      </c>
      <c r="D215" s="9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72" x14ac:dyDescent="0.3">
      <c r="A216">
        <v>4056</v>
      </c>
      <c r="B216" s="3" t="s">
        <v>4052</v>
      </c>
      <c r="C216" s="3" t="s">
        <v>8160</v>
      </c>
      <c r="D216" s="9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72" x14ac:dyDescent="0.3">
      <c r="A217">
        <v>4058</v>
      </c>
      <c r="B217" s="3" t="s">
        <v>4054</v>
      </c>
      <c r="C217" s="3" t="s">
        <v>8162</v>
      </c>
      <c r="D217" s="9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57.6" x14ac:dyDescent="0.3">
      <c r="A218">
        <v>4061</v>
      </c>
      <c r="B218" s="3" t="s">
        <v>4057</v>
      </c>
      <c r="C218" s="3" t="s">
        <v>8165</v>
      </c>
      <c r="D218" s="9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72" x14ac:dyDescent="0.3">
      <c r="A219">
        <v>4062</v>
      </c>
      <c r="B219" s="3" t="s">
        <v>4058</v>
      </c>
      <c r="C219" s="3" t="s">
        <v>8166</v>
      </c>
      <c r="D219" s="9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57.6" x14ac:dyDescent="0.3">
      <c r="A220">
        <v>4065</v>
      </c>
      <c r="B220" s="3" t="s">
        <v>4061</v>
      </c>
      <c r="C220" s="3" t="s">
        <v>8169</v>
      </c>
      <c r="D220" s="9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86.4" x14ac:dyDescent="0.3">
      <c r="A221">
        <v>4066</v>
      </c>
      <c r="B221" s="3" t="s">
        <v>4062</v>
      </c>
      <c r="C221" s="3" t="s">
        <v>8170</v>
      </c>
      <c r="D221" s="9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72" x14ac:dyDescent="0.3">
      <c r="A222">
        <v>4067</v>
      </c>
      <c r="B222" s="3" t="s">
        <v>4063</v>
      </c>
      <c r="C222" s="3" t="s">
        <v>7998</v>
      </c>
      <c r="D222" s="9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57.6" x14ac:dyDescent="0.3">
      <c r="A223">
        <v>4068</v>
      </c>
      <c r="B223" s="3" t="s">
        <v>4064</v>
      </c>
      <c r="C223" s="3" t="s">
        <v>8171</v>
      </c>
      <c r="D223" s="9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57.6" x14ac:dyDescent="0.3">
      <c r="A224">
        <v>4070</v>
      </c>
      <c r="B224" s="3" t="s">
        <v>4066</v>
      </c>
      <c r="C224" s="3" t="s">
        <v>8173</v>
      </c>
      <c r="D224" s="9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7">
        <v>42031.666898148149</v>
      </c>
      <c r="T224" s="17">
        <v>42064.125</v>
      </c>
    </row>
    <row r="225" spans="1:20" ht="72" x14ac:dyDescent="0.3">
      <c r="A225">
        <v>4073</v>
      </c>
      <c r="B225" s="3" t="s">
        <v>4069</v>
      </c>
      <c r="C225" s="3" t="s">
        <v>8176</v>
      </c>
      <c r="D225" s="9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57.6" x14ac:dyDescent="0.3">
      <c r="A226">
        <v>4076</v>
      </c>
      <c r="B226" s="3" t="s">
        <v>4072</v>
      </c>
      <c r="C226" s="3" t="s">
        <v>8179</v>
      </c>
      <c r="D226" s="9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86.4" x14ac:dyDescent="0.3">
      <c r="A227">
        <v>4077</v>
      </c>
      <c r="B227" s="3" t="s">
        <v>4073</v>
      </c>
      <c r="C227" s="3" t="s">
        <v>8180</v>
      </c>
      <c r="D227" s="9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7">
        <v>42695.7105787037</v>
      </c>
      <c r="T227" s="17">
        <v>42725.7105787037</v>
      </c>
    </row>
    <row r="228" spans="1:20" ht="72" x14ac:dyDescent="0.3">
      <c r="A228">
        <v>4079</v>
      </c>
      <c r="B228" s="3" t="s">
        <v>4075</v>
      </c>
      <c r="C228" s="3" t="s">
        <v>8182</v>
      </c>
      <c r="D228" s="9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72" x14ac:dyDescent="0.3">
      <c r="A229">
        <v>4080</v>
      </c>
      <c r="B229" s="3" t="s">
        <v>4076</v>
      </c>
      <c r="C229" s="3" t="s">
        <v>8183</v>
      </c>
      <c r="D229" s="9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57.6" x14ac:dyDescent="0.3">
      <c r="A230">
        <v>4081</v>
      </c>
      <c r="B230" s="3" t="s">
        <v>4077</v>
      </c>
      <c r="C230" s="3" t="s">
        <v>8184</v>
      </c>
      <c r="D230" s="9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72" x14ac:dyDescent="0.3">
      <c r="A231">
        <v>4082</v>
      </c>
      <c r="B231" s="3" t="s">
        <v>4078</v>
      </c>
      <c r="C231" s="3" t="s">
        <v>8185</v>
      </c>
      <c r="D231" s="9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72" x14ac:dyDescent="0.3">
      <c r="A232">
        <v>4083</v>
      </c>
      <c r="B232" s="3" t="s">
        <v>4079</v>
      </c>
      <c r="C232" s="3" t="s">
        <v>8186</v>
      </c>
      <c r="D232" s="9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72" x14ac:dyDescent="0.3">
      <c r="A233">
        <v>4085</v>
      </c>
      <c r="B233" s="3" t="s">
        <v>4081</v>
      </c>
      <c r="C233" s="3" t="s">
        <v>8188</v>
      </c>
      <c r="D233" s="9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72" x14ac:dyDescent="0.3">
      <c r="A234">
        <v>4086</v>
      </c>
      <c r="B234" s="3" t="s">
        <v>4082</v>
      </c>
      <c r="C234" s="3" t="s">
        <v>8189</v>
      </c>
      <c r="D234" s="9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9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72" x14ac:dyDescent="0.3">
      <c r="A236">
        <v>4089</v>
      </c>
      <c r="B236" s="3" t="s">
        <v>4085</v>
      </c>
      <c r="C236" s="3" t="s">
        <v>8192</v>
      </c>
      <c r="D236" s="9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9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7">
        <v>42209.67288194444</v>
      </c>
      <c r="T237" s="17">
        <v>42223.625</v>
      </c>
    </row>
    <row r="238" spans="1:20" ht="72" x14ac:dyDescent="0.3">
      <c r="A238">
        <v>4091</v>
      </c>
      <c r="B238" s="3" t="s">
        <v>4087</v>
      </c>
      <c r="C238" s="3" t="s">
        <v>8194</v>
      </c>
      <c r="D238" s="9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72" x14ac:dyDescent="0.3">
      <c r="A239">
        <v>4092</v>
      </c>
      <c r="B239" s="3" t="s">
        <v>4088</v>
      </c>
      <c r="C239" s="3" t="s">
        <v>8195</v>
      </c>
      <c r="D239" s="9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72" x14ac:dyDescent="0.3">
      <c r="A240">
        <v>4094</v>
      </c>
      <c r="B240" s="3" t="s">
        <v>4090</v>
      </c>
      <c r="C240" s="3" t="s">
        <v>8197</v>
      </c>
      <c r="D240" s="9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57.6" x14ac:dyDescent="0.3">
      <c r="A241">
        <v>4098</v>
      </c>
      <c r="B241" s="3" t="s">
        <v>4094</v>
      </c>
      <c r="C241" s="3" t="s">
        <v>8201</v>
      </c>
      <c r="D241" s="9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72" x14ac:dyDescent="0.3">
      <c r="A242">
        <v>4099</v>
      </c>
      <c r="B242" s="3" t="s">
        <v>4095</v>
      </c>
      <c r="C242" s="3" t="s">
        <v>8202</v>
      </c>
      <c r="D242" s="9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57.6" x14ac:dyDescent="0.3">
      <c r="A243">
        <v>4100</v>
      </c>
      <c r="B243" s="3" t="s">
        <v>4096</v>
      </c>
      <c r="C243" s="3" t="s">
        <v>8203</v>
      </c>
      <c r="D243" s="9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72" x14ac:dyDescent="0.3">
      <c r="A244">
        <v>4101</v>
      </c>
      <c r="B244" s="3" t="s">
        <v>4097</v>
      </c>
      <c r="C244" s="3" t="s">
        <v>8204</v>
      </c>
      <c r="D244" s="9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57.6" x14ac:dyDescent="0.3">
      <c r="A245">
        <v>4102</v>
      </c>
      <c r="B245" s="3" t="s">
        <v>4098</v>
      </c>
      <c r="C245" s="3" t="s">
        <v>8205</v>
      </c>
      <c r="D245" s="9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72" x14ac:dyDescent="0.3">
      <c r="A246">
        <v>4103</v>
      </c>
      <c r="B246" s="3" t="s">
        <v>4099</v>
      </c>
      <c r="C246" s="3" t="s">
        <v>8206</v>
      </c>
      <c r="D246" s="9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72" x14ac:dyDescent="0.3">
      <c r="A247">
        <v>4106</v>
      </c>
      <c r="B247" s="3" t="s">
        <v>4102</v>
      </c>
      <c r="C247" s="3" t="s">
        <v>8209</v>
      </c>
      <c r="D247" s="9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72" x14ac:dyDescent="0.3">
      <c r="A248">
        <v>4107</v>
      </c>
      <c r="B248" s="3" t="s">
        <v>4103</v>
      </c>
      <c r="C248" s="3" t="s">
        <v>8210</v>
      </c>
      <c r="D248" s="9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72" x14ac:dyDescent="0.3">
      <c r="A249">
        <v>4108</v>
      </c>
      <c r="B249" s="3" t="s">
        <v>4104</v>
      </c>
      <c r="C249" s="3" t="s">
        <v>8211</v>
      </c>
      <c r="D249" s="9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72" x14ac:dyDescent="0.3">
      <c r="A250">
        <v>4111</v>
      </c>
      <c r="B250" s="3" t="s">
        <v>4107</v>
      </c>
      <c r="C250" s="3" t="s">
        <v>8214</v>
      </c>
      <c r="D250" s="9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72" x14ac:dyDescent="0.3">
      <c r="A251">
        <v>4113</v>
      </c>
      <c r="B251" s="3" t="s">
        <v>4109</v>
      </c>
      <c r="C251" s="3" t="s">
        <v>8215</v>
      </c>
      <c r="D251" s="9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4" priority="2" operator="equal">
      <formula>"cencelled"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1:P1 O2:O251 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40A57-CB01-4F3D-9AA7-4FE79A679D31}">
  <dimension ref="A1:C14"/>
  <sheetViews>
    <sheetView workbookViewId="0">
      <selection activeCell="B14" sqref="B14:C14"/>
    </sheetView>
  </sheetViews>
  <sheetFormatPr defaultRowHeight="14.4" x14ac:dyDescent="0.3"/>
  <cols>
    <col min="1" max="1" width="28.44140625" bestFit="1" customWidth="1"/>
    <col min="2" max="2" width="12.33203125" bestFit="1" customWidth="1"/>
    <col min="3" max="3" width="12.6640625" bestFit="1" customWidth="1"/>
  </cols>
  <sheetData>
    <row r="1" spans="1:3" x14ac:dyDescent="0.3">
      <c r="B1" t="s">
        <v>8387</v>
      </c>
      <c r="C1" t="s">
        <v>8388</v>
      </c>
    </row>
    <row r="2" spans="1:3" x14ac:dyDescent="0.3">
      <c r="A2" t="s">
        <v>8383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8390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">
      <c r="A6" t="s">
        <v>8391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">
      <c r="A7" t="s">
        <v>8392</v>
      </c>
      <c r="B7" s="20">
        <f>B5-B6</f>
        <v>3500</v>
      </c>
      <c r="C7" s="20">
        <f>C5-C6</f>
        <v>8000</v>
      </c>
    </row>
    <row r="8" spans="1:3" x14ac:dyDescent="0.3">
      <c r="B8" s="20"/>
      <c r="C8" s="20"/>
    </row>
    <row r="9" spans="1:3" x14ac:dyDescent="0.3">
      <c r="A9" t="s">
        <v>8385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">
      <c r="A10" t="s">
        <v>8386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">
      <c r="A11" t="s">
        <v>8393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">
      <c r="A12" t="s">
        <v>8394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3">
      <c r="A13" t="s">
        <v>8395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3">
      <c r="A14" t="s">
        <v>8396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Kaleem Arjune</cp:lastModifiedBy>
  <dcterms:created xsi:type="dcterms:W3CDTF">2017-04-20T15:17:24Z</dcterms:created>
  <dcterms:modified xsi:type="dcterms:W3CDTF">2021-01-04T03:44:24Z</dcterms:modified>
</cp:coreProperties>
</file>