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activeTab="2"/>
  </bookViews>
  <sheets>
    <sheet name="NIFTY 1" sheetId="1" r:id="rId1"/>
    <sheet name="SENSEX 1" sheetId="2" r:id="rId2"/>
    <sheet name="NIFTY2" sheetId="3" r:id="rId3"/>
    <sheet name="SENSEX2" sheetId="4" r:id="rId4"/>
  </sheets>
  <calcPr calcId="144525"/>
</workbook>
</file>

<file path=xl/sharedStrings.xml><?xml version="1.0" encoding="utf-8"?>
<sst xmlns="http://schemas.openxmlformats.org/spreadsheetml/2006/main" count="1050" uniqueCount="131">
  <si>
    <t>Sr.No</t>
  </si>
  <si>
    <t>Ticker</t>
  </si>
  <si>
    <t>Jun18</t>
  </si>
  <si>
    <t>Dec18</t>
  </si>
  <si>
    <t>Jun19</t>
  </si>
  <si>
    <t>Dec19</t>
  </si>
  <si>
    <t>Jun20</t>
  </si>
  <si>
    <t>Dec20</t>
  </si>
  <si>
    <t>1. Top 5 in CAGR growth &amp; Bottom 5</t>
  </si>
  <si>
    <t>3. Another 3 data points you can highlight</t>
  </si>
  <si>
    <t>ACC</t>
  </si>
  <si>
    <t>TOP</t>
  </si>
  <si>
    <t>Percentage</t>
  </si>
  <si>
    <t>Volatility in  3years</t>
  </si>
  <si>
    <t>Moving average</t>
  </si>
  <si>
    <t>Drawdowns</t>
  </si>
  <si>
    <t>ADANIPORTS</t>
  </si>
  <si>
    <t>1.DRREDDY</t>
  </si>
  <si>
    <t>S.No</t>
  </si>
  <si>
    <t>AMBUJACEM</t>
  </si>
  <si>
    <t>2.RELIANCE</t>
  </si>
  <si>
    <t>BOSCHLTD</t>
  </si>
  <si>
    <t>CAIRN</t>
  </si>
  <si>
    <t>ASIANPAINT</t>
  </si>
  <si>
    <t>3.INFY</t>
  </si>
  <si>
    <t>MARUTI</t>
  </si>
  <si>
    <t>DRREDDY</t>
  </si>
  <si>
    <t>AXISBANK</t>
  </si>
  <si>
    <t>4HCLTECH</t>
  </si>
  <si>
    <t>HEROMOTOCO</t>
  </si>
  <si>
    <t>RELIANCE</t>
  </si>
  <si>
    <t>BAJAJ-AUTO</t>
  </si>
  <si>
    <t>5.WIPRO</t>
  </si>
  <si>
    <t>INDUSINDBK</t>
  </si>
  <si>
    <t>INFY</t>
  </si>
  <si>
    <t>BANKBARODA</t>
  </si>
  <si>
    <t>ULTRACEMCO</t>
  </si>
  <si>
    <t>HCLTECH</t>
  </si>
  <si>
    <t>BHEL</t>
  </si>
  <si>
    <t>BOTTOM</t>
  </si>
  <si>
    <t>KOTAKBANK</t>
  </si>
  <si>
    <t>WIPRO</t>
  </si>
  <si>
    <t>BPCL</t>
  </si>
  <si>
    <t>1.PNB</t>
  </si>
  <si>
    <t>M&amp;M</t>
  </si>
  <si>
    <t>BHARTIARTL</t>
  </si>
  <si>
    <t>2.BANKBARODA</t>
  </si>
  <si>
    <t>ICICIBANK</t>
  </si>
  <si>
    <t>3.ZEEL</t>
  </si>
  <si>
    <t>GRASIM</t>
  </si>
  <si>
    <t>TCS</t>
  </si>
  <si>
    <t>4.IDEA</t>
  </si>
  <si>
    <t>CIPLA</t>
  </si>
  <si>
    <t>5.YESBANK</t>
  </si>
  <si>
    <t>HDFC</t>
  </si>
  <si>
    <t>COALINDIA</t>
  </si>
  <si>
    <t>2. Highest returns year wise</t>
  </si>
  <si>
    <t>HINDUNILVR</t>
  </si>
  <si>
    <t>GAIL</t>
  </si>
  <si>
    <t>High returns</t>
  </si>
  <si>
    <t>TATASTEEL</t>
  </si>
  <si>
    <t>Year19</t>
  </si>
  <si>
    <t>TECHM</t>
  </si>
  <si>
    <t>HDFCBANK</t>
  </si>
  <si>
    <t>HINDALCO</t>
  </si>
  <si>
    <t>ZEEL</t>
  </si>
  <si>
    <t>YESBANK</t>
  </si>
  <si>
    <t>LUPIN</t>
  </si>
  <si>
    <t>ITC</t>
  </si>
  <si>
    <t>LT</t>
  </si>
  <si>
    <t>SUNPHARMA</t>
  </si>
  <si>
    <t>IDEA</t>
  </si>
  <si>
    <t>TATAMOTORS</t>
  </si>
  <si>
    <t>POWERGRID</t>
  </si>
  <si>
    <t>TATAPOWER</t>
  </si>
  <si>
    <t>SBIN</t>
  </si>
  <si>
    <t>NTPC</t>
  </si>
  <si>
    <t>ONGC</t>
  </si>
  <si>
    <t>VEDL</t>
  </si>
  <si>
    <t>PNB</t>
  </si>
  <si>
    <t>drawdown</t>
  </si>
  <si>
    <t>Column3</t>
  </si>
  <si>
    <t>cagr</t>
  </si>
  <si>
    <t>year18</t>
  </si>
  <si>
    <t>Column6</t>
  </si>
  <si>
    <t>Column4</t>
  </si>
  <si>
    <t>year19</t>
  </si>
  <si>
    <t>Column5</t>
  </si>
  <si>
    <t>year20</t>
  </si>
  <si>
    <t>year21</t>
  </si>
  <si>
    <t>volatility</t>
  </si>
  <si>
    <t>high returns</t>
  </si>
  <si>
    <t>Drawdown</t>
  </si>
  <si>
    <t>percentage</t>
  </si>
  <si>
    <t>NESTLEIND</t>
  </si>
  <si>
    <t>BAJFINANCE</t>
  </si>
  <si>
    <t>Year20</t>
  </si>
  <si>
    <t>BAJAJFINSV</t>
  </si>
  <si>
    <t>TITAN</t>
  </si>
  <si>
    <t>Jun-18</t>
  </si>
  <si>
    <t>Dec-18</t>
  </si>
  <si>
    <t>Jun-19</t>
  </si>
  <si>
    <t>Dec-19</t>
  </si>
  <si>
    <t>Jun-20</t>
  </si>
  <si>
    <t>Dec-20</t>
  </si>
  <si>
    <t>maoving average</t>
  </si>
  <si>
    <t>yr18</t>
  </si>
  <si>
    <t>yr19</t>
  </si>
  <si>
    <t>yr20</t>
  </si>
  <si>
    <t>Volatility in  4years</t>
  </si>
  <si>
    <t>Year4</t>
  </si>
  <si>
    <t>Column1</t>
  </si>
  <si>
    <t>Column2</t>
  </si>
  <si>
    <t>Column7</t>
  </si>
  <si>
    <t>Column8</t>
  </si>
  <si>
    <t>Column10</t>
  </si>
  <si>
    <t>Column11</t>
  </si>
  <si>
    <t>Column13</t>
  </si>
  <si>
    <t>Column14</t>
  </si>
  <si>
    <t>yr1</t>
  </si>
  <si>
    <t>yr2</t>
  </si>
  <si>
    <t>yr3</t>
  </si>
  <si>
    <t>yr4</t>
  </si>
  <si>
    <t>mva</t>
  </si>
  <si>
    <t>Column9</t>
  </si>
  <si>
    <t>Column12</t>
  </si>
  <si>
    <t>volality</t>
  </si>
  <si>
    <t>Percetange</t>
  </si>
  <si>
    <t>c</t>
  </si>
  <si>
    <t>Year3</t>
  </si>
  <si>
    <t>voility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</si>
</sst>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0.0_ "/>
    <numFmt numFmtId="180" formatCode="0.0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name val="Calibri"/>
      <charset val="134"/>
    </font>
    <font>
      <sz val="11"/>
      <color rgb="FF333333"/>
      <name val="Arial"/>
      <charset val="134"/>
    </font>
    <font>
      <sz val="12"/>
      <color rgb="FF333333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theme="4" tint="0.799981688894314"/>
      </patternFill>
    </fill>
    <fill>
      <patternFill patternType="solid">
        <fgColor theme="9" tint="0.4"/>
        <bgColor theme="4" tint="0.599993896298105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theme="4" tint="0.599993896298105"/>
      </patternFill>
    </fill>
    <fill>
      <patternFill patternType="solid">
        <fgColor rgb="FF92D050"/>
        <bgColor theme="4" tint="0.799981688894314"/>
      </patternFill>
    </fill>
    <fill>
      <patternFill patternType="solid">
        <fgColor theme="4" tint="0.8"/>
        <bgColor theme="4" tint="0.599993896298105"/>
      </patternFill>
    </fill>
    <fill>
      <patternFill patternType="solid">
        <fgColor theme="4" tint="0.8"/>
        <bgColor indexed="64"/>
      </patternFill>
    </fill>
    <fill>
      <patternFill patternType="solid">
        <fgColor theme="4" tint="0.8"/>
        <bgColor theme="4" tint="0.79998168889431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theme="4" tint="0.799981688894314"/>
      </patternFill>
    </fill>
    <fill>
      <patternFill patternType="solid">
        <fgColor theme="5" tint="0.4"/>
        <bgColor theme="4" tint="0.599993896298105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6" borderId="1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7" borderId="17" applyNumberFormat="0" applyAlignment="0" applyProtection="0">
      <alignment vertical="center"/>
    </xf>
    <xf numFmtId="0" fontId="16" fillId="28" borderId="18" applyNumberFormat="0" applyAlignment="0" applyProtection="0">
      <alignment vertical="center"/>
    </xf>
    <xf numFmtId="0" fontId="17" fillId="28" borderId="17" applyNumberFormat="0" applyAlignment="0" applyProtection="0">
      <alignment vertical="center"/>
    </xf>
    <xf numFmtId="0" fontId="18" fillId="29" borderId="19" applyNumberFormat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</cellStyleXfs>
  <cellXfs count="105">
    <xf numFmtId="0" fontId="0" fillId="0" borderId="0" xfId="0"/>
    <xf numFmtId="0" fontId="1" fillId="2" borderId="1" xfId="0" applyFont="1" applyFill="1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78" fontId="0" fillId="0" borderId="1" xfId="0" applyNumberFormat="1" applyBorder="1"/>
    <xf numFmtId="0" fontId="1" fillId="2" borderId="0" xfId="0" applyFont="1" applyFill="1" applyAlignment="1">
      <alignment horizontal="center"/>
    </xf>
    <xf numFmtId="17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78" fontId="0" fillId="0" borderId="0" xfId="0" applyNumberFormat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ont="1" applyFill="1" applyBorder="1"/>
    <xf numFmtId="9" fontId="0" fillId="4" borderId="1" xfId="0" applyNumberFormat="1" applyFill="1" applyBorder="1"/>
    <xf numFmtId="0" fontId="1" fillId="3" borderId="1" xfId="0" applyFont="1" applyFill="1" applyBorder="1" applyAlignment="1">
      <alignment horizontal="center"/>
    </xf>
    <xf numFmtId="179" fontId="0" fillId="5" borderId="1" xfId="0" applyNumberFormat="1" applyFill="1" applyBorder="1"/>
    <xf numFmtId="179" fontId="0" fillId="0" borderId="1" xfId="0" applyNumberFormat="1" applyBorder="1"/>
    <xf numFmtId="0" fontId="0" fillId="6" borderId="1" xfId="0" applyFill="1" applyBorder="1"/>
    <xf numFmtId="0" fontId="0" fillId="6" borderId="1" xfId="0" applyFont="1" applyFill="1" applyBorder="1"/>
    <xf numFmtId="9" fontId="0" fillId="6" borderId="1" xfId="0" applyNumberFormat="1" applyFill="1" applyBorder="1"/>
    <xf numFmtId="0" fontId="2" fillId="7" borderId="2" xfId="0" applyFont="1" applyFill="1" applyBorder="1"/>
    <xf numFmtId="0" fontId="0" fillId="8" borderId="2" xfId="0" applyFont="1" applyFill="1" applyBorder="1"/>
    <xf numFmtId="17" fontId="2" fillId="2" borderId="3" xfId="0" applyNumberFormat="1" applyFont="1" applyFill="1" applyBorder="1" applyAlignment="1">
      <alignment horizontal="center"/>
    </xf>
    <xf numFmtId="9" fontId="0" fillId="0" borderId="0" xfId="3" applyAlignment="1"/>
    <xf numFmtId="178" fontId="0" fillId="9" borderId="4" xfId="0" applyNumberFormat="1" applyFont="1" applyFill="1" applyBorder="1"/>
    <xf numFmtId="178" fontId="0" fillId="10" borderId="5" xfId="0" applyNumberFormat="1" applyFont="1" applyFill="1" applyBorder="1"/>
    <xf numFmtId="180" fontId="0" fillId="0" borderId="0" xfId="0" applyNumberFormat="1"/>
    <xf numFmtId="178" fontId="0" fillId="9" borderId="5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1" borderId="1" xfId="0" applyFont="1" applyFill="1" applyBorder="1"/>
    <xf numFmtId="9" fontId="0" fillId="0" borderId="1" xfId="0" applyNumberFormat="1" applyBorder="1"/>
    <xf numFmtId="0" fontId="1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7" fontId="2" fillId="2" borderId="6" xfId="0" applyNumberFormat="1" applyFont="1" applyFill="1" applyBorder="1" applyAlignment="1">
      <alignment horizontal="center"/>
    </xf>
    <xf numFmtId="178" fontId="0" fillId="9" borderId="7" xfId="0" applyNumberFormat="1" applyFont="1" applyFill="1" applyBorder="1"/>
    <xf numFmtId="178" fontId="0" fillId="10" borderId="8" xfId="0" applyNumberFormat="1" applyFont="1" applyFill="1" applyBorder="1"/>
    <xf numFmtId="178" fontId="0" fillId="9" borderId="8" xfId="0" applyNumberFormat="1" applyFont="1" applyFill="1" applyBorder="1"/>
    <xf numFmtId="179" fontId="0" fillId="0" borderId="0" xfId="0" applyNumberFormat="1"/>
    <xf numFmtId="178" fontId="0" fillId="10" borderId="9" xfId="0" applyNumberFormat="1" applyFont="1" applyFill="1" applyBorder="1"/>
    <xf numFmtId="178" fontId="0" fillId="10" borderId="10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1" xfId="0" applyBorder="1"/>
    <xf numFmtId="178" fontId="0" fillId="0" borderId="1" xfId="0" applyNumberFormat="1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13" borderId="1" xfId="0" applyFill="1" applyBorder="1"/>
    <xf numFmtId="0" fontId="0" fillId="13" borderId="1" xfId="0" applyFont="1" applyFill="1" applyBorder="1"/>
    <xf numFmtId="9" fontId="0" fillId="13" borderId="1" xfId="0" applyNumberFormat="1" applyFont="1" applyFill="1" applyBorder="1"/>
    <xf numFmtId="0" fontId="0" fillId="14" borderId="1" xfId="0" applyFont="1" applyFill="1" applyBorder="1"/>
    <xf numFmtId="9" fontId="0" fillId="14" borderId="1" xfId="0" applyNumberFormat="1" applyFont="1" applyFill="1" applyBorder="1"/>
    <xf numFmtId="0" fontId="0" fillId="15" borderId="1" xfId="0" applyFont="1" applyFill="1" applyBorder="1"/>
    <xf numFmtId="9" fontId="0" fillId="15" borderId="1" xfId="0" applyNumberFormat="1" applyFont="1" applyFill="1" applyBorder="1"/>
    <xf numFmtId="0" fontId="3" fillId="0" borderId="0" xfId="0" applyFont="1" applyAlignment="1">
      <alignment horizontal="left" vertical="top"/>
    </xf>
    <xf numFmtId="9" fontId="0" fillId="0" borderId="0" xfId="0" applyNumberFormat="1"/>
    <xf numFmtId="0" fontId="2" fillId="16" borderId="1" xfId="0" applyFont="1" applyFill="1" applyBorder="1"/>
    <xf numFmtId="0" fontId="0" fillId="9" borderId="1" xfId="0" applyFont="1" applyFill="1" applyBorder="1"/>
    <xf numFmtId="179" fontId="0" fillId="0" borderId="1" xfId="0" applyNumberFormat="1" applyBorder="1"/>
    <xf numFmtId="0" fontId="0" fillId="10" borderId="1" xfId="0" applyFont="1" applyFill="1" applyBorder="1"/>
    <xf numFmtId="9" fontId="0" fillId="0" borderId="1" xfId="0" applyNumberFormat="1" applyBorder="1"/>
    <xf numFmtId="0" fontId="2" fillId="16" borderId="3" xfId="0" applyFont="1" applyFill="1" applyBorder="1"/>
    <xf numFmtId="0" fontId="0" fillId="9" borderId="4" xfId="0" applyFont="1" applyFill="1" applyBorder="1"/>
    <xf numFmtId="0" fontId="0" fillId="10" borderId="5" xfId="0" applyFont="1" applyFill="1" applyBorder="1"/>
    <xf numFmtId="17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vertical="top"/>
    </xf>
    <xf numFmtId="0" fontId="0" fillId="3" borderId="1" xfId="0" applyFill="1" applyBorder="1" applyAlignment="1">
      <alignment vertical="center"/>
    </xf>
    <xf numFmtId="0" fontId="0" fillId="17" borderId="1" xfId="0" applyFont="1" applyFill="1" applyBorder="1"/>
    <xf numFmtId="9" fontId="0" fillId="13" borderId="1" xfId="0" applyNumberFormat="1" applyFill="1" applyBorder="1"/>
    <xf numFmtId="0" fontId="0" fillId="18" borderId="1" xfId="0" applyFont="1" applyFill="1" applyBorder="1"/>
    <xf numFmtId="0" fontId="0" fillId="19" borderId="1" xfId="0" applyFont="1" applyFill="1" applyBorder="1"/>
    <xf numFmtId="179" fontId="0" fillId="20" borderId="1" xfId="0" applyNumberFormat="1" applyFill="1" applyBorder="1"/>
    <xf numFmtId="0" fontId="0" fillId="21" borderId="1" xfId="0" applyFont="1" applyFill="1" applyBorder="1"/>
    <xf numFmtId="9" fontId="0" fillId="6" borderId="1" xfId="0" applyNumberFormat="1" applyFill="1" applyBorder="1"/>
    <xf numFmtId="0" fontId="6" fillId="0" borderId="0" xfId="0" applyFont="1" applyAlignment="1"/>
    <xf numFmtId="0" fontId="0" fillId="0" borderId="0" xfId="0" applyAlignment="1"/>
    <xf numFmtId="0" fontId="0" fillId="22" borderId="1" xfId="0" applyFill="1" applyBorder="1"/>
    <xf numFmtId="0" fontId="0" fillId="22" borderId="1" xfId="0" applyFont="1" applyFill="1" applyBorder="1"/>
    <xf numFmtId="178" fontId="0" fillId="22" borderId="1" xfId="0" applyNumberFormat="1" applyFill="1" applyBorder="1"/>
    <xf numFmtId="0" fontId="3" fillId="22" borderId="11" xfId="0" applyFont="1" applyFill="1" applyBorder="1" applyAlignment="1">
      <alignment horizontal="center" wrapText="1"/>
    </xf>
    <xf numFmtId="0" fontId="3" fillId="22" borderId="12" xfId="0" applyFont="1" applyFill="1" applyBorder="1" applyAlignment="1">
      <alignment horizontal="center" wrapText="1"/>
    </xf>
    <xf numFmtId="0" fontId="3" fillId="22" borderId="13" xfId="0" applyFont="1" applyFill="1" applyBorder="1" applyAlignment="1">
      <alignment horizontal="center" wrapText="1"/>
    </xf>
    <xf numFmtId="0" fontId="0" fillId="18" borderId="5" xfId="0" applyFont="1" applyFill="1" applyBorder="1"/>
    <xf numFmtId="9" fontId="0" fillId="18" borderId="5" xfId="3" applyFont="1" applyFill="1" applyBorder="1" applyAlignment="1"/>
    <xf numFmtId="179" fontId="0" fillId="9" borderId="1" xfId="0" applyNumberFormat="1" applyFont="1" applyFill="1" applyBorder="1"/>
    <xf numFmtId="0" fontId="0" fillId="23" borderId="5" xfId="0" applyFont="1" applyFill="1" applyBorder="1"/>
    <xf numFmtId="9" fontId="0" fillId="24" borderId="5" xfId="3" applyFont="1" applyFill="1" applyBorder="1" applyAlignment="1"/>
    <xf numFmtId="0" fontId="0" fillId="24" borderId="5" xfId="0" applyFont="1" applyFill="1" applyBorder="1"/>
    <xf numFmtId="0" fontId="6" fillId="0" borderId="0" xfId="0" applyFont="1"/>
    <xf numFmtId="9" fontId="0" fillId="0" borderId="0" xfId="3" applyAlignment="1"/>
    <xf numFmtId="0" fontId="4" fillId="2" borderId="0" xfId="0" applyFont="1" applyFill="1" applyAlignment="1">
      <alignment horizontal="center" vertical="top"/>
    </xf>
    <xf numFmtId="0" fontId="3" fillId="2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25" borderId="1" xfId="0" applyFill="1" applyBorder="1" applyAlignment="1">
      <alignment wrapText="1"/>
    </xf>
    <xf numFmtId="0" fontId="0" fillId="25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4" borderId="1" xfId="0" applyNumberFormat="1" applyFont="1" applyFill="1" applyBorder="1" applyAlignment="1" applyProtection="1"/>
    <xf numFmtId="178" fontId="0" fillId="25" borderId="1" xfId="0" applyNumberFormat="1" applyFill="1" applyBorder="1" applyAlignment="1">
      <alignment wrapText="1"/>
    </xf>
    <xf numFmtId="9" fontId="0" fillId="4" borderId="1" xfId="0" applyNumberFormat="1" applyFill="1" applyBorder="1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2">
    <dxf>
      <font>
        <name val="Calibri"/>
        <scheme val="none"/>
        <charset val="134"/>
        <family val="2"/>
        <b val="1"/>
        <i val="0"/>
        <strike val="0"/>
        <u val="none"/>
        <sz val="11"/>
        <color auto="1"/>
      </font>
      <alignment horizontal="center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81" formatCode="0.00_ 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theme="5" tint="0.4"/>
        </patternFill>
      </fill>
    </dxf>
    <dxf>
      <numFmt numFmtId="179" formatCode="0.0_ "/>
    </dxf>
    <dxf>
      <numFmt numFmtId="178" formatCode="0.0"/>
    </dxf>
    <dxf>
      <fill>
        <patternFill patternType="solid">
          <bgColor theme="7" tint="0.6"/>
        </patternFill>
      </fill>
      <alignment wrapText="1"/>
    </dxf>
    <dxf>
      <fill>
        <patternFill patternType="solid">
          <bgColor theme="6" tint="0.4"/>
        </patternFill>
      </fill>
    </dxf>
    <dxf>
      <fill>
        <patternFill patternType="solid">
          <bgColor theme="6" tint="0.4"/>
        </patternFill>
      </fill>
    </dxf>
    <dxf>
      <numFmt numFmtId="9" formatCode="0%"/>
      <fill>
        <patternFill patternType="solid">
          <bgColor theme="6" tint="0.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70C0"/>
        </patternFill>
      </fill>
    </dxf>
    <dxf>
      <numFmt numFmtId="178" formatCode="0.0"/>
    </dxf>
    <dxf>
      <numFmt numFmtId="178" formatCode="0.0"/>
    </dxf>
    <dxf>
      <numFmt numFmtId="178" formatCode="0.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0.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0.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0.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0.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0.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0.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92D050"/>
        </patternFill>
      </fill>
    </dxf>
    <dxf>
      <numFmt numFmtId="9" formatCode="0%"/>
      <fill>
        <patternFill patternType="solid">
          <bgColor rgb="FF92D050"/>
        </patternFill>
      </fill>
    </dxf>
    <dxf>
      <fill>
        <patternFill patternType="solid">
          <bgColor theme="9" tint="0.4"/>
        </patternFill>
      </fill>
    </dxf>
    <dxf>
      <numFmt numFmtId="9" formatCode="0%"/>
      <fill>
        <patternFill patternType="solid">
          <bgColor theme="9" tint="0.4"/>
        </patternFill>
      </fill>
    </dxf>
    <dxf>
      <fill>
        <patternFill patternType="solid">
          <bgColor theme="4" tint="0.8"/>
        </patternFill>
      </fill>
    </dxf>
    <dxf>
      <numFmt numFmtId="179" formatCode="0.0_ "/>
      <fill>
        <patternFill patternType="solid">
          <bgColor theme="4" tint="0.8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numFmt numFmtId="178" formatCode="0.0"/>
      <fill>
        <patternFill patternType="solid">
          <bgColor rgb="FF00B0F0"/>
        </patternFill>
      </fill>
    </dxf>
    <dxf>
      <fill>
        <patternFill patternType="solid">
          <bgColor theme="9" tint="0.4"/>
        </patternFill>
      </fill>
    </dxf>
    <dxf>
      <font>
        <color theme="1"/>
      </font>
      <fill>
        <patternFill patternType="solid">
          <bgColor theme="9" tint="0.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9" formatCode="0%"/>
      <fill>
        <patternFill patternType="solid">
          <bgColor theme="9" tint="0.4"/>
        </patternFill>
      </fill>
    </dxf>
    <dxf>
      <font>
        <name val="Calibri"/>
        <scheme val="none"/>
        <charset val="134"/>
        <family val="0"/>
        <b val="1"/>
        <i val="0"/>
        <strike val="0"/>
        <u val="none"/>
        <sz val="11"/>
        <color auto="1"/>
      </font>
      <alignment horizontal="center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theme="1"/>
      </font>
      <fill>
        <patternFill patternType="solid">
          <bgColor theme="9" tint="0.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9" tint="0.4"/>
        </patternFill>
      </fill>
    </dxf>
    <dxf>
      <fill>
        <patternFill patternType="solid">
          <bgColor theme="9" tint="0.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9" formatCode="0.0_ 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0.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9" formatCode="0%"/>
    </dxf>
    <dxf>
      <font>
        <name val="Calibri"/>
        <scheme val="none"/>
        <charset val="134"/>
        <family val="0"/>
        <b val="1"/>
        <i val="0"/>
        <strike val="0"/>
        <u val="none"/>
        <sz val="11"/>
        <color theme="1"/>
      </font>
      <alignment horizontal="center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fill>
        <patternFill patternType="solid">
          <bgColor theme="6" tint="0.4"/>
        </patternFill>
      </fill>
    </dxf>
    <dxf>
      <fill>
        <patternFill patternType="solid">
          <bgColor theme="6" tint="0.4"/>
        </patternFill>
      </fill>
    </dxf>
    <dxf>
      <numFmt numFmtId="9" formatCode="0%"/>
      <fill>
        <patternFill patternType="solid">
          <bgColor theme="6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9" tint="0.4"/>
        </patternFill>
      </fill>
    </dxf>
    <dxf>
      <numFmt numFmtId="9" formatCode="0%"/>
      <fill>
        <patternFill patternType="solid">
          <bgColor theme="9" tint="0.4"/>
        </patternFill>
      </fill>
    </dxf>
    <dxf>
      <font>
        <name val="Calibri"/>
        <scheme val="minor"/>
        <charset val="134"/>
        <family val="0"/>
        <b val="1"/>
        <i val="0"/>
        <strike val="0"/>
        <u val="none"/>
        <sz val="11"/>
        <color theme="1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9" formatCode="0.0_ "/>
    </dxf>
    <dxf>
      <font>
        <name val="Calibri"/>
        <scheme val="minor"/>
        <charset val="134"/>
        <family val="0"/>
        <b val="1"/>
        <i val="0"/>
        <strike val="0"/>
        <u val="none"/>
        <sz val="11"/>
        <color theme="1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0.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9" formatCode="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5" tint="0.799981688894314"/>
          <bgColor theme="5" tint="0.799981688894314"/>
        </patternFill>
      </fill>
    </dxf>
    <dxf>
      <fill>
        <patternFill patternType="solid">
          <fgColor theme="5" tint="0.799981688894314"/>
          <bgColor theme="5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5"/>
        </top>
      </border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horizontal style="thin">
          <color theme="6" tint="0.399975585192419"/>
        </horizontal>
      </border>
    </dxf>
  </dxfs>
  <tableStyles count="3" defaultTableStyle="TableStyleMedium9" defaultPivotStyle="PivotStyleLight16">
    <tableStyle name="TableStylePreset3_Accent1" pivot="0" count="7" xr9:uid="{59DB682C-5494-4EDE-A608-00C9E5F0F923}">
      <tableStyleElement type="wholeTable" dxfId="87"/>
      <tableStyleElement type="headerRow" dxfId="86"/>
      <tableStyleElement type="totalRow" dxfId="85"/>
      <tableStyleElement type="firstColumn" dxfId="84"/>
      <tableStyleElement type="lastColumn" dxfId="83"/>
      <tableStyleElement type="firstRowStripe" dxfId="82"/>
      <tableStyleElement type="firstColumnStripe" dxfId="81"/>
    </tableStyle>
    <tableStyle name="TableStylePreset3_Accent2" pivot="0" count="7" xr9:uid="{678408F6-39DE-40AF-9D17-FE6DD702C64D}">
      <tableStyleElement type="wholeTable" dxfId="94"/>
      <tableStyleElement type="headerRow" dxfId="93"/>
      <tableStyleElement type="totalRow" dxfId="92"/>
      <tableStyleElement type="firstColumn" dxfId="91"/>
      <tableStyleElement type="lastColumn" dxfId="90"/>
      <tableStyleElement type="firstRowStripe" dxfId="89"/>
      <tableStyleElement type="firstColumnStripe" dxfId="88"/>
    </tableStyle>
    <tableStyle name="TableStylePreset3_Accent3" pivot="0" count="7" xr9:uid="{4198C2AC-19AE-44E8-8863-95DC21443AF6}">
      <tableStyleElement type="wholeTable" dxfId="101"/>
      <tableStyleElement type="headerRow" dxfId="100"/>
      <tableStyleElement type="totalRow" dxfId="99"/>
      <tableStyleElement type="firstColumn" dxfId="98"/>
      <tableStyleElement type="lastColumn" dxfId="97"/>
      <tableStyleElement type="firstRowStripe" dxfId="96"/>
      <tableStyleElement type="firstColumnStripe" dxfId="9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28</xdr:col>
      <xdr:colOff>173355</xdr:colOff>
      <xdr:row>10</xdr:row>
      <xdr:rowOff>104140</xdr:rowOff>
    </xdr:from>
    <xdr:to>
      <xdr:col>33</xdr:col>
      <xdr:colOff>824865</xdr:colOff>
      <xdr:row>23</xdr:row>
      <xdr:rowOff>160020</xdr:rowOff>
    </xdr:to>
    <xdr:sp>
      <xdr:nvSpPr>
        <xdr:cNvPr id="2" name="Text Box 1"/>
        <xdr:cNvSpPr txBox="1"/>
      </xdr:nvSpPr>
      <xdr:spPr>
        <a:xfrm>
          <a:off x="19535775" y="1948180"/>
          <a:ext cx="4019550" cy="2448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/>
            <a:t>NOTE:I consider</a:t>
          </a:r>
          <a:endParaRPr lang="en-US" sz="1800"/>
        </a:p>
        <a:p>
          <a:pPr algn="l"/>
          <a:r>
            <a:rPr lang="en-US" sz="1800"/>
            <a:t>yr1= JUN18  TO JUN19 </a:t>
          </a:r>
          <a:endParaRPr lang="en-US" sz="1800"/>
        </a:p>
        <a:p>
          <a:pPr algn="l"/>
          <a:r>
            <a:rPr lang="en-US" sz="1800">
              <a:sym typeface="+mn-ea"/>
            </a:rPr>
            <a:t>yr2= DEC18  TO DEC19 </a:t>
          </a:r>
          <a:endParaRPr lang="en-US" sz="1800"/>
        </a:p>
        <a:p>
          <a:pPr algn="l"/>
          <a:r>
            <a:rPr lang="en-US" sz="1800">
              <a:sym typeface="+mn-ea"/>
            </a:rPr>
            <a:t>yr3= JUN19  TO JUN20</a:t>
          </a:r>
          <a:endParaRPr lang="en-US" sz="1800"/>
        </a:p>
        <a:p>
          <a:pPr algn="l"/>
          <a:r>
            <a:rPr lang="en-US" sz="1800">
              <a:sym typeface="+mn-ea"/>
            </a:rPr>
            <a:t>yr4= DEC19  TO DEC20</a:t>
          </a:r>
          <a:endParaRPr lang="en-US" sz="1800">
            <a:sym typeface="+mn-ea"/>
          </a:endParaRPr>
        </a:p>
        <a:p>
          <a:pPr algn="l"/>
          <a:r>
            <a:rPr lang="en-US" sz="2000">
              <a:sym typeface="+mn-ea"/>
            </a:rPr>
            <a:t>for accuracy</a:t>
          </a:r>
          <a:endParaRPr lang="en-US" sz="2000"/>
        </a:p>
        <a:p>
          <a:pPr algn="l"/>
          <a:endParaRPr 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26</xdr:col>
      <xdr:colOff>173355</xdr:colOff>
      <xdr:row>6</xdr:row>
      <xdr:rowOff>104140</xdr:rowOff>
    </xdr:from>
    <xdr:to>
      <xdr:col>31</xdr:col>
      <xdr:colOff>824865</xdr:colOff>
      <xdr:row>19</xdr:row>
      <xdr:rowOff>160020</xdr:rowOff>
    </xdr:to>
    <xdr:sp>
      <xdr:nvSpPr>
        <xdr:cNvPr id="2" name="Text Box 1"/>
        <xdr:cNvSpPr txBox="1"/>
      </xdr:nvSpPr>
      <xdr:spPr>
        <a:xfrm>
          <a:off x="17943195" y="1216660"/>
          <a:ext cx="3699510" cy="2433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1800"/>
            <a:t>NOTE:I consider</a:t>
          </a:r>
          <a:endParaRPr lang="en-US" sz="1800"/>
        </a:p>
        <a:p>
          <a:pPr algn="l"/>
          <a:r>
            <a:rPr lang="en-US" sz="1800"/>
            <a:t>yr1= JUN18  TO JUN19 </a:t>
          </a:r>
          <a:endParaRPr lang="en-US" sz="1800"/>
        </a:p>
        <a:p>
          <a:pPr algn="l"/>
          <a:r>
            <a:rPr lang="en-US" sz="1800">
              <a:sym typeface="+mn-ea"/>
            </a:rPr>
            <a:t>yr2= DEC18  TO DEC19 </a:t>
          </a:r>
          <a:endParaRPr lang="en-US" sz="1800"/>
        </a:p>
        <a:p>
          <a:pPr algn="l"/>
          <a:r>
            <a:rPr lang="en-US" sz="1800">
              <a:sym typeface="+mn-ea"/>
            </a:rPr>
            <a:t>yr3= JUN19  TO JUN20</a:t>
          </a:r>
          <a:endParaRPr lang="en-US" sz="1800"/>
        </a:p>
        <a:p>
          <a:pPr algn="l"/>
          <a:r>
            <a:rPr lang="en-US" sz="1800">
              <a:sym typeface="+mn-ea"/>
            </a:rPr>
            <a:t>yr4= DEC19  TO DEC20</a:t>
          </a:r>
          <a:endParaRPr lang="en-US" sz="1800">
            <a:sym typeface="+mn-ea"/>
          </a:endParaRPr>
        </a:p>
        <a:p>
          <a:pPr algn="l"/>
          <a:r>
            <a:rPr lang="en-US" sz="2000">
              <a:sym typeface="+mn-ea"/>
            </a:rPr>
            <a:t>for accuracy</a:t>
          </a:r>
          <a:endParaRPr lang="en-US" sz="2000"/>
        </a:p>
        <a:p>
          <a:pPr algn="l"/>
          <a:endParaRPr lang="en-US" sz="20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60:R111" totalsRowShown="0">
  <autoFilter ref="A60:R111"/>
  <sortState ref="A60:R111">
    <sortCondition ref="K60" descending="1"/>
  </sortState>
  <tableColumns count="18">
    <tableColumn id="1" name="Sr.No" dataDxfId="0"/>
    <tableColumn id="2" name="Ticker"/>
    <tableColumn id="3" name="Jun18" dataDxfId="1"/>
    <tableColumn id="4" name="Dec18" dataDxfId="2"/>
    <tableColumn id="5" name="Jun19" dataDxfId="3"/>
    <tableColumn id="6" name="Dec19" dataDxfId="4"/>
    <tableColumn id="7" name="Jun20" dataDxfId="5"/>
    <tableColumn id="8" name="Dec20" dataDxfId="6"/>
    <tableColumn id="9" name="drawdown"/>
    <tableColumn id="12" name="Column3"/>
    <tableColumn id="11" name="cagr" dataDxfId="7"/>
    <tableColumn id="13" name="year18"/>
    <tableColumn id="19" name="Column6"/>
    <tableColumn id="16" name="Column4"/>
    <tableColumn id="14" name="year19"/>
    <tableColumn id="17" name="Column5"/>
    <tableColumn id="15" name="year20"/>
    <tableColumn id="18" name="year21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K2:L7" totalsRowShown="0">
  <autoFilter ref="K2:L7"/>
  <tableColumns count="2">
    <tableColumn id="1" name="Ticker" dataDxfId="30"/>
    <tableColumn id="2" name="Percentage" dataDxfId="31"/>
  </tableColumns>
  <tableStyleInfo name="TableStylePreset3_Accent3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K10:L15" totalsRowShown="0">
  <autoFilter ref="K10:L15"/>
  <tableColumns count="2">
    <tableColumn id="1" name="Ticker" dataDxfId="32"/>
    <tableColumn id="2" name="Percentage" dataDxfId="33"/>
  </tableColumns>
  <tableStyleInfo name="TableStylePreset3_Accent2" showFirstColumn="0" showLastColumn="0" showRowStripes="1" showColumnStripes="0"/>
</table>
</file>

<file path=xl/tables/table12.xml><?xml version="1.0" encoding="utf-8"?>
<table xmlns="http://schemas.openxmlformats.org/spreadsheetml/2006/main" id="15" name="Table15" displayName="Table15" ref="N3:P33" totalsRowShown="0">
  <tableColumns count="3">
    <tableColumn id="4" name="S.No"/>
    <tableColumn id="1" name="Ticker" dataDxfId="34"/>
    <tableColumn id="2" name="percentage" dataDxfId="35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e16" displayName="Table16" ref="R3:T33" totalsRowShown="0">
  <tableColumns count="3">
    <tableColumn id="1" name="S.No" dataDxfId="36"/>
    <tableColumn id="2" name="Ticker" dataDxfId="37"/>
    <tableColumn id="3" name="percentage" dataDxfId="38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7" name="Table17" displayName="Table17" ref="V3:X33" totalsRowShown="0">
  <tableColumns count="3">
    <tableColumn id="4" name="S.No" dataDxfId="39"/>
    <tableColumn id="1" name="Ticker" dataDxfId="40"/>
    <tableColumn id="2" name="percentage" dataDxfId="41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Table18" displayName="Table18" ref="C60:K110" totalsRowShown="0">
  <autoFilter ref="C60:K110"/>
  <sortState ref="C60:K110">
    <sortCondition ref="K60" descending="1"/>
  </sortState>
  <tableColumns count="9">
    <tableColumn id="1" name="Sr.No" dataDxfId="42"/>
    <tableColumn id="2" name="Ticker"/>
    <tableColumn id="3" name="Jun18" dataDxfId="43"/>
    <tableColumn id="4" name="Dec18" dataDxfId="44"/>
    <tableColumn id="5" name="Jun19" dataDxfId="45"/>
    <tableColumn id="6" name="Dec19" dataDxfId="46"/>
    <tableColumn id="7" name="Jun20" dataDxfId="47"/>
    <tableColumn id="8" name="Dec20" dataDxfId="48"/>
    <tableColumn id="9" name="cagr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e19" displayName="Table19" ref="K4:M9" totalsRowShown="0">
  <tableColumns count="3">
    <tableColumn id="1" name="S.No" dataDxfId="49"/>
    <tableColumn id="2" name="Ticker" dataDxfId="50"/>
    <tableColumn id="3" name="Percentage" dataDxfId="51"/>
  </tableColumns>
  <tableStyleInfo name="TableStylePreset3_Accent3" showFirstColumn="0" showLastColumn="0" showRowStripes="1" showColumnStripes="0"/>
</table>
</file>

<file path=xl/tables/table17.xml><?xml version="1.0" encoding="utf-8"?>
<table xmlns="http://schemas.openxmlformats.org/spreadsheetml/2006/main" id="20" name="Table20" displayName="Table20" ref="K12:M17" totalsRowShown="0">
  <tableColumns count="3">
    <tableColumn id="1" name="S.No" dataDxfId="52"/>
    <tableColumn id="2" name="Ticker" dataDxfId="53"/>
    <tableColumn id="3" name="Percentage" dataDxfId="54"/>
  </tableColumns>
  <tableStyleInfo name="TableStylePreset3_Accent2" showFirstColumn="0" showLastColumn="0" showRowStripes="1" showColumnStripes="0"/>
</table>
</file>

<file path=xl/tables/table18.xml><?xml version="1.0" encoding="utf-8"?>
<table xmlns="http://schemas.openxmlformats.org/spreadsheetml/2006/main" id="21" name="Table21" displayName="Table21" ref="M59:V111" totalsRowShown="0">
  <tableColumns count="10">
    <tableColumn id="1" name="Column1"/>
    <tableColumn id="2" name="Column2"/>
    <tableColumn id="4" name="Column4"/>
    <tableColumn id="5" name="Column5"/>
    <tableColumn id="7" name="Column7"/>
    <tableColumn id="8" name="Column8"/>
    <tableColumn id="10" name="Column10"/>
    <tableColumn id="11" name="Column11"/>
    <tableColumn id="13" name="Column13"/>
    <tableColumn id="3" name="Column14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2" name="Table22" displayName="Table22" ref="O4:Q54" totalsRowShown="0">
  <tableColumns count="3">
    <tableColumn id="3" name="S.No"/>
    <tableColumn id="1" name="Ticker" dataDxfId="55"/>
    <tableColumn id="2" name="Percentage" dataDxfId="5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K2:L7" totalsRowShown="0">
  <autoFilter ref="K2:L7"/>
  <tableColumns count="2">
    <tableColumn id="1" name="Ticker" dataDxfId="8"/>
    <tableColumn id="2" name="Percentage" dataDxfId="9"/>
  </tableColumns>
  <tableStyleInfo name="TableStylePreset3_Accent3" showFirstColumn="0" showLastColumn="0" showRowStripes="1" showColumnStripes="0"/>
</table>
</file>

<file path=xl/tables/table20.xml><?xml version="1.0" encoding="utf-8"?>
<table xmlns="http://schemas.openxmlformats.org/spreadsheetml/2006/main" id="23" name="Table23" displayName="Table23" ref="S4:U54" totalsRowShown="0">
  <tableColumns count="3">
    <tableColumn id="1" name="S.No" dataDxfId="57"/>
    <tableColumn id="2" name="Ticker" dataDxfId="58"/>
    <tableColumn id="3" name="Percentage" dataDxfId="59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Table24" displayName="Table24" ref="W3:Y53" totalsRowShown="0">
  <tableColumns count="3">
    <tableColumn id="1" name="S.No"/>
    <tableColumn id="2" name="Ticker"/>
    <tableColumn id="3" name="Percentage" dataDxfId="60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5" name="Table25" displayName="Table25" ref="A47:I77" totalsRowShown="0">
  <autoFilter ref="A47:I77"/>
  <sortState ref="A47:I77">
    <sortCondition ref="I47" descending="1"/>
  </sortState>
  <tableColumns count="9">
    <tableColumn id="1" name="Sr.No" dataDxfId="61"/>
    <tableColumn id="2" name="Ticker"/>
    <tableColumn id="3" name="Jun-18" dataDxfId="62"/>
    <tableColumn id="4" name="Dec-18" dataDxfId="63"/>
    <tableColumn id="5" name="Jun-19" dataDxfId="64"/>
    <tableColumn id="6" name="Dec-19" dataDxfId="65"/>
    <tableColumn id="7" name="Jun-20" dataDxfId="66"/>
    <tableColumn id="8" name="Dec-20" dataDxfId="67"/>
    <tableColumn id="9" name="cagr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12" name="Table12" displayName="Table12" ref="J3:L8" totalsRowShown="0">
  <tableColumns count="3">
    <tableColumn id="1" name="S.No" dataDxfId="68"/>
    <tableColumn id="2" name="Ticker" dataDxfId="69"/>
    <tableColumn id="3" name="Percentage" dataDxfId="70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13" name="Table13" displayName="Table13" ref="J12:L17" totalsRowShown="0">
  <tableColumns count="3">
    <tableColumn id="1" name="S.No" dataDxfId="71"/>
    <tableColumn id="2" name="Ticker" dataDxfId="72"/>
    <tableColumn id="3" name="Percentage" dataDxfId="73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14" name="Table14" displayName="Table14" ref="N4:P34" totalsRowShown="0">
  <tableColumns count="3">
    <tableColumn id="1" name="Sr.No" dataDxfId="74"/>
    <tableColumn id="2" name="Ticker" dataDxfId="75"/>
    <tableColumn id="3" name="Percetange" dataDxfId="76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26" name="Table26" displayName="Table26" ref="R4:T34" totalsRowShown="0">
  <tableColumns count="3">
    <tableColumn id="1" name="Sr.No" dataDxfId="77"/>
    <tableColumn id="2" name="Ticker" dataDxfId="78"/>
    <tableColumn id="3" name="Percetange" dataDxfId="79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7" name="Table27" displayName="Table27" ref="V3:X33" totalsRowShown="0">
  <tableColumns count="3">
    <tableColumn id="1" name="Sr.No"/>
    <tableColumn id="2" name="Ticker"/>
    <tableColumn id="3" name="Percentage" dataDxfId="8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K9:L14" totalsRowShown="0">
  <autoFilter ref="K9:L14"/>
  <tableColumns count="2">
    <tableColumn id="1" name="Ticker" dataDxfId="10"/>
    <tableColumn id="2" name="Percentage" dataDxfId="11"/>
  </tableColumns>
  <tableStyleInfo name="TableStylePreset3_Accent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N3:P53" totalsRowShown="0">
  <sortState ref="N3:P53">
    <sortCondition ref="P4" descending="1"/>
  </sortState>
  <tableColumns count="3">
    <tableColumn id="4" name="S.No"/>
    <tableColumn id="5" name="Ticker"/>
    <tableColumn id="6" name="Percentage" dataDxfId="12"/>
  </tableColumns>
  <tableStyleInfo name="TableStylePreset3_Accent1" showFirstColumn="1" showLastColumn="0" showRowStripes="0" showColumnStripes="0"/>
</table>
</file>

<file path=xl/tables/table5.xml><?xml version="1.0" encoding="utf-8"?>
<table xmlns="http://schemas.openxmlformats.org/spreadsheetml/2006/main" id="2" name="Table2" displayName="Table2" ref="S3:T53" totalsRowShown="0">
  <tableColumns count="2">
    <tableColumn id="1" name="Ticker"/>
    <tableColumn id="2" name="Percentage" dataDxfId="13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R3:R53" totalsRowShown="0">
  <tableColumns count="1">
    <tableColumn id="1" name="S.No" dataDxfId="14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V3:X53" totalsRowShown="0">
  <tableColumns count="3">
    <tableColumn id="1" name="S.No" dataDxfId="15"/>
    <tableColumn id="2" name="Ticker" dataDxfId="16"/>
    <tableColumn id="3" name="Percentage" dataDxfId="1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K72:N102" totalsRowShown="0">
  <autoFilter ref="K72:N102"/>
  <tableColumns count="4">
    <tableColumn id="1" name="yr18" dataDxfId="20"/>
    <tableColumn id="2" name="yr19" dataDxfId="21"/>
    <tableColumn id="3" name="yr20" dataDxfId="22"/>
    <tableColumn id="4" name="cagr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B72:J102" totalsRowShown="0">
  <autoFilter ref="B72:J102"/>
  <tableColumns count="9">
    <tableColumn id="1" name="Ticker" dataDxfId="23"/>
    <tableColumn id="2" name="Jun-18" dataDxfId="24"/>
    <tableColumn id="3" name="Dec-18" dataDxfId="25"/>
    <tableColumn id="4" name="Jun-19" dataDxfId="26"/>
    <tableColumn id="5" name="Dec-19" dataDxfId="27"/>
    <tableColumn id="6" name="Jun-20" dataDxfId="28"/>
    <tableColumn id="7" name="Dec-20" dataDxfId="29"/>
    <tableColumn id="8" name="maoving average"/>
    <tableColumn id="9" name="Drawdow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7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4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7" Type="http://schemas.openxmlformats.org/officeDocument/2006/relationships/table" Target="../tables/table20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7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8"/>
  <sheetViews>
    <sheetView zoomScale="40" zoomScaleNormal="40" workbookViewId="0">
      <selection activeCell="AE38" sqref="AE38"/>
    </sheetView>
  </sheetViews>
  <sheetFormatPr defaultColWidth="9" defaultRowHeight="14.4"/>
  <cols>
    <col min="1" max="1" width="6.33333333333333" customWidth="1"/>
    <col min="2" max="2" width="14.6666666666667" customWidth="1"/>
    <col min="3" max="6" width="8.22222222222222" customWidth="1"/>
    <col min="7" max="7" width="7.22222222222222" customWidth="1"/>
    <col min="8" max="8" width="8.22222222222222" customWidth="1"/>
    <col min="9" max="9" width="25.75" customWidth="1"/>
    <col min="10" max="10" width="9.11111111111111" customWidth="1"/>
    <col min="11" max="11" width="15.4444444444444" customWidth="1"/>
    <col min="12" max="12" width="11.2222222222222" customWidth="1"/>
    <col min="13" max="13" width="12.3333333333333" customWidth="1"/>
    <col min="14" max="14" width="6.92592592592593" customWidth="1"/>
    <col min="15" max="15" width="14.6666666666667" customWidth="1"/>
    <col min="16" max="16" width="11.2222222222222" customWidth="1"/>
    <col min="17" max="17" width="10.1851851851852" customWidth="1"/>
    <col min="18" max="18" width="4.77777777777778" customWidth="1"/>
    <col min="19" max="19" width="13.2222222222222" customWidth="1"/>
    <col min="20" max="20" width="10.2222222222222" customWidth="1"/>
    <col min="21" max="21" width="11.5" customWidth="1"/>
    <col min="22" max="22" width="5.66666666666667" customWidth="1"/>
    <col min="23" max="23" width="12.4444444444444" customWidth="1"/>
    <col min="24" max="24" width="11.2222222222222" customWidth="1"/>
  </cols>
  <sheetData>
    <row r="1" ht="15" spans="1:17">
      <c r="A1" s="1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J1" s="68" t="s">
        <v>8</v>
      </c>
      <c r="K1" s="68"/>
      <c r="L1" s="68"/>
      <c r="N1" s="78" t="s">
        <v>9</v>
      </c>
      <c r="O1" s="78"/>
      <c r="P1" s="78"/>
      <c r="Q1" s="79"/>
    </row>
    <row r="2" ht="15.6" spans="1:24">
      <c r="A2" s="44">
        <v>1</v>
      </c>
      <c r="B2" s="4" t="s">
        <v>10</v>
      </c>
      <c r="C2" s="5">
        <v>1240.23522949219</v>
      </c>
      <c r="D2" s="5">
        <v>1438.16271972656</v>
      </c>
      <c r="E2" s="5">
        <v>1240.23522949219</v>
      </c>
      <c r="F2" s="5">
        <v>1457.83361816406</v>
      </c>
      <c r="G2" s="5">
        <v>1274.09753417969</v>
      </c>
      <c r="H2" s="5">
        <v>1734.75756835937</v>
      </c>
      <c r="J2" t="s">
        <v>11</v>
      </c>
      <c r="K2" t="s">
        <v>1</v>
      </c>
      <c r="L2" t="s">
        <v>12</v>
      </c>
      <c r="N2" s="83" t="s">
        <v>13</v>
      </c>
      <c r="O2" s="84"/>
      <c r="P2" s="85"/>
      <c r="R2" s="95" t="s">
        <v>14</v>
      </c>
      <c r="S2" s="95"/>
      <c r="T2" s="95"/>
      <c r="V2" s="95" t="s">
        <v>15</v>
      </c>
      <c r="W2" s="95"/>
      <c r="X2" s="95"/>
    </row>
    <row r="3" spans="1:24">
      <c r="A3" s="44">
        <v>2</v>
      </c>
      <c r="B3" s="4" t="s">
        <v>16</v>
      </c>
      <c r="C3" s="5">
        <v>369.747924804688</v>
      </c>
      <c r="D3" s="5">
        <v>368.764953613281</v>
      </c>
      <c r="E3" s="5">
        <v>369.747924804688</v>
      </c>
      <c r="F3" s="5">
        <v>361.297943115234</v>
      </c>
      <c r="G3" s="5">
        <v>327.058715820313</v>
      </c>
      <c r="H3" s="5">
        <v>420.851623535156</v>
      </c>
      <c r="K3" s="86" t="s">
        <v>17</v>
      </c>
      <c r="L3" s="87">
        <v>0.357122346682434</v>
      </c>
      <c r="N3" t="s">
        <v>18</v>
      </c>
      <c r="O3" t="s">
        <v>1</v>
      </c>
      <c r="P3" t="s">
        <v>12</v>
      </c>
      <c r="R3" s="96" t="s">
        <v>18</v>
      </c>
      <c r="S3" s="96" t="s">
        <v>1</v>
      </c>
      <c r="T3" s="96" t="s">
        <v>12</v>
      </c>
      <c r="V3" s="45" t="s">
        <v>18</v>
      </c>
      <c r="W3" s="45" t="s">
        <v>1</v>
      </c>
      <c r="X3" s="45" t="s">
        <v>12</v>
      </c>
    </row>
    <row r="4" spans="1:24">
      <c r="A4" s="44">
        <v>3</v>
      </c>
      <c r="B4" s="4" t="s">
        <v>19</v>
      </c>
      <c r="C4" s="5">
        <v>183.104705810547</v>
      </c>
      <c r="D4" s="5">
        <v>199.965423583984</v>
      </c>
      <c r="E4" s="5">
        <v>183.104705810547</v>
      </c>
      <c r="F4" s="5">
        <v>188.068908691406</v>
      </c>
      <c r="G4" s="5">
        <v>176.172088623047</v>
      </c>
      <c r="H4" s="5">
        <v>261.067779541016</v>
      </c>
      <c r="K4" s="86" t="s">
        <v>20</v>
      </c>
      <c r="L4" s="87">
        <v>0.286666202413584</v>
      </c>
      <c r="N4" s="59">
        <v>1</v>
      </c>
      <c r="O4" s="59" t="s">
        <v>21</v>
      </c>
      <c r="P4" s="88">
        <v>2655.52495761344</v>
      </c>
      <c r="R4" s="97">
        <v>1</v>
      </c>
      <c r="S4" s="98" t="s">
        <v>22</v>
      </c>
      <c r="T4" s="97">
        <v>0</v>
      </c>
      <c r="V4" s="99">
        <v>1</v>
      </c>
      <c r="W4" s="100" t="s">
        <v>22</v>
      </c>
      <c r="X4" s="101">
        <v>0</v>
      </c>
    </row>
    <row r="5" spans="1:24">
      <c r="A5" s="44">
        <v>4</v>
      </c>
      <c r="B5" s="4" t="s">
        <v>23</v>
      </c>
      <c r="C5" s="5">
        <v>1251.86145019531</v>
      </c>
      <c r="D5" s="5">
        <v>1314.04650878906</v>
      </c>
      <c r="E5" s="5">
        <v>1251.86145019531</v>
      </c>
      <c r="F5" s="5">
        <v>1700.87109375</v>
      </c>
      <c r="G5" s="5">
        <v>1680.8525390625</v>
      </c>
      <c r="H5" s="5">
        <v>2219.06469726563</v>
      </c>
      <c r="K5" s="86" t="s">
        <v>24</v>
      </c>
      <c r="L5" s="87">
        <v>0.259886121407275</v>
      </c>
      <c r="N5" s="59">
        <v>2</v>
      </c>
      <c r="O5" s="59" t="s">
        <v>25</v>
      </c>
      <c r="P5" s="88">
        <v>1447.31478488921</v>
      </c>
      <c r="R5" s="98">
        <v>2</v>
      </c>
      <c r="S5" s="98" t="s">
        <v>26</v>
      </c>
      <c r="T5" s="102">
        <v>4487.09747314453</v>
      </c>
      <c r="V5" s="100">
        <v>2</v>
      </c>
      <c r="W5" s="100" t="s">
        <v>26</v>
      </c>
      <c r="X5" s="103">
        <v>-0.599923543703683</v>
      </c>
    </row>
    <row r="6" spans="1:24">
      <c r="A6" s="44">
        <v>5</v>
      </c>
      <c r="B6" s="4" t="s">
        <v>27</v>
      </c>
      <c r="C6" s="5">
        <v>536.383850097656</v>
      </c>
      <c r="D6" s="5">
        <v>624.025024414063</v>
      </c>
      <c r="E6" s="5">
        <v>536.383850097656</v>
      </c>
      <c r="F6" s="5">
        <v>739.849975585938</v>
      </c>
      <c r="G6" s="5">
        <v>396.950012207031</v>
      </c>
      <c r="H6" s="5">
        <v>603.650024414063</v>
      </c>
      <c r="K6" s="86" t="s">
        <v>28</v>
      </c>
      <c r="L6" s="87">
        <v>0.238462652721226</v>
      </c>
      <c r="N6" s="59">
        <v>3</v>
      </c>
      <c r="O6" s="59" t="s">
        <v>29</v>
      </c>
      <c r="P6" s="88">
        <v>882.644162735024</v>
      </c>
      <c r="R6" s="98">
        <v>3</v>
      </c>
      <c r="S6" s="98" t="s">
        <v>30</v>
      </c>
      <c r="T6" s="102">
        <v>1986.72351074219</v>
      </c>
      <c r="V6" s="100">
        <v>3</v>
      </c>
      <c r="W6" s="100" t="s">
        <v>30</v>
      </c>
      <c r="X6" s="103">
        <v>-0.530535972480185</v>
      </c>
    </row>
    <row r="7" spans="1:24">
      <c r="A7" s="44">
        <v>6</v>
      </c>
      <c r="B7" s="4" t="s">
        <v>31</v>
      </c>
      <c r="C7" s="5">
        <v>2551.95385742188</v>
      </c>
      <c r="D7" s="5">
        <v>2475.47705078125</v>
      </c>
      <c r="E7" s="5">
        <v>2551.95385742188</v>
      </c>
      <c r="F7" s="5">
        <v>3007.42065429688</v>
      </c>
      <c r="G7" s="5">
        <v>2666.09887695313</v>
      </c>
      <c r="H7" s="5">
        <v>3135.22509765625</v>
      </c>
      <c r="K7" s="86" t="s">
        <v>32</v>
      </c>
      <c r="L7" s="87">
        <v>0.221123020379252</v>
      </c>
      <c r="N7" s="59">
        <v>4</v>
      </c>
      <c r="O7" s="59" t="s">
        <v>33</v>
      </c>
      <c r="P7" s="88">
        <v>445.812595820944</v>
      </c>
      <c r="R7" s="98">
        <v>4</v>
      </c>
      <c r="S7" s="98" t="s">
        <v>34</v>
      </c>
      <c r="T7" s="102">
        <v>1060.28472900391</v>
      </c>
      <c r="V7" s="100">
        <v>4</v>
      </c>
      <c r="W7" s="100" t="s">
        <v>34</v>
      </c>
      <c r="X7" s="103">
        <v>-0.499958413555772</v>
      </c>
    </row>
    <row r="8" spans="1:24">
      <c r="A8" s="44">
        <v>7</v>
      </c>
      <c r="B8" s="4" t="s">
        <v>35</v>
      </c>
      <c r="C8" s="5">
        <v>131.550003051758</v>
      </c>
      <c r="D8" s="5">
        <v>106.949996948242</v>
      </c>
      <c r="E8" s="5">
        <v>131.550003051758</v>
      </c>
      <c r="F8" s="5">
        <v>103.75</v>
      </c>
      <c r="G8" s="5">
        <v>42.4500007629395</v>
      </c>
      <c r="H8" s="5">
        <v>53.75</v>
      </c>
      <c r="N8" s="59">
        <v>5</v>
      </c>
      <c r="O8" s="59" t="s">
        <v>36</v>
      </c>
      <c r="P8" s="88">
        <v>402.31835196945</v>
      </c>
      <c r="R8" s="97">
        <v>5</v>
      </c>
      <c r="S8" s="98" t="s">
        <v>37</v>
      </c>
      <c r="T8" s="102">
        <v>812.748176574707</v>
      </c>
      <c r="V8" s="99">
        <v>5</v>
      </c>
      <c r="W8" s="100" t="s">
        <v>37</v>
      </c>
      <c r="X8" s="103">
        <v>-0.473557119685048</v>
      </c>
    </row>
    <row r="9" spans="1:24">
      <c r="A9" s="44">
        <v>8</v>
      </c>
      <c r="B9" s="4" t="s">
        <v>38</v>
      </c>
      <c r="C9" s="5">
        <v>69.9503631591797</v>
      </c>
      <c r="D9" s="5">
        <v>66.7357482910156</v>
      </c>
      <c r="E9" s="5">
        <v>69.9503631591797</v>
      </c>
      <c r="F9" s="5">
        <v>49.9500007629395</v>
      </c>
      <c r="G9" s="5">
        <v>28</v>
      </c>
      <c r="H9" s="5">
        <v>34.0499992370605</v>
      </c>
      <c r="J9" t="s">
        <v>39</v>
      </c>
      <c r="K9" t="s">
        <v>1</v>
      </c>
      <c r="L9" t="s">
        <v>12</v>
      </c>
      <c r="N9" s="59">
        <v>6</v>
      </c>
      <c r="O9" s="59" t="s">
        <v>40</v>
      </c>
      <c r="P9" s="88">
        <v>354.844061596808</v>
      </c>
      <c r="R9" s="98">
        <v>6</v>
      </c>
      <c r="S9" s="98" t="s">
        <v>41</v>
      </c>
      <c r="T9" s="102">
        <v>359.490898132325</v>
      </c>
      <c r="V9" s="100">
        <v>6</v>
      </c>
      <c r="W9" s="100" t="s">
        <v>41</v>
      </c>
      <c r="X9" s="103">
        <v>-0.450811108251527</v>
      </c>
    </row>
    <row r="10" spans="1:24">
      <c r="A10" s="44">
        <v>9</v>
      </c>
      <c r="B10" s="4" t="s">
        <v>42</v>
      </c>
      <c r="C10" s="5">
        <v>332.905883789063</v>
      </c>
      <c r="D10" s="5">
        <v>269.188079833984</v>
      </c>
      <c r="E10" s="5">
        <v>332.905883789063</v>
      </c>
      <c r="F10" s="5">
        <v>451.676635742188</v>
      </c>
      <c r="G10" s="5">
        <v>329.169860839844</v>
      </c>
      <c r="H10" s="5">
        <v>360.537475585938</v>
      </c>
      <c r="K10" s="89" t="s">
        <v>43</v>
      </c>
      <c r="L10" s="90">
        <v>-0.254658490666869</v>
      </c>
      <c r="N10" s="59">
        <v>7</v>
      </c>
      <c r="O10" s="59" t="s">
        <v>44</v>
      </c>
      <c r="P10" s="88">
        <v>322.723340252874</v>
      </c>
      <c r="R10" s="98">
        <v>7</v>
      </c>
      <c r="S10" s="98" t="s">
        <v>23</v>
      </c>
      <c r="T10" s="102">
        <v>2354.63943481445</v>
      </c>
      <c r="V10" s="100">
        <v>7</v>
      </c>
      <c r="W10" s="100" t="s">
        <v>23</v>
      </c>
      <c r="X10" s="103">
        <v>-0.435860769747779</v>
      </c>
    </row>
    <row r="11" spans="1:24">
      <c r="A11" s="44">
        <v>10</v>
      </c>
      <c r="B11" s="4" t="s">
        <v>45</v>
      </c>
      <c r="C11" s="5">
        <v>335.59912109375</v>
      </c>
      <c r="D11" s="5">
        <v>292.537017822266</v>
      </c>
      <c r="E11" s="5">
        <v>335.59912109375</v>
      </c>
      <c r="F11" s="5">
        <v>459.749053955078</v>
      </c>
      <c r="G11" s="5">
        <v>557.049621582031</v>
      </c>
      <c r="H11" s="5">
        <v>479.450012207031</v>
      </c>
      <c r="K11" s="91" t="s">
        <v>46</v>
      </c>
      <c r="L11" s="90">
        <v>-0.257956778782799</v>
      </c>
      <c r="N11" s="59">
        <v>8</v>
      </c>
      <c r="O11" s="59" t="s">
        <v>31</v>
      </c>
      <c r="P11" s="88">
        <v>311.135886879879</v>
      </c>
      <c r="R11" s="98">
        <v>8</v>
      </c>
      <c r="S11" s="98" t="s">
        <v>47</v>
      </c>
      <c r="T11" s="102">
        <v>567.315765380859</v>
      </c>
      <c r="V11" s="100">
        <v>8</v>
      </c>
      <c r="W11" s="100" t="s">
        <v>47</v>
      </c>
      <c r="X11" s="103">
        <v>-0.469162686455628</v>
      </c>
    </row>
    <row r="12" spans="1:24">
      <c r="A12" s="44">
        <v>11</v>
      </c>
      <c r="B12" s="4" t="s">
        <v>21</v>
      </c>
      <c r="C12" s="5">
        <v>17353.05859375</v>
      </c>
      <c r="D12" s="5">
        <v>18465.359375</v>
      </c>
      <c r="E12" s="5">
        <v>17353.05859375</v>
      </c>
      <c r="F12" s="5">
        <v>15165.75</v>
      </c>
      <c r="G12" s="5">
        <v>9990.2568359375</v>
      </c>
      <c r="H12" s="5">
        <v>13056.8994140625</v>
      </c>
      <c r="K12" s="89" t="s">
        <v>48</v>
      </c>
      <c r="L12" s="90">
        <v>-0.291858109629883</v>
      </c>
      <c r="N12" s="59">
        <v>9</v>
      </c>
      <c r="O12" s="59" t="s">
        <v>49</v>
      </c>
      <c r="P12" s="88">
        <v>305.055234907321</v>
      </c>
      <c r="R12" s="97">
        <v>9</v>
      </c>
      <c r="S12" s="98" t="s">
        <v>50</v>
      </c>
      <c r="T12" s="102">
        <v>2967.34783935547</v>
      </c>
      <c r="V12" s="99">
        <v>9</v>
      </c>
      <c r="W12" s="100" t="s">
        <v>50</v>
      </c>
      <c r="X12" s="103">
        <v>-0.394786336345168</v>
      </c>
    </row>
    <row r="13" spans="1:24">
      <c r="A13" s="44">
        <v>12</v>
      </c>
      <c r="B13" s="4" t="s">
        <v>22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K13" s="91" t="s">
        <v>51</v>
      </c>
      <c r="L13" s="90">
        <v>-0.35876394484807</v>
      </c>
      <c r="N13" s="59">
        <v>10</v>
      </c>
      <c r="O13" s="59" t="s">
        <v>23</v>
      </c>
      <c r="P13" s="88">
        <v>253.045499107811</v>
      </c>
      <c r="R13" s="98">
        <v>10</v>
      </c>
      <c r="S13" s="98" t="s">
        <v>52</v>
      </c>
      <c r="T13" s="102">
        <v>856.483024597169</v>
      </c>
      <c r="V13" s="100">
        <v>10</v>
      </c>
      <c r="W13" s="100" t="s">
        <v>52</v>
      </c>
      <c r="X13" s="103">
        <v>-0.319930531715099</v>
      </c>
    </row>
    <row r="14" spans="1:24">
      <c r="A14" s="44">
        <v>13</v>
      </c>
      <c r="B14" s="4" t="s">
        <v>52</v>
      </c>
      <c r="C14" s="5">
        <v>513.860473632813</v>
      </c>
      <c r="D14" s="5">
        <v>531.328796386719</v>
      </c>
      <c r="E14" s="5">
        <v>513.860473632813</v>
      </c>
      <c r="F14" s="5">
        <v>468.782379150391</v>
      </c>
      <c r="G14" s="5">
        <v>642.5</v>
      </c>
      <c r="H14" s="5">
        <v>755.599975585938</v>
      </c>
      <c r="K14" s="89" t="s">
        <v>53</v>
      </c>
      <c r="L14" s="90">
        <v>-0.641337492991446</v>
      </c>
      <c r="N14" s="59">
        <v>11</v>
      </c>
      <c r="O14" s="59" t="s">
        <v>54</v>
      </c>
      <c r="P14" s="88">
        <v>237.514464408585</v>
      </c>
      <c r="R14" s="98">
        <v>11</v>
      </c>
      <c r="S14" s="98" t="s">
        <v>40</v>
      </c>
      <c r="T14" s="102">
        <v>2151.52618408203</v>
      </c>
      <c r="V14" s="100">
        <v>11</v>
      </c>
      <c r="W14" s="100" t="s">
        <v>40</v>
      </c>
      <c r="X14" s="103">
        <v>-0.30560404160536</v>
      </c>
    </row>
    <row r="15" spans="1:24">
      <c r="A15" s="44">
        <v>14</v>
      </c>
      <c r="B15" s="4" t="s">
        <v>55</v>
      </c>
      <c r="C15" s="5">
        <v>231.367782592773</v>
      </c>
      <c r="D15" s="5">
        <v>196.891906738281</v>
      </c>
      <c r="E15" s="5">
        <v>231.367782592773</v>
      </c>
      <c r="F15" s="5">
        <v>169.283355712891</v>
      </c>
      <c r="G15" s="5">
        <v>135.216247558594</v>
      </c>
      <c r="H15" s="5">
        <v>122.200660705566</v>
      </c>
      <c r="N15" s="59">
        <v>12</v>
      </c>
      <c r="O15" s="59" t="s">
        <v>50</v>
      </c>
      <c r="P15" s="88">
        <v>235.991267204746</v>
      </c>
      <c r="R15" s="98">
        <v>12</v>
      </c>
      <c r="S15" s="98" t="s">
        <v>45</v>
      </c>
      <c r="T15" s="102">
        <v>614.995986938477</v>
      </c>
      <c r="V15" s="100">
        <v>12</v>
      </c>
      <c r="W15" s="100" t="s">
        <v>45</v>
      </c>
      <c r="X15" s="103">
        <v>-0.397541784265749</v>
      </c>
    </row>
    <row r="16" ht="15" spans="1:24">
      <c r="A16" s="44">
        <v>15</v>
      </c>
      <c r="B16" s="4" t="s">
        <v>26</v>
      </c>
      <c r="C16" s="5">
        <v>1914.88391113281</v>
      </c>
      <c r="D16" s="5">
        <v>2606.63305664063</v>
      </c>
      <c r="E16" s="5">
        <v>1914.88391113281</v>
      </c>
      <c r="F16" s="5">
        <v>2833.31958007813</v>
      </c>
      <c r="G16" s="5">
        <v>3892.37451171875</v>
      </c>
      <c r="H16" s="5">
        <v>4786.294921875</v>
      </c>
      <c r="J16" s="92" t="s">
        <v>56</v>
      </c>
      <c r="K16" s="92"/>
      <c r="N16" s="59">
        <v>13</v>
      </c>
      <c r="O16" s="59" t="s">
        <v>57</v>
      </c>
      <c r="P16" s="88">
        <v>225.53951169813</v>
      </c>
      <c r="R16" s="97">
        <v>13</v>
      </c>
      <c r="S16" s="98" t="s">
        <v>19</v>
      </c>
      <c r="T16" s="102">
        <v>297.870903015137</v>
      </c>
      <c r="V16" s="99">
        <v>13</v>
      </c>
      <c r="W16" s="100" t="s">
        <v>19</v>
      </c>
      <c r="X16" s="103">
        <v>-0.29863154261141</v>
      </c>
    </row>
    <row r="17" spans="1:24">
      <c r="A17" s="44">
        <v>16</v>
      </c>
      <c r="B17" s="4" t="s">
        <v>58</v>
      </c>
      <c r="C17" s="5">
        <v>148.391952514648</v>
      </c>
      <c r="D17" s="5">
        <v>158.135299682617</v>
      </c>
      <c r="E17" s="5">
        <v>148.391952514648</v>
      </c>
      <c r="F17" s="5">
        <v>112.547981262207</v>
      </c>
      <c r="G17" s="5">
        <v>88.5924224853516</v>
      </c>
      <c r="H17" s="5">
        <v>106.657760620117</v>
      </c>
      <c r="K17" s="20" t="s">
        <v>59</v>
      </c>
      <c r="N17" s="59">
        <v>14</v>
      </c>
      <c r="O17" s="59" t="s">
        <v>60</v>
      </c>
      <c r="P17" s="88">
        <v>206.148094407655</v>
      </c>
      <c r="R17" s="98">
        <v>14</v>
      </c>
      <c r="S17" s="98" t="s">
        <v>57</v>
      </c>
      <c r="T17" s="102">
        <v>2726.1969909668</v>
      </c>
      <c r="V17" s="100">
        <v>14</v>
      </c>
      <c r="W17" s="100" t="s">
        <v>57</v>
      </c>
      <c r="X17" s="103">
        <v>-0.298077519451341</v>
      </c>
    </row>
    <row r="18" spans="1:24">
      <c r="A18" s="44">
        <v>17</v>
      </c>
      <c r="B18" s="4" t="s">
        <v>49</v>
      </c>
      <c r="C18" s="5">
        <v>1013.06591796875</v>
      </c>
      <c r="D18" s="5">
        <v>851.265014648438</v>
      </c>
      <c r="E18" s="5">
        <v>1013.06591796875</v>
      </c>
      <c r="F18" s="5">
        <v>780.737182617188</v>
      </c>
      <c r="G18" s="5">
        <v>580.035827636719</v>
      </c>
      <c r="H18" s="5">
        <v>907.799987792969</v>
      </c>
      <c r="K18" s="21" t="s">
        <v>61</v>
      </c>
      <c r="N18" s="59">
        <v>15</v>
      </c>
      <c r="O18" s="59" t="s">
        <v>34</v>
      </c>
      <c r="P18" s="88">
        <v>205.407417575396</v>
      </c>
      <c r="R18" s="98">
        <v>15</v>
      </c>
      <c r="S18" s="98" t="s">
        <v>62</v>
      </c>
      <c r="T18" s="102">
        <v>1002.74534606934</v>
      </c>
      <c r="V18" s="100">
        <v>15</v>
      </c>
      <c r="W18" s="100" t="s">
        <v>62</v>
      </c>
      <c r="X18" s="103">
        <v>-0.292592923908722</v>
      </c>
    </row>
    <row r="19" spans="1:24">
      <c r="A19" s="44">
        <v>18</v>
      </c>
      <c r="B19" s="4" t="s">
        <v>37</v>
      </c>
      <c r="C19" s="5">
        <v>430.019134521484</v>
      </c>
      <c r="D19" s="5">
        <v>488.102813720703</v>
      </c>
      <c r="E19" s="5">
        <v>430.019134521484</v>
      </c>
      <c r="F19" s="5">
        <v>543.54931640625</v>
      </c>
      <c r="G19" s="5">
        <v>542.463195800781</v>
      </c>
      <c r="H19" s="5">
        <v>816.839111328125</v>
      </c>
      <c r="N19" s="59">
        <v>16</v>
      </c>
      <c r="O19" s="59" t="s">
        <v>63</v>
      </c>
      <c r="P19" s="88">
        <v>205.306408733833</v>
      </c>
      <c r="R19" s="98">
        <v>16</v>
      </c>
      <c r="S19" s="98" t="s">
        <v>63</v>
      </c>
      <c r="T19" s="102">
        <v>1680.08763122559</v>
      </c>
      <c r="V19" s="100">
        <v>16</v>
      </c>
      <c r="W19" s="100" t="s">
        <v>63</v>
      </c>
      <c r="X19" s="103">
        <v>-0.292177184234536</v>
      </c>
    </row>
    <row r="20" spans="1:24">
      <c r="A20" s="44">
        <v>19</v>
      </c>
      <c r="B20" s="4" t="s">
        <v>63</v>
      </c>
      <c r="C20" s="5">
        <v>1010.15051269531</v>
      </c>
      <c r="D20" s="5">
        <v>1043.27600097656</v>
      </c>
      <c r="E20" s="5">
        <v>1010.15051269531</v>
      </c>
      <c r="F20" s="5">
        <v>1246.25622558594</v>
      </c>
      <c r="G20" s="5">
        <v>983.393859863281</v>
      </c>
      <c r="H20" s="5">
        <v>1427.12341308594</v>
      </c>
      <c r="N20" s="59">
        <v>17</v>
      </c>
      <c r="O20" s="59" t="s">
        <v>30</v>
      </c>
      <c r="P20" s="88">
        <v>198.529655504234</v>
      </c>
      <c r="R20" s="97">
        <v>17</v>
      </c>
      <c r="S20" s="98" t="s">
        <v>10</v>
      </c>
      <c r="T20" s="102">
        <v>2096.33047485352</v>
      </c>
      <c r="V20" s="99">
        <v>17</v>
      </c>
      <c r="W20" s="100" t="s">
        <v>10</v>
      </c>
      <c r="X20" s="103">
        <v>-0.285067117092834</v>
      </c>
    </row>
    <row r="21" spans="1:24">
      <c r="A21" s="44">
        <v>20</v>
      </c>
      <c r="B21" s="4" t="s">
        <v>29</v>
      </c>
      <c r="C21" s="5">
        <v>3241.21801757813</v>
      </c>
      <c r="D21" s="5">
        <v>2788.9609375</v>
      </c>
      <c r="E21" s="5">
        <v>3241.21801757813</v>
      </c>
      <c r="F21" s="5">
        <v>2338.7861328125</v>
      </c>
      <c r="G21" s="5">
        <v>2293.99267578125</v>
      </c>
      <c r="H21" s="5">
        <v>3094.88671875</v>
      </c>
      <c r="N21" s="59">
        <v>18</v>
      </c>
      <c r="O21" s="59" t="s">
        <v>62</v>
      </c>
      <c r="P21" s="88">
        <v>182.584401237106</v>
      </c>
      <c r="R21" s="98">
        <v>18</v>
      </c>
      <c r="S21" s="98" t="s">
        <v>36</v>
      </c>
      <c r="T21" s="102">
        <v>6070.57989501953</v>
      </c>
      <c r="V21" s="100">
        <v>18</v>
      </c>
      <c r="W21" s="100" t="s">
        <v>36</v>
      </c>
      <c r="X21" s="103">
        <v>-0.250566587223806</v>
      </c>
    </row>
    <row r="22" spans="1:32">
      <c r="A22" s="44">
        <v>21</v>
      </c>
      <c r="B22" s="4" t="s">
        <v>64</v>
      </c>
      <c r="C22" s="5">
        <v>237.495086669922</v>
      </c>
      <c r="D22" s="5">
        <v>230.283538818359</v>
      </c>
      <c r="E22" s="5">
        <v>237.495086669922</v>
      </c>
      <c r="F22" s="5">
        <v>200.07502746582</v>
      </c>
      <c r="G22" s="5">
        <v>138.440765380859</v>
      </c>
      <c r="H22" s="5">
        <v>229.300003051758</v>
      </c>
      <c r="N22" s="59">
        <v>19</v>
      </c>
      <c r="O22" s="59" t="s">
        <v>10</v>
      </c>
      <c r="P22" s="88">
        <v>146.341095509929</v>
      </c>
      <c r="R22" s="98">
        <v>19</v>
      </c>
      <c r="S22" s="98" t="s">
        <v>54</v>
      </c>
      <c r="T22" s="102">
        <v>2893.73477172852</v>
      </c>
      <c r="V22" s="100">
        <v>19</v>
      </c>
      <c r="W22" s="100" t="s">
        <v>54</v>
      </c>
      <c r="X22" s="103">
        <v>-0.242030381424192</v>
      </c>
      <c r="AF22" s="104"/>
    </row>
    <row r="23" spans="1:24">
      <c r="A23" s="44">
        <v>22</v>
      </c>
      <c r="B23" s="4" t="s">
        <v>57</v>
      </c>
      <c r="C23" s="5">
        <v>1486.48022460937</v>
      </c>
      <c r="D23" s="5">
        <v>1759.0830078125</v>
      </c>
      <c r="E23" s="5">
        <v>1486.48022460937</v>
      </c>
      <c r="F23" s="5">
        <v>1997.97326660156</v>
      </c>
      <c r="G23" s="5">
        <v>2057.04418945313</v>
      </c>
      <c r="H23" s="5">
        <v>2117.72705078125</v>
      </c>
      <c r="N23" s="59">
        <v>20</v>
      </c>
      <c r="O23" s="59" t="s">
        <v>65</v>
      </c>
      <c r="P23" s="88">
        <v>142.820290487596</v>
      </c>
      <c r="R23" s="98">
        <v>20</v>
      </c>
      <c r="S23" s="98" t="s">
        <v>31</v>
      </c>
      <c r="T23" s="102">
        <v>4097.03234863282</v>
      </c>
      <c r="V23" s="100">
        <v>20</v>
      </c>
      <c r="W23" s="100" t="s">
        <v>31</v>
      </c>
      <c r="X23" s="103">
        <v>-0.186038074481605</v>
      </c>
    </row>
    <row r="24" spans="1:24">
      <c r="A24" s="44">
        <v>23</v>
      </c>
      <c r="B24" s="4" t="s">
        <v>54</v>
      </c>
      <c r="C24" s="5">
        <v>1732.77258300781</v>
      </c>
      <c r="D24" s="5">
        <v>1887.79150390625</v>
      </c>
      <c r="E24" s="5">
        <v>1732.77258300781</v>
      </c>
      <c r="F24" s="5">
        <v>2251.14575195313</v>
      </c>
      <c r="G24" s="5">
        <v>1684.38537597656</v>
      </c>
      <c r="H24" s="5">
        <v>2286.0712890625</v>
      </c>
      <c r="N24" s="59">
        <v>21</v>
      </c>
      <c r="O24" s="59" t="s">
        <v>66</v>
      </c>
      <c r="P24" s="88">
        <v>129.993133140554</v>
      </c>
      <c r="R24" s="97">
        <v>21</v>
      </c>
      <c r="S24" s="98" t="s">
        <v>67</v>
      </c>
      <c r="T24" s="102">
        <v>1230.40797424316</v>
      </c>
      <c r="V24" s="99">
        <v>21</v>
      </c>
      <c r="W24" s="100" t="s">
        <v>67</v>
      </c>
      <c r="X24" s="103">
        <v>-0.165413923888557</v>
      </c>
    </row>
    <row r="25" spans="1:24">
      <c r="A25" s="44">
        <v>24</v>
      </c>
      <c r="B25" s="4" t="s">
        <v>68</v>
      </c>
      <c r="C25" s="5">
        <v>238.499237060547</v>
      </c>
      <c r="D25" s="5">
        <v>250.960815429687</v>
      </c>
      <c r="E25" s="5">
        <v>238.499237060547</v>
      </c>
      <c r="F25" s="5">
        <v>219.791839599609</v>
      </c>
      <c r="G25" s="5">
        <v>181.284210205078</v>
      </c>
      <c r="H25" s="5">
        <v>184.760513305664</v>
      </c>
      <c r="N25" s="59">
        <v>22</v>
      </c>
      <c r="O25" s="59" t="s">
        <v>69</v>
      </c>
      <c r="P25" s="88">
        <v>125.169476741488</v>
      </c>
      <c r="R25" s="98">
        <v>22</v>
      </c>
      <c r="S25" s="98" t="s">
        <v>70</v>
      </c>
      <c r="T25" s="102">
        <v>701.737075805664</v>
      </c>
      <c r="V25" s="100">
        <v>22</v>
      </c>
      <c r="W25" s="100" t="s">
        <v>70</v>
      </c>
      <c r="X25" s="103">
        <v>-0.128973671506435</v>
      </c>
    </row>
    <row r="26" spans="1:24">
      <c r="A26" s="44">
        <v>25</v>
      </c>
      <c r="B26" s="4" t="s">
        <v>47</v>
      </c>
      <c r="C26" s="5">
        <v>280.945648193359</v>
      </c>
      <c r="D26" s="5">
        <v>353.771759033203</v>
      </c>
      <c r="E26" s="5">
        <v>280.945648193359</v>
      </c>
      <c r="F26" s="5">
        <v>529.25</v>
      </c>
      <c r="G26" s="5">
        <v>339.25</v>
      </c>
      <c r="H26" s="5">
        <v>485.100006103516</v>
      </c>
      <c r="N26" s="59">
        <v>23</v>
      </c>
      <c r="O26" s="59" t="s">
        <v>26</v>
      </c>
      <c r="P26" s="88">
        <v>124.405920324839</v>
      </c>
      <c r="R26" s="98">
        <v>23</v>
      </c>
      <c r="S26" s="98" t="s">
        <v>16</v>
      </c>
      <c r="T26" s="102">
        <v>554.36727142334</v>
      </c>
      <c r="V26" s="100">
        <v>23</v>
      </c>
      <c r="W26" s="100" t="s">
        <v>16</v>
      </c>
      <c r="X26" s="103">
        <v>-0.12142925409482</v>
      </c>
    </row>
    <row r="27" spans="1:24">
      <c r="A27" s="44">
        <v>26</v>
      </c>
      <c r="B27" s="4" t="s">
        <v>71</v>
      </c>
      <c r="C27" s="5">
        <v>37.9267997741699</v>
      </c>
      <c r="D27" s="5">
        <v>21.4958000183106</v>
      </c>
      <c r="E27" s="5">
        <v>37.9267997741699</v>
      </c>
      <c r="F27" s="5">
        <v>7.75</v>
      </c>
      <c r="G27" s="5">
        <v>6.55000019073486</v>
      </c>
      <c r="H27" s="5">
        <v>10</v>
      </c>
      <c r="N27" s="59">
        <v>24</v>
      </c>
      <c r="O27" s="59" t="s">
        <v>72</v>
      </c>
      <c r="P27" s="88">
        <v>118.063585489808</v>
      </c>
      <c r="R27" s="98">
        <v>24</v>
      </c>
      <c r="S27" s="98" t="s">
        <v>27</v>
      </c>
      <c r="T27" s="102">
        <v>859.310684204102</v>
      </c>
      <c r="V27" s="100">
        <v>24</v>
      </c>
      <c r="W27" s="100" t="s">
        <v>27</v>
      </c>
      <c r="X27" s="103">
        <v>-0.275009977971741</v>
      </c>
    </row>
    <row r="28" spans="1:24">
      <c r="A28" s="44">
        <v>27</v>
      </c>
      <c r="B28" s="4" t="s">
        <v>33</v>
      </c>
      <c r="C28" s="5">
        <v>1877.51672363281</v>
      </c>
      <c r="D28" s="5">
        <v>1647.59094238281</v>
      </c>
      <c r="E28" s="5">
        <v>1877.51672363281</v>
      </c>
      <c r="F28" s="5">
        <v>1544.30004882812</v>
      </c>
      <c r="G28" s="5">
        <v>410.100006103516</v>
      </c>
      <c r="H28" s="5">
        <v>895.5</v>
      </c>
      <c r="N28" s="59">
        <v>25</v>
      </c>
      <c r="O28" s="59" t="s">
        <v>37</v>
      </c>
      <c r="P28" s="88">
        <v>112.344704805418</v>
      </c>
      <c r="R28" s="97">
        <v>25</v>
      </c>
      <c r="S28" s="98" t="s">
        <v>60</v>
      </c>
      <c r="T28" s="102">
        <v>699.320388793945</v>
      </c>
      <c r="V28" s="99">
        <v>25</v>
      </c>
      <c r="W28" s="100" t="s">
        <v>60</v>
      </c>
      <c r="X28" s="103">
        <v>-0.0980351239594603</v>
      </c>
    </row>
    <row r="29" spans="1:24">
      <c r="A29" s="44">
        <v>28</v>
      </c>
      <c r="B29" s="4" t="s">
        <v>34</v>
      </c>
      <c r="C29" s="5">
        <v>562.898071289063</v>
      </c>
      <c r="D29" s="5">
        <v>620.403015136719</v>
      </c>
      <c r="E29" s="5">
        <v>562.898071289063</v>
      </c>
      <c r="F29" s="5">
        <v>684.51123046875</v>
      </c>
      <c r="G29" s="5">
        <v>684.726013183594</v>
      </c>
      <c r="H29" s="5">
        <v>1125.70251464844</v>
      </c>
      <c r="N29" s="59">
        <v>26</v>
      </c>
      <c r="O29" s="59" t="s">
        <v>45</v>
      </c>
      <c r="P29" s="88">
        <v>107.900866653995</v>
      </c>
      <c r="R29" s="98">
        <v>26</v>
      </c>
      <c r="S29" s="98" t="s">
        <v>42</v>
      </c>
      <c r="T29" s="102">
        <v>519.09595489502</v>
      </c>
      <c r="V29" s="100">
        <v>26</v>
      </c>
      <c r="W29" s="100" t="s">
        <v>42</v>
      </c>
      <c r="X29" s="103">
        <v>-0.262955270550939</v>
      </c>
    </row>
    <row r="30" spans="1:24">
      <c r="A30" s="44">
        <v>29</v>
      </c>
      <c r="B30" s="4" t="s">
        <v>40</v>
      </c>
      <c r="C30" s="5">
        <v>1302.58264160156</v>
      </c>
      <c r="D30" s="5">
        <v>1225.439453125</v>
      </c>
      <c r="E30" s="5">
        <v>1302.58264160156</v>
      </c>
      <c r="F30" s="5">
        <v>1651.25</v>
      </c>
      <c r="G30" s="5">
        <v>1248.40002441406</v>
      </c>
      <c r="H30" s="5">
        <v>1875.84997558594</v>
      </c>
      <c r="N30" s="59">
        <v>27</v>
      </c>
      <c r="O30" s="59" t="s">
        <v>42</v>
      </c>
      <c r="P30" s="88">
        <v>91.2712242720108</v>
      </c>
      <c r="R30" s="98">
        <v>27</v>
      </c>
      <c r="S30" s="98" t="s">
        <v>73</v>
      </c>
      <c r="T30" s="102">
        <v>251.357761383057</v>
      </c>
      <c r="V30" s="100">
        <v>27</v>
      </c>
      <c r="W30" s="100" t="s">
        <v>73</v>
      </c>
      <c r="X30" s="103">
        <v>-0.0657784021336674</v>
      </c>
    </row>
    <row r="31" spans="1:24">
      <c r="A31" s="44">
        <v>30</v>
      </c>
      <c r="B31" s="4" t="s">
        <v>69</v>
      </c>
      <c r="C31" s="5">
        <v>1269.45288085937</v>
      </c>
      <c r="D31" s="5">
        <v>1351.60949707031</v>
      </c>
      <c r="E31" s="5">
        <v>1269.45288085937</v>
      </c>
      <c r="F31" s="5">
        <v>1232.51965332031</v>
      </c>
      <c r="G31" s="5">
        <v>902.64111328125</v>
      </c>
      <c r="H31" s="5">
        <v>1115.94995117187</v>
      </c>
      <c r="N31" s="59">
        <v>28</v>
      </c>
      <c r="O31" s="59" t="s">
        <v>47</v>
      </c>
      <c r="P31" s="88">
        <v>88.1494897751697</v>
      </c>
      <c r="R31" s="98">
        <v>28</v>
      </c>
      <c r="S31" s="98" t="s">
        <v>74</v>
      </c>
      <c r="T31" s="102">
        <v>92.3913536071777</v>
      </c>
      <c r="V31" s="100">
        <v>28</v>
      </c>
      <c r="W31" s="100" t="s">
        <v>74</v>
      </c>
      <c r="X31" s="103">
        <v>-0.115526000449673</v>
      </c>
    </row>
    <row r="32" spans="1:24">
      <c r="A32" s="44">
        <v>31</v>
      </c>
      <c r="B32" s="4" t="s">
        <v>67</v>
      </c>
      <c r="C32" s="5">
        <v>755.094299316406</v>
      </c>
      <c r="D32" s="5">
        <v>884.768005371094</v>
      </c>
      <c r="E32" s="5">
        <v>755.094299316406</v>
      </c>
      <c r="F32" s="5">
        <v>782.407531738281</v>
      </c>
      <c r="G32" s="5">
        <v>839.514709472656</v>
      </c>
      <c r="H32" s="5">
        <v>904.753051757813</v>
      </c>
      <c r="N32" s="59">
        <v>29</v>
      </c>
      <c r="O32" s="59" t="s">
        <v>52</v>
      </c>
      <c r="P32" s="88">
        <v>79.6636357683961</v>
      </c>
      <c r="R32" s="97">
        <v>29</v>
      </c>
      <c r="S32" s="98" t="s">
        <v>64</v>
      </c>
      <c r="T32" s="102">
        <v>318.27237701416</v>
      </c>
      <c r="V32" s="99">
        <v>29</v>
      </c>
      <c r="W32" s="100" t="s">
        <v>64</v>
      </c>
      <c r="X32" s="103">
        <v>0</v>
      </c>
    </row>
    <row r="33" ht="15" customHeight="1" spans="1:24">
      <c r="A33" s="44">
        <v>32</v>
      </c>
      <c r="B33" s="4" t="s">
        <v>44</v>
      </c>
      <c r="C33" s="5">
        <v>880.91845703125</v>
      </c>
      <c r="D33" s="5">
        <v>739.057067871094</v>
      </c>
      <c r="E33" s="5">
        <v>880.91845703125</v>
      </c>
      <c r="F33" s="5">
        <v>517.480529785156</v>
      </c>
      <c r="G33" s="5">
        <v>454.020172119141</v>
      </c>
      <c r="H33" s="5">
        <v>726.374267578125</v>
      </c>
      <c r="N33" s="59">
        <v>30</v>
      </c>
      <c r="O33" s="59" t="s">
        <v>27</v>
      </c>
      <c r="P33" s="88">
        <v>67.8243862450951</v>
      </c>
      <c r="R33" s="98">
        <v>30</v>
      </c>
      <c r="S33" s="98" t="s">
        <v>29</v>
      </c>
      <c r="T33" s="102">
        <v>4249.765625</v>
      </c>
      <c r="V33" s="100">
        <v>30</v>
      </c>
      <c r="W33" s="100" t="s">
        <v>29</v>
      </c>
      <c r="X33" s="103">
        <v>0</v>
      </c>
    </row>
    <row r="34" spans="1:24">
      <c r="A34" s="44">
        <v>33</v>
      </c>
      <c r="B34" s="4" t="s">
        <v>25</v>
      </c>
      <c r="C34" s="5">
        <v>8402.9462890625</v>
      </c>
      <c r="D34" s="5">
        <v>7604.5224609375</v>
      </c>
      <c r="E34" s="5">
        <v>8402.9462890625</v>
      </c>
      <c r="F34" s="5">
        <v>7013.017578125</v>
      </c>
      <c r="G34" s="5">
        <v>5741.95068359375</v>
      </c>
      <c r="H34" s="5">
        <v>7101.7001953125</v>
      </c>
      <c r="N34" s="59">
        <v>31</v>
      </c>
      <c r="O34" s="59" t="s">
        <v>64</v>
      </c>
      <c r="P34" s="88">
        <v>67.0646592698343</v>
      </c>
      <c r="R34" s="98">
        <v>31</v>
      </c>
      <c r="S34" s="98" t="s">
        <v>75</v>
      </c>
      <c r="T34" s="102">
        <v>389.590595245361</v>
      </c>
      <c r="V34" s="100">
        <v>31</v>
      </c>
      <c r="W34" s="100" t="s">
        <v>75</v>
      </c>
      <c r="X34" s="103">
        <v>-0.230656763189857</v>
      </c>
    </row>
    <row r="35" spans="1:24">
      <c r="A35" s="44">
        <v>34</v>
      </c>
      <c r="B35" s="4" t="s">
        <v>76</v>
      </c>
      <c r="C35" s="5">
        <v>115.346588134766</v>
      </c>
      <c r="D35" s="5">
        <v>104.628189086914</v>
      </c>
      <c r="E35" s="5">
        <v>115.346588134766</v>
      </c>
      <c r="F35" s="5">
        <v>104.223823547363</v>
      </c>
      <c r="G35" s="5">
        <v>89.44189453125</v>
      </c>
      <c r="H35" s="5">
        <v>90.9332733154297</v>
      </c>
      <c r="N35" s="59">
        <v>32</v>
      </c>
      <c r="O35" s="59" t="s">
        <v>70</v>
      </c>
      <c r="P35" s="88">
        <v>57.7387037023555</v>
      </c>
      <c r="R35" s="98">
        <v>32</v>
      </c>
      <c r="S35" s="98" t="s">
        <v>49</v>
      </c>
      <c r="T35" s="102">
        <v>1286.4924621582</v>
      </c>
      <c r="V35" s="100">
        <v>32</v>
      </c>
      <c r="W35" s="100" t="s">
        <v>49</v>
      </c>
      <c r="X35" s="103">
        <v>0</v>
      </c>
    </row>
    <row r="36" spans="1:24">
      <c r="A36" s="44">
        <v>35</v>
      </c>
      <c r="B36" s="4" t="s">
        <v>77</v>
      </c>
      <c r="C36" s="5">
        <v>147.995681762695</v>
      </c>
      <c r="D36" s="5">
        <v>124.22200012207</v>
      </c>
      <c r="E36" s="5">
        <v>147.995681762695</v>
      </c>
      <c r="F36" s="5">
        <v>119.020431518555</v>
      </c>
      <c r="G36" s="5">
        <v>82.5339736938477</v>
      </c>
      <c r="H36" s="5">
        <v>80.1744613647461</v>
      </c>
      <c r="N36" s="59">
        <v>33</v>
      </c>
      <c r="O36" s="59" t="s">
        <v>16</v>
      </c>
      <c r="P36" s="88">
        <v>56.9968301778988</v>
      </c>
      <c r="R36" s="97">
        <v>33</v>
      </c>
      <c r="S36" s="98" t="s">
        <v>69</v>
      </c>
      <c r="T36" s="102">
        <v>1785.40649414062</v>
      </c>
      <c r="V36" s="99">
        <v>33</v>
      </c>
      <c r="W36" s="100" t="s">
        <v>69</v>
      </c>
      <c r="X36" s="103">
        <v>-0.060784284506005</v>
      </c>
    </row>
    <row r="37" spans="1:24">
      <c r="A37" s="44">
        <v>36</v>
      </c>
      <c r="B37" s="4" t="s">
        <v>73</v>
      </c>
      <c r="C37" s="5">
        <v>171.937728881836</v>
      </c>
      <c r="D37" s="5">
        <v>158.953231811523</v>
      </c>
      <c r="E37" s="5">
        <v>171.937728881836</v>
      </c>
      <c r="F37" s="5">
        <v>169.97184753418</v>
      </c>
      <c r="G37" s="5">
        <v>148.586669921875</v>
      </c>
      <c r="H37" s="5">
        <v>184.043838500977</v>
      </c>
      <c r="N37" s="59">
        <v>34</v>
      </c>
      <c r="O37" s="59" t="s">
        <v>78</v>
      </c>
      <c r="P37" s="88">
        <v>54.0365455523976</v>
      </c>
      <c r="R37" s="98">
        <v>34</v>
      </c>
      <c r="S37" s="98" t="s">
        <v>25</v>
      </c>
      <c r="T37" s="102">
        <v>11066.7708740234</v>
      </c>
      <c r="V37" s="100">
        <v>34</v>
      </c>
      <c r="W37" s="100" t="s">
        <v>25</v>
      </c>
      <c r="X37" s="103">
        <v>0</v>
      </c>
    </row>
    <row r="38" spans="1:24">
      <c r="A38" s="44">
        <v>37</v>
      </c>
      <c r="B38" s="4" t="s">
        <v>79</v>
      </c>
      <c r="C38" s="5">
        <v>83.1999969482422</v>
      </c>
      <c r="D38" s="5">
        <v>71.4499969482422</v>
      </c>
      <c r="E38" s="5">
        <v>83.1999969482422</v>
      </c>
      <c r="F38" s="5">
        <v>63.75</v>
      </c>
      <c r="G38" s="5">
        <v>29.2000007629394</v>
      </c>
      <c r="H38" s="5">
        <v>34.4500007629395</v>
      </c>
      <c r="N38" s="59">
        <v>35</v>
      </c>
      <c r="O38" s="59" t="s">
        <v>67</v>
      </c>
      <c r="P38" s="88">
        <v>51.7492296634897</v>
      </c>
      <c r="R38" s="98">
        <v>35</v>
      </c>
      <c r="S38" s="98" t="s">
        <v>44</v>
      </c>
      <c r="T38" s="102">
        <v>1049.692237854</v>
      </c>
      <c r="V38" s="100">
        <v>35</v>
      </c>
      <c r="W38" s="100" t="s">
        <v>44</v>
      </c>
      <c r="X38" s="103">
        <v>0</v>
      </c>
    </row>
    <row r="39" spans="1:24">
      <c r="A39" s="44">
        <v>38</v>
      </c>
      <c r="B39" s="4" t="s">
        <v>30</v>
      </c>
      <c r="C39" s="5">
        <v>914.812377929688</v>
      </c>
      <c r="D39" s="5">
        <v>1131.37951660156</v>
      </c>
      <c r="E39" s="5">
        <v>914.812377929688</v>
      </c>
      <c r="F39" s="5">
        <v>1527.45251464844</v>
      </c>
      <c r="G39" s="5">
        <v>1509.80578613281</v>
      </c>
      <c r="H39" s="5">
        <v>1948.63146972656</v>
      </c>
      <c r="N39" s="59">
        <v>36</v>
      </c>
      <c r="O39" s="59" t="s">
        <v>41</v>
      </c>
      <c r="P39" s="88">
        <v>51.1305981964024</v>
      </c>
      <c r="R39" s="98">
        <v>36</v>
      </c>
      <c r="S39" s="98" t="s">
        <v>76</v>
      </c>
      <c r="T39" s="102">
        <v>154.980089187622</v>
      </c>
      <c r="V39" s="100">
        <v>36</v>
      </c>
      <c r="W39" s="100" t="s">
        <v>76</v>
      </c>
      <c r="X39" s="103">
        <v>0</v>
      </c>
    </row>
    <row r="40" spans="1:24">
      <c r="A40" s="44">
        <v>39</v>
      </c>
      <c r="B40" s="4" t="s">
        <v>75</v>
      </c>
      <c r="C40" s="5">
        <v>260.594055175781</v>
      </c>
      <c r="D40" s="5">
        <v>284.176330566406</v>
      </c>
      <c r="E40" s="5">
        <v>260.594055175781</v>
      </c>
      <c r="F40" s="5">
        <v>338.722747802734</v>
      </c>
      <c r="G40" s="5">
        <v>168.494369506836</v>
      </c>
      <c r="H40" s="5">
        <v>245.780822753906</v>
      </c>
      <c r="N40" s="59">
        <v>37</v>
      </c>
      <c r="O40" s="59" t="s">
        <v>19</v>
      </c>
      <c r="P40" s="88">
        <v>43.1264176910804</v>
      </c>
      <c r="R40" s="97">
        <v>37</v>
      </c>
      <c r="S40" s="98" t="s">
        <v>68</v>
      </c>
      <c r="T40" s="102">
        <v>328.448963165283</v>
      </c>
      <c r="V40" s="99">
        <v>37</v>
      </c>
      <c r="W40" s="100" t="s">
        <v>68</v>
      </c>
      <c r="X40" s="103">
        <v>-0.0496554744923174</v>
      </c>
    </row>
    <row r="41" spans="1:24">
      <c r="A41" s="44">
        <v>40</v>
      </c>
      <c r="B41" s="4" t="s">
        <v>70</v>
      </c>
      <c r="C41" s="5">
        <v>465.716735839844</v>
      </c>
      <c r="D41" s="5">
        <v>444.477508544922</v>
      </c>
      <c r="E41" s="5">
        <v>465.716735839844</v>
      </c>
      <c r="F41" s="5">
        <v>435.871887207031</v>
      </c>
      <c r="G41" s="5">
        <v>460.489593505859</v>
      </c>
      <c r="H41" s="5">
        <v>534.675842285156</v>
      </c>
      <c r="N41" s="59">
        <v>38</v>
      </c>
      <c r="O41" s="59" t="s">
        <v>75</v>
      </c>
      <c r="P41" s="88">
        <v>31.2520925158868</v>
      </c>
      <c r="R41" s="98">
        <v>38</v>
      </c>
      <c r="S41" s="98" t="s">
        <v>21</v>
      </c>
      <c r="T41" s="102">
        <v>22846.095703125</v>
      </c>
      <c r="V41" s="100">
        <v>38</v>
      </c>
      <c r="W41" s="100" t="s">
        <v>21</v>
      </c>
      <c r="X41" s="103">
        <v>-0.0602371585984906</v>
      </c>
    </row>
    <row r="42" spans="1:24">
      <c r="A42" s="44">
        <v>41</v>
      </c>
      <c r="B42" s="4" t="s">
        <v>50</v>
      </c>
      <c r="C42" s="5">
        <v>1635.57470703125</v>
      </c>
      <c r="D42" s="5">
        <v>1866.55590820312</v>
      </c>
      <c r="E42" s="5">
        <v>1635.57470703125</v>
      </c>
      <c r="F42" s="5">
        <v>2021.23181152344</v>
      </c>
      <c r="G42" s="5">
        <v>2007.97937011719</v>
      </c>
      <c r="H42" s="5">
        <v>2702.47485351563</v>
      </c>
      <c r="N42" s="59">
        <v>39</v>
      </c>
      <c r="O42" s="59" t="s">
        <v>58</v>
      </c>
      <c r="P42" s="88">
        <v>29.02203982327</v>
      </c>
      <c r="R42" s="98">
        <v>39</v>
      </c>
      <c r="S42" s="98" t="s">
        <v>58</v>
      </c>
      <c r="T42" s="102">
        <v>190.679342269897</v>
      </c>
      <c r="V42" s="100">
        <v>39</v>
      </c>
      <c r="W42" s="100" t="s">
        <v>58</v>
      </c>
      <c r="X42" s="103">
        <v>-0.0616139924958198</v>
      </c>
    </row>
    <row r="43" spans="1:24">
      <c r="A43" s="44">
        <v>42</v>
      </c>
      <c r="B43" s="4" t="s">
        <v>72</v>
      </c>
      <c r="C43" s="5">
        <v>286.649993896484</v>
      </c>
      <c r="D43" s="5">
        <v>175.449996948242</v>
      </c>
      <c r="E43" s="5">
        <v>286.649993896484</v>
      </c>
      <c r="F43" s="5">
        <v>169.399993896484</v>
      </c>
      <c r="G43" s="5">
        <v>89.5500030517578</v>
      </c>
      <c r="H43" s="5">
        <v>179.75</v>
      </c>
      <c r="N43" s="59">
        <v>40</v>
      </c>
      <c r="O43" s="59" t="s">
        <v>73</v>
      </c>
      <c r="P43" s="88">
        <v>25.3918934870755</v>
      </c>
      <c r="R43" s="98">
        <v>40</v>
      </c>
      <c r="S43" s="98" t="s">
        <v>72</v>
      </c>
      <c r="T43" s="102">
        <v>296.862495422363</v>
      </c>
      <c r="V43" s="100">
        <v>40</v>
      </c>
      <c r="W43" s="100" t="s">
        <v>72</v>
      </c>
      <c r="X43" s="103">
        <v>0</v>
      </c>
    </row>
    <row r="44" spans="1:24">
      <c r="A44" s="44">
        <v>43</v>
      </c>
      <c r="B44" s="4" t="s">
        <v>74</v>
      </c>
      <c r="C44" s="5">
        <v>67.1989364624023</v>
      </c>
      <c r="D44" s="5">
        <v>75.9761581420898</v>
      </c>
      <c r="E44" s="5">
        <v>67.1989364624023</v>
      </c>
      <c r="F44" s="5">
        <v>53.4405860900879</v>
      </c>
      <c r="G44" s="5">
        <v>37.7480964660645</v>
      </c>
      <c r="H44" s="5">
        <v>68.0027008056641</v>
      </c>
      <c r="N44" s="59">
        <v>41</v>
      </c>
      <c r="O44" s="59" t="s">
        <v>55</v>
      </c>
      <c r="P44" s="88">
        <v>24.5985336803128</v>
      </c>
      <c r="R44" s="97">
        <v>41</v>
      </c>
      <c r="S44" s="98" t="s">
        <v>78</v>
      </c>
      <c r="T44" s="102">
        <v>226.309547424317</v>
      </c>
      <c r="V44" s="99">
        <v>41</v>
      </c>
      <c r="W44" s="100" t="s">
        <v>78</v>
      </c>
      <c r="X44" s="103">
        <v>0</v>
      </c>
    </row>
    <row r="45" spans="1:24">
      <c r="A45" s="44">
        <v>44</v>
      </c>
      <c r="B45" s="4" t="s">
        <v>60</v>
      </c>
      <c r="C45" s="5">
        <v>516.805725097656</v>
      </c>
      <c r="D45" s="5">
        <v>499.954711914063</v>
      </c>
      <c r="E45" s="5">
        <v>516.805725097656</v>
      </c>
      <c r="F45" s="5">
        <v>390.226287841797</v>
      </c>
      <c r="G45" s="5">
        <v>300.511444091797</v>
      </c>
      <c r="H45" s="5">
        <v>572.977661132813</v>
      </c>
      <c r="N45" s="59">
        <v>42</v>
      </c>
      <c r="O45" s="59" t="s">
        <v>74</v>
      </c>
      <c r="P45" s="88">
        <v>22.0085973962611</v>
      </c>
      <c r="R45" s="98">
        <v>42</v>
      </c>
      <c r="S45" s="98" t="s">
        <v>77</v>
      </c>
      <c r="T45" s="102">
        <v>175.485557556152</v>
      </c>
      <c r="V45" s="100">
        <v>42</v>
      </c>
      <c r="W45" s="100" t="s">
        <v>77</v>
      </c>
      <c r="X45" s="103">
        <v>0</v>
      </c>
    </row>
    <row r="46" spans="1:24">
      <c r="A46" s="44">
        <v>45</v>
      </c>
      <c r="B46" s="4" t="s">
        <v>62</v>
      </c>
      <c r="C46" s="5">
        <v>625.047302246094</v>
      </c>
      <c r="D46" s="5">
        <v>652.403625488281</v>
      </c>
      <c r="E46" s="5">
        <v>625.047302246094</v>
      </c>
      <c r="F46" s="5">
        <v>709.646362304688</v>
      </c>
      <c r="G46" s="5">
        <v>515.261657714844</v>
      </c>
      <c r="H46" s="5">
        <v>883.575134277344</v>
      </c>
      <c r="N46" s="59">
        <v>43</v>
      </c>
      <c r="O46" s="59" t="s">
        <v>35</v>
      </c>
      <c r="P46" s="88">
        <v>21.7096773463963</v>
      </c>
      <c r="R46" s="98">
        <v>43</v>
      </c>
      <c r="S46" s="98" t="s">
        <v>55</v>
      </c>
      <c r="T46" s="102">
        <v>271.581933975219</v>
      </c>
      <c r="V46" s="100">
        <v>43</v>
      </c>
      <c r="W46" s="100" t="s">
        <v>55</v>
      </c>
      <c r="X46" s="103">
        <v>0</v>
      </c>
    </row>
    <row r="47" spans="1:24">
      <c r="A47" s="44">
        <v>46</v>
      </c>
      <c r="B47" s="4" t="s">
        <v>36</v>
      </c>
      <c r="C47" s="5">
        <v>3680.0927734375</v>
      </c>
      <c r="D47" s="5">
        <v>4023.96801757813</v>
      </c>
      <c r="E47" s="5">
        <v>3680.0927734375</v>
      </c>
      <c r="F47" s="5">
        <v>4183.95849609375</v>
      </c>
      <c r="G47" s="5">
        <v>3803.70751953125</v>
      </c>
      <c r="H47" s="5">
        <v>4910.5</v>
      </c>
      <c r="N47" s="59">
        <v>44</v>
      </c>
      <c r="O47" s="59" t="s">
        <v>71</v>
      </c>
      <c r="P47" s="88">
        <v>16.9064229021417</v>
      </c>
      <c r="R47" s="98">
        <v>44</v>
      </c>
      <c r="S47" s="98" t="s">
        <v>38</v>
      </c>
      <c r="T47" s="102">
        <v>79.6591186523437</v>
      </c>
      <c r="V47" s="100">
        <v>44</v>
      </c>
      <c r="W47" s="100" t="s">
        <v>38</v>
      </c>
      <c r="X47" s="103">
        <v>0</v>
      </c>
    </row>
    <row r="48" spans="1:24">
      <c r="A48" s="44">
        <v>47</v>
      </c>
      <c r="B48" s="4" t="s">
        <v>78</v>
      </c>
      <c r="C48" s="5">
        <v>197.940933227539</v>
      </c>
      <c r="D48" s="5">
        <v>176.276260375977</v>
      </c>
      <c r="E48" s="5">
        <v>197.940933227539</v>
      </c>
      <c r="F48" s="5">
        <v>126.559814453125</v>
      </c>
      <c r="G48" s="5">
        <v>84.9702453613281</v>
      </c>
      <c r="H48" s="5">
        <v>121.550003051758</v>
      </c>
      <c r="N48" s="59">
        <v>45</v>
      </c>
      <c r="O48" s="59" t="s">
        <v>68</v>
      </c>
      <c r="P48" s="88">
        <v>16.0434659417837</v>
      </c>
      <c r="R48" s="97">
        <v>45</v>
      </c>
      <c r="S48" s="98" t="s">
        <v>33</v>
      </c>
      <c r="T48" s="102">
        <v>2063.13111114502</v>
      </c>
      <c r="V48" s="99">
        <v>45</v>
      </c>
      <c r="W48" s="100" t="s">
        <v>33</v>
      </c>
      <c r="X48" s="103">
        <v>0</v>
      </c>
    </row>
    <row r="49" spans="1:24">
      <c r="A49" s="44">
        <v>48</v>
      </c>
      <c r="B49" s="4" t="s">
        <v>41</v>
      </c>
      <c r="C49" s="5">
        <v>193.346618652344</v>
      </c>
      <c r="D49" s="5">
        <v>243.959213256836</v>
      </c>
      <c r="E49" s="5">
        <v>193.346618652344</v>
      </c>
      <c r="F49" s="5">
        <v>240.685028076172</v>
      </c>
      <c r="G49" s="5">
        <v>214.567611694336</v>
      </c>
      <c r="H49" s="5">
        <v>352.058502197266</v>
      </c>
      <c r="N49" s="59">
        <v>46</v>
      </c>
      <c r="O49" s="59" t="s">
        <v>77</v>
      </c>
      <c r="P49" s="88">
        <v>14.1068568906618</v>
      </c>
      <c r="R49" s="98">
        <v>46</v>
      </c>
      <c r="S49" s="98" t="s">
        <v>79</v>
      </c>
      <c r="T49" s="102">
        <v>91.3124980926514</v>
      </c>
      <c r="V49" s="100">
        <v>46</v>
      </c>
      <c r="W49" s="100" t="s">
        <v>79</v>
      </c>
      <c r="X49" s="103">
        <v>0</v>
      </c>
    </row>
    <row r="50" spans="1:24">
      <c r="A50" s="44">
        <v>49</v>
      </c>
      <c r="B50" s="4" t="s">
        <v>66</v>
      </c>
      <c r="C50" s="5">
        <v>333.781890869141</v>
      </c>
      <c r="D50" s="5">
        <v>173.241516113281</v>
      </c>
      <c r="E50" s="5">
        <v>333.781890869141</v>
      </c>
      <c r="F50" s="5">
        <v>63</v>
      </c>
      <c r="G50" s="5">
        <v>27.1499996185303</v>
      </c>
      <c r="H50" s="5">
        <v>15.3999996185303</v>
      </c>
      <c r="N50" s="59">
        <v>47</v>
      </c>
      <c r="O50" s="59" t="s">
        <v>38</v>
      </c>
      <c r="P50" s="88">
        <v>13.2048964139619</v>
      </c>
      <c r="R50" s="98">
        <v>47</v>
      </c>
      <c r="S50" s="98" t="s">
        <v>35</v>
      </c>
      <c r="T50" s="102">
        <v>142.500000953674</v>
      </c>
      <c r="V50" s="100">
        <v>47</v>
      </c>
      <c r="W50" s="100" t="s">
        <v>35</v>
      </c>
      <c r="X50" s="103">
        <v>0</v>
      </c>
    </row>
    <row r="51" spans="1:24">
      <c r="A51" s="44">
        <v>50</v>
      </c>
      <c r="B51" s="4" t="s">
        <v>65</v>
      </c>
      <c r="C51" s="5">
        <v>550.958618164063</v>
      </c>
      <c r="D51" s="5">
        <v>469.919281005859</v>
      </c>
      <c r="E51" s="5">
        <v>550.958618164063</v>
      </c>
      <c r="F51" s="5">
        <v>280.969024658203</v>
      </c>
      <c r="G51" s="5">
        <v>185.64826965332</v>
      </c>
      <c r="H51" s="5">
        <v>195.649993896484</v>
      </c>
      <c r="N51" s="59">
        <v>48</v>
      </c>
      <c r="O51" s="59" t="s">
        <v>79</v>
      </c>
      <c r="P51" s="88">
        <v>12.6384321433088</v>
      </c>
      <c r="R51" s="98">
        <v>48</v>
      </c>
      <c r="S51" s="98" t="s">
        <v>65</v>
      </c>
      <c r="T51" s="102">
        <v>558.525951385498</v>
      </c>
      <c r="V51" s="100">
        <v>48</v>
      </c>
      <c r="W51" s="100" t="s">
        <v>65</v>
      </c>
      <c r="X51" s="103">
        <v>0</v>
      </c>
    </row>
    <row r="52" spans="14:24">
      <c r="N52" s="59">
        <v>49</v>
      </c>
      <c r="O52" s="59" t="s">
        <v>76</v>
      </c>
      <c r="P52" s="88">
        <v>7.16890041773019</v>
      </c>
      <c r="R52" s="97">
        <v>49</v>
      </c>
      <c r="S52" s="98" t="s">
        <v>71</v>
      </c>
      <c r="T52" s="102">
        <v>30.4123499393463</v>
      </c>
      <c r="V52" s="99">
        <v>49</v>
      </c>
      <c r="W52" s="100" t="s">
        <v>71</v>
      </c>
      <c r="X52" s="103">
        <v>0</v>
      </c>
    </row>
    <row r="53" spans="14:24">
      <c r="N53" s="59">
        <v>50</v>
      </c>
      <c r="O53" s="59" t="s">
        <v>22</v>
      </c>
      <c r="P53" s="88">
        <v>0</v>
      </c>
      <c r="R53" s="98">
        <v>50</v>
      </c>
      <c r="S53" s="98" t="s">
        <v>66</v>
      </c>
      <c r="T53" s="102">
        <v>236.588824272156</v>
      </c>
      <c r="V53" s="100">
        <v>50</v>
      </c>
      <c r="W53" s="100" t="s">
        <v>66</v>
      </c>
      <c r="X53" s="103">
        <v>0</v>
      </c>
    </row>
    <row r="58" hidden="1" spans="11:11">
      <c r="K58" s="93"/>
    </row>
    <row r="59" hidden="1"/>
    <row r="60" hidden="1" spans="1:24">
      <c r="A60" s="6" t="s">
        <v>0</v>
      </c>
      <c r="B60" s="43" t="s">
        <v>1</v>
      </c>
      <c r="C60" s="43" t="s">
        <v>2</v>
      </c>
      <c r="D60" s="43" t="s">
        <v>3</v>
      </c>
      <c r="E60" s="43" t="s">
        <v>4</v>
      </c>
      <c r="F60" s="43" t="s">
        <v>5</v>
      </c>
      <c r="G60" s="43" t="s">
        <v>6</v>
      </c>
      <c r="H60" s="43" t="s">
        <v>7</v>
      </c>
      <c r="I60" s="94" t="s">
        <v>80</v>
      </c>
      <c r="J60" t="s">
        <v>81</v>
      </c>
      <c r="K60" s="43" t="s">
        <v>82</v>
      </c>
      <c r="L60" s="43" t="s">
        <v>83</v>
      </c>
      <c r="M60" s="43" t="s">
        <v>84</v>
      </c>
      <c r="N60" s="43" t="s">
        <v>85</v>
      </c>
      <c r="O60" s="43" t="s">
        <v>86</v>
      </c>
      <c r="P60" s="43" t="s">
        <v>87</v>
      </c>
      <c r="Q60" s="43" t="s">
        <v>88</v>
      </c>
      <c r="R60" s="94" t="s">
        <v>89</v>
      </c>
      <c r="U60" t="s">
        <v>90</v>
      </c>
      <c r="X60" t="e">
        <f>m</f>
        <v>#NAME?</v>
      </c>
    </row>
    <row r="61" hidden="1" spans="1:18">
      <c r="A61" s="44">
        <v>12</v>
      </c>
      <c r="B61" t="s">
        <v>22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23" t="e">
        <f>MIN((C61-MAX(C61:H61))/MAX(C61:H61),0)</f>
        <v>#DIV/0!</v>
      </c>
      <c r="K61" s="93">
        <v>0</v>
      </c>
      <c r="L61" s="9">
        <f t="shared" ref="L61:L110" si="0">(C61-D61)</f>
        <v>0</v>
      </c>
      <c r="M61" s="9"/>
      <c r="N61" s="9"/>
      <c r="O61" s="9">
        <f t="shared" ref="O61:O110" si="1">(E61-F61)</f>
        <v>0</v>
      </c>
      <c r="P61" s="9"/>
      <c r="Q61" s="9">
        <f t="shared" ref="Q61:Q110" si="2">(G61-H61)</f>
        <v>0</v>
      </c>
      <c r="R61" s="9"/>
    </row>
    <row r="62" hidden="1" spans="1:21">
      <c r="A62" s="44">
        <v>15</v>
      </c>
      <c r="B62" t="s">
        <v>26</v>
      </c>
      <c r="C62" s="9">
        <v>1914.88391113281</v>
      </c>
      <c r="D62" s="9">
        <v>2606.63305664063</v>
      </c>
      <c r="E62" s="9">
        <v>1914.88391113281</v>
      </c>
      <c r="F62" s="9">
        <v>2833.31958007813</v>
      </c>
      <c r="G62" s="9">
        <v>3892.37451171875</v>
      </c>
      <c r="H62" s="9">
        <v>4786.294921875</v>
      </c>
      <c r="I62" s="23">
        <f>MIN((C62-MAX(C62:H62))/MAX(C62:H62),0)</f>
        <v>-0.599923543703683</v>
      </c>
      <c r="J62" s="9">
        <f t="shared" ref="J62:J110" si="3">(C62+D62+E62+F62+G62+H62)/4</f>
        <v>4487.09747314453</v>
      </c>
      <c r="K62" s="93">
        <f t="shared" ref="K62:K110" si="4">(H62/C62)^(1/3)-1</f>
        <v>0.357122346682434</v>
      </c>
      <c r="L62" s="9">
        <f t="shared" si="0"/>
        <v>-691.74914550782</v>
      </c>
      <c r="M62" s="9"/>
      <c r="N62" s="9"/>
      <c r="O62" s="9">
        <f t="shared" si="1"/>
        <v>-918.43566894532</v>
      </c>
      <c r="P62" s="9"/>
      <c r="Q62" s="9">
        <f t="shared" si="2"/>
        <v>-893.92041015625</v>
      </c>
      <c r="R62" s="9"/>
      <c r="U62">
        <f t="shared" ref="U62:U110" si="5">STDEVA(L62:Q62)</f>
        <v>124.405920324839</v>
      </c>
    </row>
    <row r="63" hidden="1" spans="1:29">
      <c r="A63" s="44">
        <v>38</v>
      </c>
      <c r="B63" t="s">
        <v>30</v>
      </c>
      <c r="C63" s="9">
        <v>914.812377929688</v>
      </c>
      <c r="D63" s="9">
        <v>1131.37951660156</v>
      </c>
      <c r="E63" s="9">
        <v>914.812377929688</v>
      </c>
      <c r="F63" s="9">
        <v>1527.45251464844</v>
      </c>
      <c r="G63" s="9">
        <v>1509.80578613281</v>
      </c>
      <c r="H63" s="9">
        <v>1948.63146972656</v>
      </c>
      <c r="I63" s="23">
        <f t="shared" ref="I63:I110" si="6">MIN((C63-MAX(C63:H63))/MAX(C63:H63),0)</f>
        <v>-0.530535972480185</v>
      </c>
      <c r="J63" s="9">
        <f t="shared" si="3"/>
        <v>1986.72351074219</v>
      </c>
      <c r="K63" s="93">
        <f t="shared" si="4"/>
        <v>0.286666202413584</v>
      </c>
      <c r="L63" s="9">
        <f t="shared" si="0"/>
        <v>-216.567138671872</v>
      </c>
      <c r="M63" s="9"/>
      <c r="N63" s="9"/>
      <c r="O63" s="9">
        <f t="shared" si="1"/>
        <v>-612.640136718752</v>
      </c>
      <c r="P63" s="9"/>
      <c r="Q63" s="9">
        <f t="shared" si="2"/>
        <v>-438.82568359375</v>
      </c>
      <c r="R63" s="9"/>
      <c r="U63">
        <f t="shared" si="5"/>
        <v>198.529655504234</v>
      </c>
      <c r="AC63" s="9"/>
    </row>
    <row r="64" hidden="1" spans="1:21">
      <c r="A64" s="44">
        <v>28</v>
      </c>
      <c r="B64" t="s">
        <v>34</v>
      </c>
      <c r="C64" s="9">
        <v>562.898071289063</v>
      </c>
      <c r="D64" s="9">
        <v>620.403015136719</v>
      </c>
      <c r="E64" s="9">
        <v>562.898071289063</v>
      </c>
      <c r="F64" s="9">
        <v>684.51123046875</v>
      </c>
      <c r="G64" s="9">
        <v>684.726013183594</v>
      </c>
      <c r="H64" s="9">
        <v>1125.70251464844</v>
      </c>
      <c r="I64" s="23">
        <f t="shared" si="6"/>
        <v>-0.499958413555772</v>
      </c>
      <c r="J64" s="9">
        <f t="shared" si="3"/>
        <v>1060.28472900391</v>
      </c>
      <c r="K64" s="93">
        <f t="shared" si="4"/>
        <v>0.259886121407275</v>
      </c>
      <c r="L64" s="9">
        <f t="shared" si="0"/>
        <v>-57.504943847656</v>
      </c>
      <c r="M64" s="9"/>
      <c r="N64" s="9"/>
      <c r="O64" s="9">
        <f t="shared" si="1"/>
        <v>-121.613159179687</v>
      </c>
      <c r="P64" s="9"/>
      <c r="Q64" s="9">
        <f t="shared" si="2"/>
        <v>-440.976501464846</v>
      </c>
      <c r="R64" s="9"/>
      <c r="U64">
        <f t="shared" si="5"/>
        <v>205.407417575396</v>
      </c>
    </row>
    <row r="65" hidden="1" spans="1:21">
      <c r="A65" s="44">
        <v>18</v>
      </c>
      <c r="B65" t="s">
        <v>37</v>
      </c>
      <c r="C65" s="9">
        <v>430.019134521484</v>
      </c>
      <c r="D65" s="9">
        <v>488.102813720703</v>
      </c>
      <c r="E65" s="9">
        <v>430.019134521484</v>
      </c>
      <c r="F65" s="9">
        <v>543.54931640625</v>
      </c>
      <c r="G65" s="9">
        <v>542.463195800781</v>
      </c>
      <c r="H65" s="9">
        <v>816.839111328125</v>
      </c>
      <c r="I65" s="23">
        <f t="shared" si="6"/>
        <v>-0.473557119685048</v>
      </c>
      <c r="J65" s="9">
        <f t="shared" si="3"/>
        <v>812.748176574707</v>
      </c>
      <c r="K65" s="93">
        <f t="shared" si="4"/>
        <v>0.238462652721226</v>
      </c>
      <c r="L65" s="9">
        <f t="shared" si="0"/>
        <v>-58.083679199219</v>
      </c>
      <c r="M65" s="9"/>
      <c r="N65" s="9"/>
      <c r="O65" s="9">
        <f t="shared" si="1"/>
        <v>-113.530181884766</v>
      </c>
      <c r="P65" s="9"/>
      <c r="Q65" s="9">
        <f t="shared" si="2"/>
        <v>-274.375915527344</v>
      </c>
      <c r="R65" s="9"/>
      <c r="U65">
        <f t="shared" si="5"/>
        <v>112.344704805418</v>
      </c>
    </row>
    <row r="66" hidden="1" spans="1:21">
      <c r="A66" s="44">
        <v>48</v>
      </c>
      <c r="B66" t="s">
        <v>41</v>
      </c>
      <c r="C66" s="9">
        <v>193.346618652344</v>
      </c>
      <c r="D66" s="9">
        <v>243.959213256836</v>
      </c>
      <c r="E66" s="9">
        <v>193.346618652344</v>
      </c>
      <c r="F66" s="9">
        <v>240.685028076172</v>
      </c>
      <c r="G66" s="9">
        <v>214.567611694336</v>
      </c>
      <c r="H66" s="9">
        <v>352.058502197266</v>
      </c>
      <c r="I66" s="23">
        <f t="shared" si="6"/>
        <v>-0.450811108251527</v>
      </c>
      <c r="J66" s="9">
        <f t="shared" si="3"/>
        <v>359.490898132325</v>
      </c>
      <c r="K66" s="93">
        <f t="shared" si="4"/>
        <v>0.221123020379252</v>
      </c>
      <c r="L66" s="9">
        <f t="shared" si="0"/>
        <v>-50.612594604492</v>
      </c>
      <c r="M66" s="9"/>
      <c r="N66" s="9"/>
      <c r="O66" s="9">
        <f t="shared" si="1"/>
        <v>-47.338409423828</v>
      </c>
      <c r="P66" s="9"/>
      <c r="Q66" s="9">
        <f t="shared" si="2"/>
        <v>-137.49089050293</v>
      </c>
      <c r="R66" s="9"/>
      <c r="U66">
        <f t="shared" si="5"/>
        <v>51.1305981964024</v>
      </c>
    </row>
    <row r="67" hidden="1" spans="1:21">
      <c r="A67" s="44">
        <v>4</v>
      </c>
      <c r="B67" t="s">
        <v>23</v>
      </c>
      <c r="C67" s="9">
        <v>1251.86145019531</v>
      </c>
      <c r="D67" s="9">
        <v>1314.04650878906</v>
      </c>
      <c r="E67" s="9">
        <v>1251.86145019531</v>
      </c>
      <c r="F67" s="9">
        <v>1700.87109375</v>
      </c>
      <c r="G67" s="9">
        <v>1680.8525390625</v>
      </c>
      <c r="H67" s="9">
        <v>2219.06469726563</v>
      </c>
      <c r="I67" s="23">
        <f t="shared" si="6"/>
        <v>-0.435860769747779</v>
      </c>
      <c r="J67" s="9">
        <f t="shared" si="3"/>
        <v>2354.63943481445</v>
      </c>
      <c r="K67" s="93">
        <f t="shared" si="4"/>
        <v>0.210239247495792</v>
      </c>
      <c r="L67" s="9">
        <f t="shared" si="0"/>
        <v>-62.18505859375</v>
      </c>
      <c r="M67" s="9"/>
      <c r="N67" s="9"/>
      <c r="O67" s="9">
        <f t="shared" si="1"/>
        <v>-449.00964355469</v>
      </c>
      <c r="P67" s="9"/>
      <c r="Q67" s="9">
        <f t="shared" si="2"/>
        <v>-538.21215820313</v>
      </c>
      <c r="R67" s="9"/>
      <c r="U67">
        <f t="shared" si="5"/>
        <v>253.045499107811</v>
      </c>
    </row>
    <row r="68" hidden="1" spans="1:21">
      <c r="A68" s="44">
        <v>25</v>
      </c>
      <c r="B68" t="s">
        <v>47</v>
      </c>
      <c r="C68" s="9">
        <v>280.945648193359</v>
      </c>
      <c r="D68" s="9">
        <v>353.771759033203</v>
      </c>
      <c r="E68" s="9">
        <v>280.945648193359</v>
      </c>
      <c r="F68" s="9">
        <v>529.25</v>
      </c>
      <c r="G68" s="9">
        <v>339.25</v>
      </c>
      <c r="H68" s="9">
        <v>485.100006103516</v>
      </c>
      <c r="I68" s="23">
        <f t="shared" si="6"/>
        <v>-0.469162686455628</v>
      </c>
      <c r="J68" s="9">
        <f t="shared" si="3"/>
        <v>567.315765380859</v>
      </c>
      <c r="K68" s="93">
        <f t="shared" si="4"/>
        <v>0.199691707458801</v>
      </c>
      <c r="L68" s="9">
        <f t="shared" si="0"/>
        <v>-72.826110839844</v>
      </c>
      <c r="M68" s="9"/>
      <c r="N68" s="9"/>
      <c r="O68" s="9">
        <f t="shared" si="1"/>
        <v>-248.304351806641</v>
      </c>
      <c r="P68" s="9"/>
      <c r="Q68" s="9">
        <f t="shared" si="2"/>
        <v>-145.850006103516</v>
      </c>
      <c r="R68" s="9"/>
      <c r="U68">
        <f t="shared" si="5"/>
        <v>88.1494897751697</v>
      </c>
    </row>
    <row r="69" hidden="1" spans="1:21">
      <c r="A69" s="44">
        <v>41</v>
      </c>
      <c r="B69" t="s">
        <v>50</v>
      </c>
      <c r="C69" s="9">
        <v>1635.57470703125</v>
      </c>
      <c r="D69" s="9">
        <v>1866.55590820312</v>
      </c>
      <c r="E69" s="9">
        <v>1635.57470703125</v>
      </c>
      <c r="F69" s="9">
        <v>2021.23181152344</v>
      </c>
      <c r="G69" s="9">
        <v>2007.97937011719</v>
      </c>
      <c r="H69" s="9">
        <v>2702.47485351563</v>
      </c>
      <c r="I69" s="23">
        <f t="shared" si="6"/>
        <v>-0.394786336345168</v>
      </c>
      <c r="J69" s="9">
        <f t="shared" si="3"/>
        <v>2967.34783935547</v>
      </c>
      <c r="K69" s="93">
        <f t="shared" si="4"/>
        <v>0.182216705395495</v>
      </c>
      <c r="L69" s="9">
        <f t="shared" si="0"/>
        <v>-230.98120117187</v>
      </c>
      <c r="M69" s="9"/>
      <c r="N69" s="9"/>
      <c r="O69" s="9">
        <f t="shared" si="1"/>
        <v>-385.65710449219</v>
      </c>
      <c r="P69" s="9"/>
      <c r="Q69" s="9">
        <f t="shared" si="2"/>
        <v>-694.49548339844</v>
      </c>
      <c r="R69" s="9"/>
      <c r="U69">
        <f t="shared" si="5"/>
        <v>235.991267204746</v>
      </c>
    </row>
    <row r="70" hidden="1" spans="1:21">
      <c r="A70" s="44">
        <v>13</v>
      </c>
      <c r="B70" t="s">
        <v>52</v>
      </c>
      <c r="C70" s="9">
        <v>513.860473632813</v>
      </c>
      <c r="D70" s="9">
        <v>531.328796386719</v>
      </c>
      <c r="E70" s="9">
        <v>513.860473632813</v>
      </c>
      <c r="F70" s="9">
        <v>468.782379150391</v>
      </c>
      <c r="G70" s="9">
        <v>642.5</v>
      </c>
      <c r="H70" s="9">
        <v>755.599975585938</v>
      </c>
      <c r="I70" s="23">
        <f t="shared" si="6"/>
        <v>-0.319930531715099</v>
      </c>
      <c r="J70" s="9">
        <f t="shared" si="3"/>
        <v>856.483024597169</v>
      </c>
      <c r="K70" s="93">
        <f t="shared" si="4"/>
        <v>0.137144287815196</v>
      </c>
      <c r="L70" s="9">
        <f t="shared" si="0"/>
        <v>-17.468322753906</v>
      </c>
      <c r="M70" s="9"/>
      <c r="N70" s="9"/>
      <c r="O70" s="9">
        <f t="shared" si="1"/>
        <v>45.0780944824219</v>
      </c>
      <c r="P70" s="9"/>
      <c r="Q70" s="9">
        <f t="shared" si="2"/>
        <v>-113.099975585938</v>
      </c>
      <c r="R70" s="9"/>
      <c r="U70">
        <f t="shared" si="5"/>
        <v>79.6636357683961</v>
      </c>
    </row>
    <row r="71" hidden="1" spans="1:21">
      <c r="A71" s="44">
        <v>29</v>
      </c>
      <c r="B71" t="s">
        <v>40</v>
      </c>
      <c r="C71" s="9">
        <v>1302.58264160156</v>
      </c>
      <c r="D71" s="9">
        <v>1225.439453125</v>
      </c>
      <c r="E71" s="9">
        <v>1302.58264160156</v>
      </c>
      <c r="F71" s="9">
        <v>1651.25</v>
      </c>
      <c r="G71" s="9">
        <v>1248.40002441406</v>
      </c>
      <c r="H71" s="9">
        <v>1875.84997558594</v>
      </c>
      <c r="I71" s="23">
        <f t="shared" si="6"/>
        <v>-0.30560404160536</v>
      </c>
      <c r="J71" s="9">
        <f t="shared" si="3"/>
        <v>2151.52618408203</v>
      </c>
      <c r="K71" s="93">
        <f t="shared" si="4"/>
        <v>0.129269517101587</v>
      </c>
      <c r="L71" s="9">
        <f t="shared" si="0"/>
        <v>77.14318847656</v>
      </c>
      <c r="M71" s="9"/>
      <c r="N71" s="9"/>
      <c r="O71" s="9">
        <f t="shared" si="1"/>
        <v>-348.66735839844</v>
      </c>
      <c r="P71" s="9"/>
      <c r="Q71" s="9">
        <f t="shared" si="2"/>
        <v>-627.44995117188</v>
      </c>
      <c r="R71" s="9"/>
      <c r="U71">
        <f t="shared" si="5"/>
        <v>354.844061596808</v>
      </c>
    </row>
    <row r="72" hidden="1" spans="1:21">
      <c r="A72" s="44">
        <v>10</v>
      </c>
      <c r="B72" t="s">
        <v>45</v>
      </c>
      <c r="C72" s="9">
        <v>335.59912109375</v>
      </c>
      <c r="D72" s="9">
        <v>292.537017822266</v>
      </c>
      <c r="E72" s="9">
        <v>335.59912109375</v>
      </c>
      <c r="F72" s="9">
        <v>459.749053955078</v>
      </c>
      <c r="G72" s="9">
        <v>557.049621582031</v>
      </c>
      <c r="H72" s="9">
        <v>479.450012207031</v>
      </c>
      <c r="I72" s="23">
        <f t="shared" si="6"/>
        <v>-0.397541784265749</v>
      </c>
      <c r="J72" s="9">
        <f t="shared" si="3"/>
        <v>614.995986938477</v>
      </c>
      <c r="K72" s="93">
        <f t="shared" si="4"/>
        <v>0.126265652565892</v>
      </c>
      <c r="L72" s="9">
        <f t="shared" si="0"/>
        <v>43.062103271484</v>
      </c>
      <c r="M72" s="9"/>
      <c r="N72" s="9"/>
      <c r="O72" s="9">
        <f t="shared" si="1"/>
        <v>-124.149932861328</v>
      </c>
      <c r="P72" s="9"/>
      <c r="Q72" s="9">
        <f t="shared" si="2"/>
        <v>77.599609375</v>
      </c>
      <c r="R72" s="9"/>
      <c r="U72">
        <f t="shared" si="5"/>
        <v>107.900866653995</v>
      </c>
    </row>
    <row r="73" hidden="1" spans="1:21">
      <c r="A73" s="44">
        <v>3</v>
      </c>
      <c r="B73" t="s">
        <v>19</v>
      </c>
      <c r="C73" s="9">
        <v>183.104705810547</v>
      </c>
      <c r="D73" s="9">
        <v>199.965423583984</v>
      </c>
      <c r="E73" s="9">
        <v>183.104705810547</v>
      </c>
      <c r="F73" s="9">
        <v>188.068908691406</v>
      </c>
      <c r="G73" s="9">
        <v>176.172088623047</v>
      </c>
      <c r="H73" s="9">
        <v>261.067779541016</v>
      </c>
      <c r="I73" s="23">
        <f t="shared" si="6"/>
        <v>-0.29863154261141</v>
      </c>
      <c r="J73" s="9">
        <f t="shared" si="3"/>
        <v>297.870903015137</v>
      </c>
      <c r="K73" s="93">
        <f t="shared" si="4"/>
        <v>0.125514920148923</v>
      </c>
      <c r="L73" s="9">
        <f t="shared" si="0"/>
        <v>-16.860717773437</v>
      </c>
      <c r="M73" s="9"/>
      <c r="N73" s="9"/>
      <c r="O73" s="9">
        <f t="shared" si="1"/>
        <v>-4.96420288085901</v>
      </c>
      <c r="P73" s="9"/>
      <c r="Q73" s="9">
        <f t="shared" si="2"/>
        <v>-84.895690917969</v>
      </c>
      <c r="R73" s="9"/>
      <c r="U73">
        <f t="shared" si="5"/>
        <v>43.1264176910804</v>
      </c>
    </row>
    <row r="74" hidden="1" spans="1:21">
      <c r="A74" s="44">
        <v>22</v>
      </c>
      <c r="B74" t="s">
        <v>57</v>
      </c>
      <c r="C74" s="9">
        <v>1486.48022460937</v>
      </c>
      <c r="D74" s="9">
        <v>1759.0830078125</v>
      </c>
      <c r="E74" s="9">
        <v>1486.48022460937</v>
      </c>
      <c r="F74" s="9">
        <v>1997.97326660156</v>
      </c>
      <c r="G74" s="9">
        <v>2057.04418945313</v>
      </c>
      <c r="H74" s="9">
        <v>2117.72705078125</v>
      </c>
      <c r="I74" s="23">
        <f t="shared" si="6"/>
        <v>-0.298077519451341</v>
      </c>
      <c r="J74" s="9">
        <f t="shared" si="3"/>
        <v>2726.1969909668</v>
      </c>
      <c r="K74" s="93">
        <f t="shared" si="4"/>
        <v>0.125218721504128</v>
      </c>
      <c r="L74" s="9">
        <f t="shared" si="0"/>
        <v>-272.60278320313</v>
      </c>
      <c r="M74" s="9"/>
      <c r="N74" s="9"/>
      <c r="O74" s="9">
        <f t="shared" si="1"/>
        <v>-511.49304199219</v>
      </c>
      <c r="P74" s="9"/>
      <c r="Q74" s="9">
        <f t="shared" si="2"/>
        <v>-60.68286132812</v>
      </c>
      <c r="R74" s="9"/>
      <c r="U74">
        <f t="shared" si="5"/>
        <v>225.53951169813</v>
      </c>
    </row>
    <row r="75" hidden="1" spans="1:21">
      <c r="A75" s="44">
        <v>45</v>
      </c>
      <c r="B75" t="s">
        <v>62</v>
      </c>
      <c r="C75" s="9">
        <v>625.047302246094</v>
      </c>
      <c r="D75" s="9">
        <v>652.403625488281</v>
      </c>
      <c r="E75" s="9">
        <v>625.047302246094</v>
      </c>
      <c r="F75" s="9">
        <v>709.646362304688</v>
      </c>
      <c r="G75" s="9">
        <v>515.261657714844</v>
      </c>
      <c r="H75" s="9">
        <v>883.575134277344</v>
      </c>
      <c r="I75" s="23">
        <f t="shared" si="6"/>
        <v>-0.292592923908722</v>
      </c>
      <c r="J75" s="9">
        <f t="shared" si="3"/>
        <v>1002.74534606934</v>
      </c>
      <c r="K75" s="93">
        <f t="shared" si="4"/>
        <v>0.122303197132093</v>
      </c>
      <c r="L75" s="9">
        <f t="shared" si="0"/>
        <v>-27.356323242187</v>
      </c>
      <c r="M75" s="9"/>
      <c r="N75" s="9"/>
      <c r="O75" s="9">
        <f t="shared" si="1"/>
        <v>-84.599060058594</v>
      </c>
      <c r="P75" s="9"/>
      <c r="Q75" s="9">
        <f t="shared" si="2"/>
        <v>-368.3134765625</v>
      </c>
      <c r="R75" s="9"/>
      <c r="U75">
        <f t="shared" si="5"/>
        <v>182.584401237106</v>
      </c>
    </row>
    <row r="76" hidden="1" spans="1:21">
      <c r="A76" s="44">
        <v>19</v>
      </c>
      <c r="B76" t="s">
        <v>63</v>
      </c>
      <c r="C76" s="9">
        <v>1010.15051269531</v>
      </c>
      <c r="D76" s="9">
        <v>1043.27600097656</v>
      </c>
      <c r="E76" s="9">
        <v>1010.15051269531</v>
      </c>
      <c r="F76" s="9">
        <v>1246.25622558594</v>
      </c>
      <c r="G76" s="9">
        <v>983.393859863281</v>
      </c>
      <c r="H76" s="9">
        <v>1427.12341308594</v>
      </c>
      <c r="I76" s="23">
        <f t="shared" si="6"/>
        <v>-0.292177184234536</v>
      </c>
      <c r="J76" s="9">
        <f t="shared" si="3"/>
        <v>1680.08763122559</v>
      </c>
      <c r="K76" s="93">
        <f t="shared" si="4"/>
        <v>0.122083425867928</v>
      </c>
      <c r="L76" s="9">
        <f t="shared" si="0"/>
        <v>-33.12548828125</v>
      </c>
      <c r="M76" s="9"/>
      <c r="N76" s="9"/>
      <c r="O76" s="9">
        <f t="shared" si="1"/>
        <v>-236.10571289063</v>
      </c>
      <c r="P76" s="9"/>
      <c r="Q76" s="9">
        <f t="shared" si="2"/>
        <v>-443.729553222659</v>
      </c>
      <c r="R76" s="9"/>
      <c r="U76">
        <f t="shared" si="5"/>
        <v>205.306408733833</v>
      </c>
    </row>
    <row r="77" hidden="1" spans="1:21">
      <c r="A77" s="44">
        <v>1</v>
      </c>
      <c r="B77" t="s">
        <v>10</v>
      </c>
      <c r="C77" s="9">
        <v>1240.23522949219</v>
      </c>
      <c r="D77" s="9">
        <v>1438.16271972656</v>
      </c>
      <c r="E77" s="9">
        <v>1240.23522949219</v>
      </c>
      <c r="F77" s="9">
        <v>1457.83361816406</v>
      </c>
      <c r="G77" s="9">
        <v>1274.09753417969</v>
      </c>
      <c r="H77" s="9">
        <v>1734.75756835937</v>
      </c>
      <c r="I77" s="23">
        <f t="shared" si="6"/>
        <v>-0.285067117092834</v>
      </c>
      <c r="J77" s="9">
        <f t="shared" si="3"/>
        <v>2096.33047485352</v>
      </c>
      <c r="K77" s="93">
        <f t="shared" si="4"/>
        <v>0.118351288500866</v>
      </c>
      <c r="L77" s="9">
        <f t="shared" si="0"/>
        <v>-197.92749023437</v>
      </c>
      <c r="M77" s="9"/>
      <c r="N77" s="9"/>
      <c r="O77" s="9">
        <f t="shared" si="1"/>
        <v>-217.59838867187</v>
      </c>
      <c r="P77" s="9"/>
      <c r="Q77" s="9">
        <f t="shared" si="2"/>
        <v>-460.66003417968</v>
      </c>
      <c r="R77" s="9"/>
      <c r="U77">
        <f t="shared" si="5"/>
        <v>146.341095509929</v>
      </c>
    </row>
    <row r="78" hidden="1" spans="1:21">
      <c r="A78" s="44">
        <v>46</v>
      </c>
      <c r="B78" t="s">
        <v>36</v>
      </c>
      <c r="C78" s="9">
        <v>3680.0927734375</v>
      </c>
      <c r="D78" s="9">
        <v>4023.96801757813</v>
      </c>
      <c r="E78" s="9">
        <v>3680.0927734375</v>
      </c>
      <c r="F78" s="9">
        <v>4183.95849609375</v>
      </c>
      <c r="G78" s="9">
        <v>3803.70751953125</v>
      </c>
      <c r="H78" s="9">
        <v>4910.5</v>
      </c>
      <c r="I78" s="23">
        <f t="shared" si="6"/>
        <v>-0.250566587223806</v>
      </c>
      <c r="J78" s="9">
        <f t="shared" si="3"/>
        <v>6070.57989501953</v>
      </c>
      <c r="K78" s="93">
        <f t="shared" si="4"/>
        <v>0.100919715936566</v>
      </c>
      <c r="L78" s="9">
        <f t="shared" si="0"/>
        <v>-343.87524414063</v>
      </c>
      <c r="M78" s="9"/>
      <c r="N78" s="9"/>
      <c r="O78" s="9">
        <f t="shared" si="1"/>
        <v>-503.86572265625</v>
      </c>
      <c r="P78" s="9"/>
      <c r="Q78" s="9">
        <f t="shared" si="2"/>
        <v>-1106.79248046875</v>
      </c>
      <c r="R78" s="9"/>
      <c r="U78">
        <f t="shared" si="5"/>
        <v>402.31835196945</v>
      </c>
    </row>
    <row r="79" hidden="1" spans="1:21">
      <c r="A79" s="44">
        <v>23</v>
      </c>
      <c r="B79" t="s">
        <v>54</v>
      </c>
      <c r="C79" s="9">
        <v>1732.77258300781</v>
      </c>
      <c r="D79" s="9">
        <v>1887.79150390625</v>
      </c>
      <c r="E79" s="9">
        <v>1732.77258300781</v>
      </c>
      <c r="F79" s="9">
        <v>2251.14575195313</v>
      </c>
      <c r="G79" s="9">
        <v>1684.38537597656</v>
      </c>
      <c r="H79" s="9">
        <v>2286.0712890625</v>
      </c>
      <c r="I79" s="23">
        <f t="shared" si="6"/>
        <v>-0.242030381424192</v>
      </c>
      <c r="J79" s="9">
        <f t="shared" si="3"/>
        <v>2893.73477172852</v>
      </c>
      <c r="K79" s="93">
        <f t="shared" si="4"/>
        <v>0.0967712742261899</v>
      </c>
      <c r="L79" s="9">
        <f t="shared" si="0"/>
        <v>-155.01892089844</v>
      </c>
      <c r="M79" s="9"/>
      <c r="N79" s="9"/>
      <c r="O79" s="9">
        <f t="shared" si="1"/>
        <v>-518.37316894532</v>
      </c>
      <c r="P79" s="9"/>
      <c r="Q79" s="9">
        <f t="shared" si="2"/>
        <v>-601.68591308594</v>
      </c>
      <c r="R79" s="9"/>
      <c r="U79">
        <f t="shared" si="5"/>
        <v>237.514464408585</v>
      </c>
    </row>
    <row r="80" hidden="1" spans="1:21">
      <c r="A80" s="44">
        <v>6</v>
      </c>
      <c r="B80" t="s">
        <v>31</v>
      </c>
      <c r="C80" s="9">
        <v>2551.95385742188</v>
      </c>
      <c r="D80" s="9">
        <v>2475.47705078125</v>
      </c>
      <c r="E80" s="9">
        <v>2551.95385742188</v>
      </c>
      <c r="F80" s="9">
        <v>3007.42065429688</v>
      </c>
      <c r="G80" s="9">
        <v>2666.09887695313</v>
      </c>
      <c r="H80" s="9">
        <v>3135.22509765625</v>
      </c>
      <c r="I80" s="23">
        <f t="shared" si="6"/>
        <v>-0.186038074481605</v>
      </c>
      <c r="J80" s="9">
        <f t="shared" si="3"/>
        <v>4097.03234863282</v>
      </c>
      <c r="K80" s="93">
        <f t="shared" si="4"/>
        <v>0.0710226034165407</v>
      </c>
      <c r="L80" s="9">
        <f t="shared" si="0"/>
        <v>76.47680664063</v>
      </c>
      <c r="M80" s="9"/>
      <c r="N80" s="9"/>
      <c r="O80" s="9">
        <f t="shared" si="1"/>
        <v>-455.466796875</v>
      </c>
      <c r="P80" s="9"/>
      <c r="Q80" s="9">
        <f t="shared" si="2"/>
        <v>-469.12622070312</v>
      </c>
      <c r="R80" s="9"/>
      <c r="U80">
        <f t="shared" si="5"/>
        <v>311.135886879879</v>
      </c>
    </row>
    <row r="81" hidden="1" spans="1:21">
      <c r="A81" s="44">
        <v>31</v>
      </c>
      <c r="B81" t="s">
        <v>67</v>
      </c>
      <c r="C81" s="9">
        <v>755.094299316406</v>
      </c>
      <c r="D81" s="9">
        <v>884.768005371094</v>
      </c>
      <c r="E81" s="9">
        <v>755.094299316406</v>
      </c>
      <c r="F81" s="9">
        <v>782.407531738281</v>
      </c>
      <c r="G81" s="9">
        <v>839.514709472656</v>
      </c>
      <c r="H81" s="9">
        <v>904.753051757813</v>
      </c>
      <c r="I81" s="23">
        <f t="shared" si="6"/>
        <v>-0.165413923888557</v>
      </c>
      <c r="J81" s="9">
        <f t="shared" si="3"/>
        <v>1230.40797424316</v>
      </c>
      <c r="K81" s="93">
        <f t="shared" si="4"/>
        <v>0.0621266070837143</v>
      </c>
      <c r="L81" s="9">
        <f t="shared" si="0"/>
        <v>-129.673706054688</v>
      </c>
      <c r="M81" s="9"/>
      <c r="N81" s="9"/>
      <c r="O81" s="9">
        <f t="shared" si="1"/>
        <v>-27.313232421875</v>
      </c>
      <c r="P81" s="9"/>
      <c r="Q81" s="9">
        <f t="shared" si="2"/>
        <v>-65.2383422851569</v>
      </c>
      <c r="R81" s="9"/>
      <c r="U81">
        <f t="shared" si="5"/>
        <v>51.7492296634897</v>
      </c>
    </row>
    <row r="82" hidden="1" spans="1:21">
      <c r="A82" s="44">
        <v>40</v>
      </c>
      <c r="B82" t="s">
        <v>70</v>
      </c>
      <c r="C82" s="9">
        <v>465.716735839844</v>
      </c>
      <c r="D82" s="9">
        <v>444.477508544922</v>
      </c>
      <c r="E82" s="9">
        <v>465.716735839844</v>
      </c>
      <c r="F82" s="9">
        <v>435.871887207031</v>
      </c>
      <c r="G82" s="9">
        <v>460.489593505859</v>
      </c>
      <c r="H82" s="9">
        <v>534.675842285156</v>
      </c>
      <c r="I82" s="23">
        <f t="shared" si="6"/>
        <v>-0.128973671506435</v>
      </c>
      <c r="J82" s="9">
        <f t="shared" si="3"/>
        <v>701.737075805664</v>
      </c>
      <c r="K82" s="93">
        <f t="shared" si="4"/>
        <v>0.0471034064874802</v>
      </c>
      <c r="L82" s="9">
        <f t="shared" si="0"/>
        <v>21.239227294922</v>
      </c>
      <c r="M82" s="9"/>
      <c r="N82" s="9"/>
      <c r="O82" s="9">
        <f t="shared" si="1"/>
        <v>29.844848632813</v>
      </c>
      <c r="P82" s="9"/>
      <c r="Q82" s="9">
        <f t="shared" si="2"/>
        <v>-74.186248779297</v>
      </c>
      <c r="R82" s="9"/>
      <c r="U82">
        <f t="shared" si="5"/>
        <v>57.7387037023555</v>
      </c>
    </row>
    <row r="83" hidden="1" spans="1:21">
      <c r="A83" s="44">
        <v>2</v>
      </c>
      <c r="B83" t="s">
        <v>16</v>
      </c>
      <c r="C83" s="9">
        <v>369.747924804688</v>
      </c>
      <c r="D83" s="9">
        <v>368.764953613281</v>
      </c>
      <c r="E83" s="9">
        <v>369.747924804688</v>
      </c>
      <c r="F83" s="9">
        <v>361.297943115234</v>
      </c>
      <c r="G83" s="9">
        <v>327.058715820313</v>
      </c>
      <c r="H83" s="9">
        <v>420.851623535156</v>
      </c>
      <c r="I83" s="23">
        <f t="shared" si="6"/>
        <v>-0.12142925409482</v>
      </c>
      <c r="J83" s="9">
        <f t="shared" si="3"/>
        <v>554.36727142334</v>
      </c>
      <c r="K83" s="93">
        <f t="shared" si="4"/>
        <v>0.0440975753638297</v>
      </c>
      <c r="L83" s="9">
        <f t="shared" si="0"/>
        <v>0.982971191406989</v>
      </c>
      <c r="M83" s="9"/>
      <c r="N83" s="9"/>
      <c r="O83" s="9">
        <f t="shared" si="1"/>
        <v>8.44998168945403</v>
      </c>
      <c r="P83" s="9"/>
      <c r="Q83" s="9">
        <f t="shared" si="2"/>
        <v>-93.792907714843</v>
      </c>
      <c r="R83" s="9"/>
      <c r="U83">
        <f t="shared" si="5"/>
        <v>56.9968301778988</v>
      </c>
    </row>
    <row r="84" hidden="1" spans="1:21">
      <c r="A84" s="44">
        <v>5</v>
      </c>
      <c r="B84" t="s">
        <v>27</v>
      </c>
      <c r="C84" s="9">
        <v>536.383850097656</v>
      </c>
      <c r="D84" s="9">
        <v>624.025024414063</v>
      </c>
      <c r="E84" s="9">
        <v>536.383850097656</v>
      </c>
      <c r="F84" s="9">
        <v>739.849975585938</v>
      </c>
      <c r="G84" s="9">
        <v>396.950012207031</v>
      </c>
      <c r="H84" s="9">
        <v>603.650024414063</v>
      </c>
      <c r="I84" s="23">
        <f t="shared" si="6"/>
        <v>-0.275009977971741</v>
      </c>
      <c r="J84" s="9">
        <f t="shared" si="3"/>
        <v>859.310684204102</v>
      </c>
      <c r="K84" s="93">
        <f t="shared" si="4"/>
        <v>0.0401672516020761</v>
      </c>
      <c r="L84" s="9">
        <f t="shared" si="0"/>
        <v>-87.6411743164069</v>
      </c>
      <c r="M84" s="9"/>
      <c r="N84" s="9"/>
      <c r="O84" s="9">
        <f t="shared" si="1"/>
        <v>-203.466125488282</v>
      </c>
      <c r="P84" s="9"/>
      <c r="Q84" s="9">
        <f t="shared" si="2"/>
        <v>-206.700012207032</v>
      </c>
      <c r="R84" s="9"/>
      <c r="U84">
        <f t="shared" si="5"/>
        <v>67.8243862450951</v>
      </c>
    </row>
    <row r="85" hidden="1" spans="1:21">
      <c r="A85" s="44">
        <v>44</v>
      </c>
      <c r="B85" t="s">
        <v>60</v>
      </c>
      <c r="C85" s="9">
        <v>516.805725097656</v>
      </c>
      <c r="D85" s="9">
        <v>499.954711914063</v>
      </c>
      <c r="E85" s="9">
        <v>516.805725097656</v>
      </c>
      <c r="F85" s="9">
        <v>390.226287841797</v>
      </c>
      <c r="G85" s="9">
        <v>300.511444091797</v>
      </c>
      <c r="H85" s="9">
        <v>572.977661132813</v>
      </c>
      <c r="I85" s="23">
        <f t="shared" si="6"/>
        <v>-0.0980351239594603</v>
      </c>
      <c r="J85" s="9">
        <f t="shared" si="3"/>
        <v>699.320388793945</v>
      </c>
      <c r="K85" s="93">
        <f t="shared" si="4"/>
        <v>0.0349915198015003</v>
      </c>
      <c r="L85" s="9">
        <f t="shared" si="0"/>
        <v>16.851013183593</v>
      </c>
      <c r="M85" s="9"/>
      <c r="N85" s="9"/>
      <c r="O85" s="9">
        <f t="shared" si="1"/>
        <v>126.579437255859</v>
      </c>
      <c r="P85" s="9"/>
      <c r="Q85" s="9">
        <f t="shared" si="2"/>
        <v>-272.466217041016</v>
      </c>
      <c r="R85" s="9"/>
      <c r="U85">
        <f t="shared" si="5"/>
        <v>206.148094407655</v>
      </c>
    </row>
    <row r="86" hidden="1" spans="1:21">
      <c r="A86" s="44">
        <v>9</v>
      </c>
      <c r="B86" t="s">
        <v>42</v>
      </c>
      <c r="C86" s="9">
        <v>332.905883789063</v>
      </c>
      <c r="D86" s="9">
        <v>269.188079833984</v>
      </c>
      <c r="E86" s="9">
        <v>332.905883789063</v>
      </c>
      <c r="F86" s="9">
        <v>451.676635742188</v>
      </c>
      <c r="G86" s="9">
        <v>329.169860839844</v>
      </c>
      <c r="H86" s="9">
        <v>360.537475585938</v>
      </c>
      <c r="I86" s="23">
        <f t="shared" si="6"/>
        <v>-0.262955270550939</v>
      </c>
      <c r="J86" s="9">
        <f t="shared" si="3"/>
        <v>519.09595489502</v>
      </c>
      <c r="K86" s="93">
        <f t="shared" si="4"/>
        <v>0.0269350594285493</v>
      </c>
      <c r="L86" s="9">
        <f t="shared" si="0"/>
        <v>63.717803955079</v>
      </c>
      <c r="M86" s="9"/>
      <c r="N86" s="9"/>
      <c r="O86" s="9">
        <f t="shared" si="1"/>
        <v>-118.770751953125</v>
      </c>
      <c r="P86" s="9"/>
      <c r="Q86" s="9">
        <f t="shared" si="2"/>
        <v>-31.367614746094</v>
      </c>
      <c r="R86" s="9"/>
      <c r="U86">
        <f t="shared" si="5"/>
        <v>91.2712242720108</v>
      </c>
    </row>
    <row r="87" hidden="1" spans="1:21">
      <c r="A87" s="44">
        <v>36</v>
      </c>
      <c r="B87" t="s">
        <v>73</v>
      </c>
      <c r="C87" s="9">
        <v>171.937728881836</v>
      </c>
      <c r="D87" s="9">
        <v>158.953231811523</v>
      </c>
      <c r="E87" s="9">
        <v>171.937728881836</v>
      </c>
      <c r="F87" s="9">
        <v>169.97184753418</v>
      </c>
      <c r="G87" s="9">
        <v>148.586669921875</v>
      </c>
      <c r="H87" s="9">
        <v>184.043838500977</v>
      </c>
      <c r="I87" s="23">
        <f t="shared" si="6"/>
        <v>-0.0657784021336674</v>
      </c>
      <c r="J87" s="9">
        <f t="shared" si="3"/>
        <v>251.357761383057</v>
      </c>
      <c r="K87" s="93">
        <f t="shared" si="4"/>
        <v>0.0229396963262805</v>
      </c>
      <c r="L87" s="9">
        <f t="shared" si="0"/>
        <v>12.984497070313</v>
      </c>
      <c r="M87" s="9"/>
      <c r="N87" s="9"/>
      <c r="O87" s="9">
        <f t="shared" si="1"/>
        <v>1.96588134765599</v>
      </c>
      <c r="P87" s="9"/>
      <c r="Q87" s="9">
        <f t="shared" si="2"/>
        <v>-35.457168579102</v>
      </c>
      <c r="R87" s="9"/>
      <c r="U87">
        <f t="shared" si="5"/>
        <v>25.3918934870755</v>
      </c>
    </row>
    <row r="88" hidden="1" spans="1:21">
      <c r="A88" s="44">
        <v>43</v>
      </c>
      <c r="B88" t="s">
        <v>74</v>
      </c>
      <c r="C88" s="9">
        <v>67.1989364624023</v>
      </c>
      <c r="D88" s="9">
        <v>75.9761581420898</v>
      </c>
      <c r="E88" s="9">
        <v>67.1989364624023</v>
      </c>
      <c r="F88" s="9">
        <v>53.4405860900879</v>
      </c>
      <c r="G88" s="9">
        <v>37.7480964660645</v>
      </c>
      <c r="H88" s="9">
        <v>68.0027008056641</v>
      </c>
      <c r="I88" s="23">
        <f t="shared" si="6"/>
        <v>-0.115526000449673</v>
      </c>
      <c r="J88" s="9">
        <f t="shared" si="3"/>
        <v>92.3913536071777</v>
      </c>
      <c r="K88" s="93">
        <f t="shared" si="4"/>
        <v>0.00397119811547419</v>
      </c>
      <c r="L88" s="9">
        <f t="shared" si="0"/>
        <v>-8.7772216796875</v>
      </c>
      <c r="M88" s="9"/>
      <c r="N88" s="9"/>
      <c r="O88" s="9">
        <f t="shared" si="1"/>
        <v>13.7583503723144</v>
      </c>
      <c r="P88" s="9"/>
      <c r="Q88" s="9">
        <f t="shared" si="2"/>
        <v>-30.2546043395996</v>
      </c>
      <c r="R88" s="9"/>
      <c r="U88">
        <f t="shared" si="5"/>
        <v>22.0085973962611</v>
      </c>
    </row>
    <row r="89" hidden="1" spans="1:21">
      <c r="A89" s="44">
        <v>21</v>
      </c>
      <c r="B89" t="s">
        <v>64</v>
      </c>
      <c r="C89" s="9">
        <v>237.495086669922</v>
      </c>
      <c r="D89" s="9">
        <v>230.283538818359</v>
      </c>
      <c r="E89" s="9">
        <v>237.495086669922</v>
      </c>
      <c r="F89" s="9">
        <v>200.07502746582</v>
      </c>
      <c r="G89" s="9">
        <v>138.440765380859</v>
      </c>
      <c r="H89" s="9">
        <v>229.300003051758</v>
      </c>
      <c r="I89" s="23">
        <f t="shared" si="6"/>
        <v>0</v>
      </c>
      <c r="J89" s="9">
        <f t="shared" si="3"/>
        <v>318.27237701416</v>
      </c>
      <c r="K89" s="93">
        <f t="shared" si="4"/>
        <v>-0.0116370042716056</v>
      </c>
      <c r="L89" s="9">
        <f t="shared" si="0"/>
        <v>7.21154785156298</v>
      </c>
      <c r="M89" s="9"/>
      <c r="N89" s="9"/>
      <c r="O89" s="9">
        <f t="shared" si="1"/>
        <v>37.420059204102</v>
      </c>
      <c r="P89" s="9"/>
      <c r="Q89" s="9">
        <f t="shared" si="2"/>
        <v>-90.859237670899</v>
      </c>
      <c r="R89" s="9"/>
      <c r="U89">
        <f t="shared" si="5"/>
        <v>67.0646592698343</v>
      </c>
    </row>
    <row r="90" hidden="1" spans="1:21">
      <c r="A90" s="44">
        <v>20</v>
      </c>
      <c r="B90" t="s">
        <v>29</v>
      </c>
      <c r="C90" s="9">
        <v>3241.21801757813</v>
      </c>
      <c r="D90" s="9">
        <v>2788.9609375</v>
      </c>
      <c r="E90" s="9">
        <v>3241.21801757813</v>
      </c>
      <c r="F90" s="9">
        <v>2338.7861328125</v>
      </c>
      <c r="G90" s="9">
        <v>2293.99267578125</v>
      </c>
      <c r="H90" s="9">
        <v>3094.88671875</v>
      </c>
      <c r="I90" s="23">
        <f t="shared" si="6"/>
        <v>0</v>
      </c>
      <c r="J90" s="9">
        <f t="shared" si="3"/>
        <v>4249.765625</v>
      </c>
      <c r="K90" s="93">
        <f t="shared" si="4"/>
        <v>-0.0152813326131925</v>
      </c>
      <c r="L90" s="9">
        <f t="shared" si="0"/>
        <v>452.25708007813</v>
      </c>
      <c r="M90" s="9"/>
      <c r="N90" s="9"/>
      <c r="O90" s="9">
        <f t="shared" si="1"/>
        <v>902.43188476563</v>
      </c>
      <c r="P90" s="9"/>
      <c r="Q90" s="9">
        <f t="shared" si="2"/>
        <v>-800.89404296875</v>
      </c>
      <c r="R90" s="9"/>
      <c r="U90">
        <f t="shared" si="5"/>
        <v>882.644162735024</v>
      </c>
    </row>
    <row r="91" hidden="1" spans="1:21">
      <c r="A91" s="44">
        <v>39</v>
      </c>
      <c r="B91" t="s">
        <v>75</v>
      </c>
      <c r="C91" s="9">
        <v>260.594055175781</v>
      </c>
      <c r="D91" s="9">
        <v>284.176330566406</v>
      </c>
      <c r="E91" s="9">
        <v>260.594055175781</v>
      </c>
      <c r="F91" s="9">
        <v>338.722747802734</v>
      </c>
      <c r="G91" s="9">
        <v>168.494369506836</v>
      </c>
      <c r="H91" s="9">
        <v>245.780822753906</v>
      </c>
      <c r="I91" s="23">
        <f t="shared" si="6"/>
        <v>-0.230656763189857</v>
      </c>
      <c r="J91" s="9">
        <f t="shared" si="3"/>
        <v>389.590595245361</v>
      </c>
      <c r="K91" s="93">
        <f t="shared" si="4"/>
        <v>-0.0193188450289222</v>
      </c>
      <c r="L91" s="9">
        <f t="shared" si="0"/>
        <v>-23.582275390625</v>
      </c>
      <c r="M91" s="9"/>
      <c r="N91" s="9"/>
      <c r="O91" s="9">
        <f t="shared" si="1"/>
        <v>-78.128692626953</v>
      </c>
      <c r="P91" s="9"/>
      <c r="Q91" s="9">
        <f t="shared" si="2"/>
        <v>-77.28645324707</v>
      </c>
      <c r="R91" s="9"/>
      <c r="U91">
        <f t="shared" si="5"/>
        <v>31.2520925158868</v>
      </c>
    </row>
    <row r="92" hidden="1" spans="1:21">
      <c r="A92" s="44">
        <v>17</v>
      </c>
      <c r="B92" t="s">
        <v>49</v>
      </c>
      <c r="C92" s="9">
        <v>1013.06591796875</v>
      </c>
      <c r="D92" s="9">
        <v>851.265014648438</v>
      </c>
      <c r="E92" s="9">
        <v>1013.06591796875</v>
      </c>
      <c r="F92" s="9">
        <v>780.737182617188</v>
      </c>
      <c r="G92" s="9">
        <v>580.035827636719</v>
      </c>
      <c r="H92" s="9">
        <v>907.799987792969</v>
      </c>
      <c r="I92" s="23">
        <f t="shared" si="6"/>
        <v>0</v>
      </c>
      <c r="J92" s="9">
        <f t="shared" si="3"/>
        <v>1286.4924621582</v>
      </c>
      <c r="K92" s="93">
        <f t="shared" si="4"/>
        <v>-0.0359101974416145</v>
      </c>
      <c r="L92" s="9">
        <f t="shared" si="0"/>
        <v>161.800903320312</v>
      </c>
      <c r="M92" s="9"/>
      <c r="N92" s="9"/>
      <c r="O92" s="9">
        <f t="shared" si="1"/>
        <v>232.328735351562</v>
      </c>
      <c r="P92" s="9"/>
      <c r="Q92" s="9">
        <f t="shared" si="2"/>
        <v>-327.76416015625</v>
      </c>
      <c r="R92" s="9"/>
      <c r="U92">
        <f t="shared" si="5"/>
        <v>305.055234907321</v>
      </c>
    </row>
    <row r="93" hidden="1" spans="1:21">
      <c r="A93" s="44">
        <v>30</v>
      </c>
      <c r="B93" t="s">
        <v>69</v>
      </c>
      <c r="C93" s="9">
        <v>1269.45288085937</v>
      </c>
      <c r="D93" s="9">
        <v>1351.60949707031</v>
      </c>
      <c r="E93" s="9">
        <v>1269.45288085937</v>
      </c>
      <c r="F93" s="9">
        <v>1232.51965332031</v>
      </c>
      <c r="G93" s="9">
        <v>902.64111328125</v>
      </c>
      <c r="H93" s="9">
        <v>1115.94995117187</v>
      </c>
      <c r="I93" s="23">
        <f t="shared" si="6"/>
        <v>-0.060784284506005</v>
      </c>
      <c r="J93" s="9">
        <f t="shared" si="3"/>
        <v>1785.40649414062</v>
      </c>
      <c r="K93" s="93">
        <f t="shared" si="4"/>
        <v>-0.0420502891481654</v>
      </c>
      <c r="L93" s="9">
        <f t="shared" si="0"/>
        <v>-82.15661621094</v>
      </c>
      <c r="M93" s="9"/>
      <c r="N93" s="9"/>
      <c r="O93" s="9">
        <f t="shared" si="1"/>
        <v>36.93322753906</v>
      </c>
      <c r="P93" s="9"/>
      <c r="Q93" s="9">
        <f t="shared" si="2"/>
        <v>-213.30883789062</v>
      </c>
      <c r="R93" s="9"/>
      <c r="U93">
        <f t="shared" si="5"/>
        <v>125.169476741488</v>
      </c>
    </row>
    <row r="94" hidden="1" spans="1:21">
      <c r="A94" s="44">
        <v>33</v>
      </c>
      <c r="B94" t="s">
        <v>25</v>
      </c>
      <c r="C94" s="9">
        <v>8402.9462890625</v>
      </c>
      <c r="D94" s="9">
        <v>7604.5224609375</v>
      </c>
      <c r="E94" s="9">
        <v>8402.9462890625</v>
      </c>
      <c r="F94" s="9">
        <v>7013.017578125</v>
      </c>
      <c r="G94" s="9">
        <v>5741.95068359375</v>
      </c>
      <c r="H94" s="9">
        <v>7101.7001953125</v>
      </c>
      <c r="I94" s="23">
        <f t="shared" si="6"/>
        <v>0</v>
      </c>
      <c r="J94" s="9">
        <f t="shared" si="3"/>
        <v>11066.7708740234</v>
      </c>
      <c r="K94" s="93">
        <f t="shared" si="4"/>
        <v>-0.05453908013935</v>
      </c>
      <c r="L94" s="9">
        <f t="shared" si="0"/>
        <v>798.423828125</v>
      </c>
      <c r="M94" s="9"/>
      <c r="N94" s="9"/>
      <c r="O94" s="9">
        <f t="shared" si="1"/>
        <v>1389.9287109375</v>
      </c>
      <c r="P94" s="9"/>
      <c r="Q94" s="9">
        <f t="shared" si="2"/>
        <v>-1359.74951171875</v>
      </c>
      <c r="R94" s="9"/>
      <c r="U94">
        <f t="shared" si="5"/>
        <v>1447.31478488921</v>
      </c>
    </row>
    <row r="95" hidden="1" spans="1:21">
      <c r="A95" s="44">
        <v>32</v>
      </c>
      <c r="B95" t="s">
        <v>44</v>
      </c>
      <c r="C95" s="9">
        <v>880.91845703125</v>
      </c>
      <c r="D95" s="9">
        <v>739.057067871094</v>
      </c>
      <c r="E95" s="9">
        <v>880.91845703125</v>
      </c>
      <c r="F95" s="9">
        <v>517.480529785156</v>
      </c>
      <c r="G95" s="9">
        <v>454.020172119141</v>
      </c>
      <c r="H95" s="9">
        <v>726.374267578125</v>
      </c>
      <c r="I95" s="23">
        <f t="shared" si="6"/>
        <v>0</v>
      </c>
      <c r="J95" s="9">
        <f t="shared" si="3"/>
        <v>1049.692237854</v>
      </c>
      <c r="K95" s="93">
        <f t="shared" si="4"/>
        <v>-0.0622762542056644</v>
      </c>
      <c r="L95" s="9">
        <f t="shared" si="0"/>
        <v>141.861389160156</v>
      </c>
      <c r="M95" s="9"/>
      <c r="N95" s="9"/>
      <c r="O95" s="9">
        <f t="shared" si="1"/>
        <v>363.437927246094</v>
      </c>
      <c r="P95" s="9"/>
      <c r="Q95" s="9">
        <f t="shared" si="2"/>
        <v>-272.354095458984</v>
      </c>
      <c r="R95" s="9"/>
      <c r="U95">
        <f t="shared" si="5"/>
        <v>322.723340252874</v>
      </c>
    </row>
    <row r="96" hidden="1" spans="1:21">
      <c r="A96" s="44">
        <v>34</v>
      </c>
      <c r="B96" t="s">
        <v>76</v>
      </c>
      <c r="C96" s="9">
        <v>115.346588134766</v>
      </c>
      <c r="D96" s="9">
        <v>104.628189086914</v>
      </c>
      <c r="E96" s="9">
        <v>115.346588134766</v>
      </c>
      <c r="F96" s="9">
        <v>104.223823547363</v>
      </c>
      <c r="G96" s="9">
        <v>89.44189453125</v>
      </c>
      <c r="H96" s="9">
        <v>90.9332733154297</v>
      </c>
      <c r="I96" s="23">
        <f t="shared" si="6"/>
        <v>0</v>
      </c>
      <c r="J96" s="9">
        <f t="shared" si="3"/>
        <v>154.980089187622</v>
      </c>
      <c r="K96" s="93">
        <f t="shared" si="4"/>
        <v>-0.0762112042628846</v>
      </c>
      <c r="L96" s="9">
        <f t="shared" si="0"/>
        <v>10.718399047852</v>
      </c>
      <c r="M96" s="9"/>
      <c r="N96" s="9"/>
      <c r="O96" s="9">
        <f t="shared" si="1"/>
        <v>11.122764587403</v>
      </c>
      <c r="P96" s="9"/>
      <c r="Q96" s="9">
        <f t="shared" si="2"/>
        <v>-1.4913787841797</v>
      </c>
      <c r="R96" s="9"/>
      <c r="U96">
        <f t="shared" si="5"/>
        <v>7.16890041773019</v>
      </c>
    </row>
    <row r="97" hidden="1" spans="1:21">
      <c r="A97" s="44">
        <v>24</v>
      </c>
      <c r="B97" t="s">
        <v>68</v>
      </c>
      <c r="C97" s="9">
        <v>238.499237060547</v>
      </c>
      <c r="D97" s="9">
        <v>250.960815429687</v>
      </c>
      <c r="E97" s="9">
        <v>238.499237060547</v>
      </c>
      <c r="F97" s="9">
        <v>219.791839599609</v>
      </c>
      <c r="G97" s="9">
        <v>181.284210205078</v>
      </c>
      <c r="H97" s="9">
        <v>184.760513305664</v>
      </c>
      <c r="I97" s="23">
        <f t="shared" si="6"/>
        <v>-0.0496554744923174</v>
      </c>
      <c r="J97" s="9">
        <f t="shared" si="3"/>
        <v>328.448963165283</v>
      </c>
      <c r="K97" s="93">
        <f t="shared" si="4"/>
        <v>-0.0815812911985379</v>
      </c>
      <c r="L97" s="9">
        <f t="shared" si="0"/>
        <v>-12.46157836914</v>
      </c>
      <c r="M97" s="9"/>
      <c r="N97" s="9"/>
      <c r="O97" s="9">
        <f t="shared" si="1"/>
        <v>18.707397460938</v>
      </c>
      <c r="P97" s="9"/>
      <c r="Q97" s="9">
        <f t="shared" si="2"/>
        <v>-3.47630310058599</v>
      </c>
      <c r="R97" s="9"/>
      <c r="U97">
        <f t="shared" si="5"/>
        <v>16.0434659417837</v>
      </c>
    </row>
    <row r="98" hidden="1" spans="1:21">
      <c r="A98" s="44">
        <v>11</v>
      </c>
      <c r="B98" t="s">
        <v>21</v>
      </c>
      <c r="C98" s="9">
        <v>17353.05859375</v>
      </c>
      <c r="D98" s="9">
        <v>18465.359375</v>
      </c>
      <c r="E98" s="9">
        <v>17353.05859375</v>
      </c>
      <c r="F98" s="9">
        <v>15165.75</v>
      </c>
      <c r="G98" s="9">
        <v>9990.2568359375</v>
      </c>
      <c r="H98" s="9">
        <v>13056.8994140625</v>
      </c>
      <c r="I98" s="23">
        <f t="shared" si="6"/>
        <v>-0.0602371585984906</v>
      </c>
      <c r="J98" s="9">
        <f t="shared" si="3"/>
        <v>22846.095703125</v>
      </c>
      <c r="K98" s="93">
        <f t="shared" si="4"/>
        <v>-0.0904609667010383</v>
      </c>
      <c r="L98" s="9">
        <f t="shared" si="0"/>
        <v>-1112.30078125</v>
      </c>
      <c r="M98" s="9"/>
      <c r="N98" s="9"/>
      <c r="O98" s="9">
        <f t="shared" si="1"/>
        <v>2187.30859375</v>
      </c>
      <c r="P98" s="9"/>
      <c r="Q98" s="9">
        <f t="shared" si="2"/>
        <v>-3066.642578125</v>
      </c>
      <c r="R98" s="9"/>
      <c r="U98">
        <f t="shared" si="5"/>
        <v>2655.52495761344</v>
      </c>
    </row>
    <row r="99" hidden="1" spans="1:21">
      <c r="A99" s="44">
        <v>16</v>
      </c>
      <c r="B99" t="s">
        <v>58</v>
      </c>
      <c r="C99" s="9">
        <v>148.391952514648</v>
      </c>
      <c r="D99" s="9">
        <v>158.135299682617</v>
      </c>
      <c r="E99" s="9">
        <v>148.391952514648</v>
      </c>
      <c r="F99" s="9">
        <v>112.547981262207</v>
      </c>
      <c r="G99" s="9">
        <v>88.5924224853516</v>
      </c>
      <c r="H99" s="9">
        <v>106.657760620117</v>
      </c>
      <c r="I99" s="23">
        <f t="shared" si="6"/>
        <v>-0.0616139924958198</v>
      </c>
      <c r="J99" s="9">
        <f t="shared" si="3"/>
        <v>190.679342269897</v>
      </c>
      <c r="K99" s="93">
        <f t="shared" si="4"/>
        <v>-0.104235107459252</v>
      </c>
      <c r="L99" s="9">
        <f t="shared" si="0"/>
        <v>-9.74334716796898</v>
      </c>
      <c r="M99" s="9"/>
      <c r="N99" s="9"/>
      <c r="O99" s="9">
        <f t="shared" si="1"/>
        <v>35.843971252441</v>
      </c>
      <c r="P99" s="9"/>
      <c r="Q99" s="9">
        <f t="shared" si="2"/>
        <v>-18.0653381347654</v>
      </c>
      <c r="R99" s="9"/>
      <c r="U99">
        <f t="shared" si="5"/>
        <v>29.02203982327</v>
      </c>
    </row>
    <row r="100" hidden="1" spans="1:21">
      <c r="A100" s="44">
        <v>42</v>
      </c>
      <c r="B100" t="s">
        <v>72</v>
      </c>
      <c r="C100" s="9">
        <v>286.649993896484</v>
      </c>
      <c r="D100" s="9">
        <v>175.449996948242</v>
      </c>
      <c r="E100" s="9">
        <v>286.649993896484</v>
      </c>
      <c r="F100" s="9">
        <v>169.399993896484</v>
      </c>
      <c r="G100" s="9">
        <v>89.5500030517578</v>
      </c>
      <c r="H100" s="9">
        <v>179.75</v>
      </c>
      <c r="I100" s="23">
        <f t="shared" si="6"/>
        <v>0</v>
      </c>
      <c r="J100" s="9">
        <f t="shared" si="3"/>
        <v>296.862495422363</v>
      </c>
      <c r="K100" s="93">
        <f t="shared" si="4"/>
        <v>-0.144068543720951</v>
      </c>
      <c r="L100" s="9">
        <f t="shared" si="0"/>
        <v>111.199996948242</v>
      </c>
      <c r="M100" s="9"/>
      <c r="N100" s="9"/>
      <c r="O100" s="9">
        <f t="shared" si="1"/>
        <v>117.25</v>
      </c>
      <c r="P100" s="9"/>
      <c r="Q100" s="9">
        <f t="shared" si="2"/>
        <v>-90.1999969482422</v>
      </c>
      <c r="R100" s="9"/>
      <c r="U100">
        <f t="shared" si="5"/>
        <v>118.063585489808</v>
      </c>
    </row>
    <row r="101" hidden="1" spans="1:21">
      <c r="A101" s="44">
        <v>47</v>
      </c>
      <c r="B101" t="s">
        <v>78</v>
      </c>
      <c r="C101" s="9">
        <v>197.940933227539</v>
      </c>
      <c r="D101" s="9">
        <v>176.276260375977</v>
      </c>
      <c r="E101" s="9">
        <v>197.940933227539</v>
      </c>
      <c r="F101" s="9">
        <v>126.559814453125</v>
      </c>
      <c r="G101" s="9">
        <v>84.9702453613281</v>
      </c>
      <c r="H101" s="9">
        <v>121.550003051758</v>
      </c>
      <c r="I101" s="23">
        <f t="shared" si="6"/>
        <v>0</v>
      </c>
      <c r="J101" s="9">
        <f t="shared" si="3"/>
        <v>226.309547424317</v>
      </c>
      <c r="K101" s="93">
        <f t="shared" si="4"/>
        <v>-0.150024410174471</v>
      </c>
      <c r="L101" s="9">
        <f t="shared" si="0"/>
        <v>21.664672851562</v>
      </c>
      <c r="M101" s="9"/>
      <c r="N101" s="9"/>
      <c r="O101" s="9">
        <f t="shared" si="1"/>
        <v>71.381118774414</v>
      </c>
      <c r="P101" s="9"/>
      <c r="Q101" s="9">
        <f t="shared" si="2"/>
        <v>-36.5797576904299</v>
      </c>
      <c r="R101" s="9"/>
      <c r="U101">
        <f t="shared" si="5"/>
        <v>54.0365455523976</v>
      </c>
    </row>
    <row r="102" hidden="1" spans="1:21">
      <c r="A102" s="44">
        <v>35</v>
      </c>
      <c r="B102" t="s">
        <v>77</v>
      </c>
      <c r="C102" s="9">
        <v>147.995681762695</v>
      </c>
      <c r="D102" s="9">
        <v>124.22200012207</v>
      </c>
      <c r="E102" s="9">
        <v>147.995681762695</v>
      </c>
      <c r="F102" s="9">
        <v>119.020431518555</v>
      </c>
      <c r="G102" s="9">
        <v>82.5339736938477</v>
      </c>
      <c r="H102" s="9">
        <v>80.1744613647461</v>
      </c>
      <c r="I102" s="23">
        <f t="shared" si="6"/>
        <v>0</v>
      </c>
      <c r="J102" s="9">
        <f t="shared" si="3"/>
        <v>175.485557556152</v>
      </c>
      <c r="K102" s="93">
        <f t="shared" si="4"/>
        <v>-0.184803444899217</v>
      </c>
      <c r="L102" s="9">
        <f t="shared" si="0"/>
        <v>23.773681640625</v>
      </c>
      <c r="M102" s="9"/>
      <c r="N102" s="9"/>
      <c r="O102" s="9">
        <f t="shared" si="1"/>
        <v>28.97525024414</v>
      </c>
      <c r="P102" s="9"/>
      <c r="Q102" s="9">
        <f t="shared" si="2"/>
        <v>2.3595123291016</v>
      </c>
      <c r="R102" s="9"/>
      <c r="U102">
        <f t="shared" si="5"/>
        <v>14.1068568906618</v>
      </c>
    </row>
    <row r="103" hidden="1" spans="1:21">
      <c r="A103" s="44">
        <v>14</v>
      </c>
      <c r="B103" t="s">
        <v>55</v>
      </c>
      <c r="C103" s="9">
        <v>231.367782592773</v>
      </c>
      <c r="D103" s="9">
        <v>196.891906738281</v>
      </c>
      <c r="E103" s="9">
        <v>231.367782592773</v>
      </c>
      <c r="F103" s="9">
        <v>169.283355712891</v>
      </c>
      <c r="G103" s="9">
        <v>135.216247558594</v>
      </c>
      <c r="H103" s="9">
        <v>122.200660705566</v>
      </c>
      <c r="I103" s="23">
        <f t="shared" si="6"/>
        <v>0</v>
      </c>
      <c r="J103" s="9">
        <f t="shared" si="3"/>
        <v>271.581933975219</v>
      </c>
      <c r="K103" s="93">
        <f t="shared" si="4"/>
        <v>-0.191667159896468</v>
      </c>
      <c r="L103" s="9">
        <f t="shared" si="0"/>
        <v>34.475875854492</v>
      </c>
      <c r="M103" s="9"/>
      <c r="N103" s="9"/>
      <c r="O103" s="9">
        <f t="shared" si="1"/>
        <v>62.084426879882</v>
      </c>
      <c r="P103" s="9"/>
      <c r="Q103" s="9">
        <f t="shared" si="2"/>
        <v>13.015586853028</v>
      </c>
      <c r="R103" s="9"/>
      <c r="U103">
        <f t="shared" si="5"/>
        <v>24.5985336803128</v>
      </c>
    </row>
    <row r="104" hidden="1" spans="1:21">
      <c r="A104" s="44">
        <v>8</v>
      </c>
      <c r="B104" t="s">
        <v>38</v>
      </c>
      <c r="C104" s="9">
        <v>69.9503631591797</v>
      </c>
      <c r="D104" s="9">
        <v>66.7357482910156</v>
      </c>
      <c r="E104" s="9">
        <v>69.9503631591797</v>
      </c>
      <c r="F104" s="9">
        <v>49.9500007629395</v>
      </c>
      <c r="G104" s="9">
        <v>28</v>
      </c>
      <c r="H104" s="9">
        <v>34.0499992370605</v>
      </c>
      <c r="I104" s="23">
        <f t="shared" si="6"/>
        <v>0</v>
      </c>
      <c r="J104" s="9">
        <f t="shared" si="3"/>
        <v>79.6591186523437</v>
      </c>
      <c r="K104" s="93">
        <f t="shared" si="4"/>
        <v>-0.21336057085785</v>
      </c>
      <c r="L104" s="9">
        <f t="shared" si="0"/>
        <v>3.2146148681641</v>
      </c>
      <c r="M104" s="9"/>
      <c r="N104" s="9"/>
      <c r="O104" s="9">
        <f t="shared" si="1"/>
        <v>20.0003623962402</v>
      </c>
      <c r="P104" s="9"/>
      <c r="Q104" s="9">
        <f t="shared" si="2"/>
        <v>-6.0499992370605</v>
      </c>
      <c r="R104" s="9"/>
      <c r="U104">
        <f t="shared" si="5"/>
        <v>13.2048964139619</v>
      </c>
    </row>
    <row r="105" hidden="1" spans="1:21">
      <c r="A105" s="44">
        <v>27</v>
      </c>
      <c r="B105" t="s">
        <v>33</v>
      </c>
      <c r="C105" s="9">
        <v>1877.51672363281</v>
      </c>
      <c r="D105" s="9">
        <v>1647.59094238281</v>
      </c>
      <c r="E105" s="9">
        <v>1877.51672363281</v>
      </c>
      <c r="F105" s="9">
        <v>1544.30004882812</v>
      </c>
      <c r="G105" s="9">
        <v>410.100006103516</v>
      </c>
      <c r="H105" s="9">
        <v>895.5</v>
      </c>
      <c r="I105" s="23">
        <f t="shared" si="6"/>
        <v>0</v>
      </c>
      <c r="J105" s="9">
        <f t="shared" si="3"/>
        <v>2063.13111114502</v>
      </c>
      <c r="K105" s="93">
        <f t="shared" si="4"/>
        <v>-0.21868302725912</v>
      </c>
      <c r="L105" s="9">
        <f t="shared" si="0"/>
        <v>229.92578125</v>
      </c>
      <c r="M105" s="9"/>
      <c r="N105" s="9"/>
      <c r="O105" s="9">
        <f t="shared" si="1"/>
        <v>333.21667480469</v>
      </c>
      <c r="P105" s="9"/>
      <c r="Q105" s="9">
        <f t="shared" si="2"/>
        <v>-485.399993896484</v>
      </c>
      <c r="R105" s="9"/>
      <c r="U105">
        <f t="shared" si="5"/>
        <v>445.812595820944</v>
      </c>
    </row>
    <row r="106" hidden="1" spans="1:21">
      <c r="A106" s="44">
        <v>37</v>
      </c>
      <c r="B106" t="s">
        <v>79</v>
      </c>
      <c r="C106" s="9">
        <v>83.1999969482422</v>
      </c>
      <c r="D106" s="9">
        <v>71.4499969482422</v>
      </c>
      <c r="E106" s="9">
        <v>83.1999969482422</v>
      </c>
      <c r="F106" s="9">
        <v>63.75</v>
      </c>
      <c r="G106" s="9">
        <v>29.2000007629394</v>
      </c>
      <c r="H106" s="9">
        <v>34.4500007629395</v>
      </c>
      <c r="I106" s="23">
        <f t="shared" si="6"/>
        <v>0</v>
      </c>
      <c r="J106" s="9">
        <f t="shared" si="3"/>
        <v>91.3124980926514</v>
      </c>
      <c r="K106" s="93">
        <f t="shared" si="4"/>
        <v>-0.254658490666869</v>
      </c>
      <c r="L106" s="9">
        <f t="shared" si="0"/>
        <v>11.75</v>
      </c>
      <c r="M106" s="9"/>
      <c r="N106" s="9"/>
      <c r="O106" s="9">
        <f t="shared" si="1"/>
        <v>19.4499969482422</v>
      </c>
      <c r="P106" s="9"/>
      <c r="Q106" s="9">
        <f t="shared" si="2"/>
        <v>-5.2500000000001</v>
      </c>
      <c r="R106" s="9"/>
      <c r="U106">
        <f t="shared" si="5"/>
        <v>12.6384321433088</v>
      </c>
    </row>
    <row r="107" hidden="1" spans="1:21">
      <c r="A107" s="44">
        <v>7</v>
      </c>
      <c r="B107" t="s">
        <v>35</v>
      </c>
      <c r="C107" s="9">
        <v>131.550003051758</v>
      </c>
      <c r="D107" s="9">
        <v>106.949996948242</v>
      </c>
      <c r="E107" s="9">
        <v>131.550003051758</v>
      </c>
      <c r="F107" s="9">
        <v>103.75</v>
      </c>
      <c r="G107" s="9">
        <v>42.4500007629395</v>
      </c>
      <c r="H107" s="9">
        <v>53.75</v>
      </c>
      <c r="I107" s="23">
        <f t="shared" si="6"/>
        <v>0</v>
      </c>
      <c r="J107" s="9">
        <f t="shared" si="3"/>
        <v>142.500000953674</v>
      </c>
      <c r="K107" s="93">
        <f t="shared" si="4"/>
        <v>-0.2579567787828</v>
      </c>
      <c r="L107" s="9">
        <f t="shared" si="0"/>
        <v>24.600006103516</v>
      </c>
      <c r="M107" s="9"/>
      <c r="N107" s="9"/>
      <c r="O107" s="9">
        <f t="shared" si="1"/>
        <v>27.800003051758</v>
      </c>
      <c r="P107" s="9"/>
      <c r="Q107" s="9">
        <f t="shared" si="2"/>
        <v>-11.2999992370605</v>
      </c>
      <c r="R107" s="9"/>
      <c r="U107">
        <f t="shared" si="5"/>
        <v>21.7096773463963</v>
      </c>
    </row>
    <row r="108" hidden="1" spans="1:21">
      <c r="A108" s="44">
        <v>50</v>
      </c>
      <c r="B108" t="s">
        <v>65</v>
      </c>
      <c r="C108" s="9">
        <v>550.958618164063</v>
      </c>
      <c r="D108" s="9">
        <v>469.919281005859</v>
      </c>
      <c r="E108" s="9">
        <v>550.958618164063</v>
      </c>
      <c r="F108" s="9">
        <v>280.969024658203</v>
      </c>
      <c r="G108" s="9">
        <v>185.64826965332</v>
      </c>
      <c r="H108" s="9">
        <v>195.649993896484</v>
      </c>
      <c r="I108" s="23">
        <f t="shared" si="6"/>
        <v>0</v>
      </c>
      <c r="J108" s="9">
        <f t="shared" si="3"/>
        <v>558.525951385498</v>
      </c>
      <c r="K108" s="93">
        <f t="shared" si="4"/>
        <v>-0.291858109629884</v>
      </c>
      <c r="L108" s="9">
        <f t="shared" si="0"/>
        <v>81.039337158204</v>
      </c>
      <c r="M108" s="9"/>
      <c r="N108" s="9"/>
      <c r="O108" s="9">
        <f t="shared" si="1"/>
        <v>269.98959350586</v>
      </c>
      <c r="P108" s="9"/>
      <c r="Q108" s="9">
        <f t="shared" si="2"/>
        <v>-10.001724243164</v>
      </c>
      <c r="R108" s="9"/>
      <c r="U108">
        <f t="shared" si="5"/>
        <v>142.820290487596</v>
      </c>
    </row>
    <row r="109" hidden="1" spans="1:21">
      <c r="A109" s="44">
        <v>26</v>
      </c>
      <c r="B109" t="s">
        <v>71</v>
      </c>
      <c r="C109" s="9">
        <v>37.9267997741699</v>
      </c>
      <c r="D109" s="9">
        <v>21.4958000183106</v>
      </c>
      <c r="E109" s="9">
        <v>37.9267997741699</v>
      </c>
      <c r="F109" s="9">
        <v>7.75</v>
      </c>
      <c r="G109" s="9">
        <v>6.55000019073486</v>
      </c>
      <c r="H109" s="9">
        <v>10</v>
      </c>
      <c r="I109" s="23">
        <f t="shared" si="6"/>
        <v>0</v>
      </c>
      <c r="J109" s="9">
        <f t="shared" si="3"/>
        <v>30.4123499393463</v>
      </c>
      <c r="K109" s="93">
        <f t="shared" si="4"/>
        <v>-0.35876394484807</v>
      </c>
      <c r="L109" s="9">
        <f t="shared" si="0"/>
        <v>16.4309997558593</v>
      </c>
      <c r="M109" s="9"/>
      <c r="N109" s="9"/>
      <c r="O109" s="9">
        <f t="shared" si="1"/>
        <v>30.1767997741699</v>
      </c>
      <c r="P109" s="9"/>
      <c r="Q109" s="9">
        <f t="shared" si="2"/>
        <v>-3.44999980926514</v>
      </c>
      <c r="R109" s="9"/>
      <c r="U109">
        <f t="shared" si="5"/>
        <v>16.9064229021417</v>
      </c>
    </row>
    <row r="110" hidden="1" spans="1:21">
      <c r="A110" s="44">
        <v>49</v>
      </c>
      <c r="B110" t="s">
        <v>66</v>
      </c>
      <c r="C110" s="9">
        <v>333.781890869141</v>
      </c>
      <c r="D110" s="9">
        <v>173.241516113281</v>
      </c>
      <c r="E110" s="9">
        <v>333.781890869141</v>
      </c>
      <c r="F110" s="9">
        <v>63</v>
      </c>
      <c r="G110" s="9">
        <v>27.1499996185303</v>
      </c>
      <c r="H110" s="9">
        <v>15.3999996185303</v>
      </c>
      <c r="I110" s="23">
        <f t="shared" si="6"/>
        <v>0</v>
      </c>
      <c r="J110" s="9">
        <f t="shared" si="3"/>
        <v>236.588824272156</v>
      </c>
      <c r="K110" s="93">
        <f t="shared" si="4"/>
        <v>-0.641337492991446</v>
      </c>
      <c r="L110" s="9">
        <f t="shared" si="0"/>
        <v>160.54037475586</v>
      </c>
      <c r="M110" s="9"/>
      <c r="N110" s="9"/>
      <c r="O110" s="9">
        <f t="shared" si="1"/>
        <v>270.781890869141</v>
      </c>
      <c r="P110" s="9"/>
      <c r="Q110" s="9">
        <f t="shared" si="2"/>
        <v>11.75</v>
      </c>
      <c r="R110" s="9"/>
      <c r="U110">
        <f t="shared" si="5"/>
        <v>129.993133140554</v>
      </c>
    </row>
    <row r="111" hidden="1" spans="1:17">
      <c r="A111" s="44"/>
      <c r="C111" s="9"/>
      <c r="D111" s="9"/>
      <c r="E111" s="9"/>
      <c r="F111" s="9"/>
      <c r="G111" s="9"/>
      <c r="H111" s="9"/>
      <c r="I111" s="9"/>
      <c r="K111" s="93"/>
      <c r="L111" s="9">
        <f>SUM(L61:L110)</f>
        <v>-1367.7357635498</v>
      </c>
      <c r="M111" s="9"/>
      <c r="N111" s="9"/>
      <c r="O111">
        <f>SUM(O61:O110)</f>
        <v>362.755138397197</v>
      </c>
      <c r="Q111">
        <f>SUM(Q61:Q110)</f>
        <v>-15485.4450216293</v>
      </c>
    </row>
    <row r="112" hidden="1"/>
    <row r="113" hidden="1"/>
    <row r="114" hidden="1" spans="12:12">
      <c r="L114" t="s">
        <v>91</v>
      </c>
    </row>
    <row r="115" hidden="1" spans="12:12">
      <c r="L115" t="str">
        <f>INDEX(L60:Q111,1,MATCH(MAX(L111:Q111),L111:Q111,0))</f>
        <v>year19</v>
      </c>
    </row>
    <row r="116" hidden="1"/>
    <row r="117" hidden="1"/>
    <row r="118" hidden="1"/>
  </sheetData>
  <mergeCells count="5">
    <mergeCell ref="J1:L1"/>
    <mergeCell ref="N2:P2"/>
    <mergeCell ref="R2:T2"/>
    <mergeCell ref="V2:X2"/>
    <mergeCell ref="J16:K16"/>
  </mergeCells>
  <conditionalFormatting sqref="L60:N60">
    <cfRule type="top10" priority="7" rank="5"/>
  </conditionalFormatting>
  <conditionalFormatting sqref="K61:K111">
    <cfRule type="iconSet" priority="1">
      <iconSet iconSet="3Arrows">
        <cfvo type="percent" val="0"/>
        <cfvo type="percent" val="50"/>
        <cfvo type="percent" val="80"/>
      </iconSet>
    </cfRule>
    <cfRule type="top10" dxfId="18" priority="2" percent="1" bottom="1" rank="10"/>
    <cfRule type="top10" dxfId="19" priority="3" rank="5"/>
  </conditionalFormatting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1"/>
  <sheetViews>
    <sheetView zoomScale="40" zoomScaleNormal="40" workbookViewId="0">
      <selection activeCell="AH67" sqref="AH67"/>
    </sheetView>
  </sheetViews>
  <sheetFormatPr defaultColWidth="9" defaultRowHeight="14.4"/>
  <cols>
    <col min="1" max="1" width="6.33333333333333" customWidth="1"/>
    <col min="2" max="2" width="13.7777777777778" customWidth="1"/>
    <col min="3" max="3" width="7.22222222222222" customWidth="1"/>
    <col min="4" max="4" width="8.22222222222222" customWidth="1"/>
    <col min="5" max="5" width="7.22222222222222" customWidth="1"/>
    <col min="6" max="8" width="8.22222222222222" customWidth="1"/>
    <col min="9" max="9" width="23" customWidth="1"/>
    <col min="10" max="10" width="15.037037037037" customWidth="1"/>
    <col min="11" max="11" width="12.5555555555556" customWidth="1"/>
    <col min="12" max="12" width="14" customWidth="1"/>
    <col min="14" max="14" width="5.66666666666667" customWidth="1"/>
    <col min="15" max="15" width="13.7777777777778" customWidth="1"/>
    <col min="16" max="16" width="11.2222222222222" customWidth="1"/>
    <col min="18" max="18" width="5.66666666666667" customWidth="1"/>
    <col min="19" max="19" width="13.7777777777778" customWidth="1"/>
    <col min="20" max="20" width="10.6759259259259" customWidth="1"/>
    <col min="22" max="22" width="5.66666666666667" customWidth="1"/>
    <col min="23" max="23" width="13.7777777777778" customWidth="1"/>
    <col min="24" max="24" width="11.2222222222222" customWidth="1"/>
  </cols>
  <sheetData>
    <row r="1" ht="15.6" spans="1:18">
      <c r="A1" s="42" t="s">
        <v>0</v>
      </c>
      <c r="B1" s="42" t="s">
        <v>1</v>
      </c>
      <c r="C1" s="66">
        <v>43252</v>
      </c>
      <c r="D1" s="66">
        <v>43435</v>
      </c>
      <c r="E1" s="66">
        <v>43617</v>
      </c>
      <c r="F1" s="66">
        <v>43800</v>
      </c>
      <c r="G1" s="66">
        <v>43983</v>
      </c>
      <c r="H1" s="66">
        <v>44166</v>
      </c>
      <c r="J1" s="68" t="s">
        <v>8</v>
      </c>
      <c r="K1" s="68"/>
      <c r="L1" s="68"/>
      <c r="N1" s="69" t="s">
        <v>9</v>
      </c>
      <c r="O1" s="69"/>
      <c r="P1" s="69"/>
      <c r="Q1" s="69"/>
      <c r="R1" s="69"/>
    </row>
    <row r="2" spans="1:24">
      <c r="A2" s="67">
        <v>1</v>
      </c>
      <c r="B2" s="45" t="s">
        <v>34</v>
      </c>
      <c r="C2" s="46">
        <v>562.8980713</v>
      </c>
      <c r="D2" s="46">
        <v>620.4030151</v>
      </c>
      <c r="E2" s="46">
        <v>562.8980713</v>
      </c>
      <c r="F2" s="46">
        <v>684.5112305</v>
      </c>
      <c r="G2" s="46">
        <v>684.7260132</v>
      </c>
      <c r="H2" s="46">
        <v>1125.702515</v>
      </c>
      <c r="J2" t="s">
        <v>11</v>
      </c>
      <c r="K2" s="45" t="s">
        <v>1</v>
      </c>
      <c r="L2" s="45" t="s">
        <v>12</v>
      </c>
      <c r="N2" s="70" t="s">
        <v>13</v>
      </c>
      <c r="O2" s="70"/>
      <c r="P2" s="70"/>
      <c r="R2" s="10" t="s">
        <v>14</v>
      </c>
      <c r="S2" s="10"/>
      <c r="T2" s="10"/>
      <c r="V2" s="10" t="s">
        <v>92</v>
      </c>
      <c r="W2" s="10"/>
      <c r="X2" s="10"/>
    </row>
    <row r="3" spans="1:24">
      <c r="A3" s="67">
        <v>2</v>
      </c>
      <c r="B3" s="45" t="s">
        <v>50</v>
      </c>
      <c r="C3" s="46">
        <v>1635.574707</v>
      </c>
      <c r="D3" s="46">
        <v>1866.555908</v>
      </c>
      <c r="E3" s="46">
        <v>1635.574707</v>
      </c>
      <c r="F3" s="46">
        <v>2021.231812</v>
      </c>
      <c r="G3" s="46">
        <v>2007.97937</v>
      </c>
      <c r="H3" s="46">
        <v>2702.474854</v>
      </c>
      <c r="K3" s="71" t="s">
        <v>33</v>
      </c>
      <c r="L3" s="72">
        <v>0.279890281350429</v>
      </c>
      <c r="N3" s="45" t="s">
        <v>18</v>
      </c>
      <c r="O3" s="45" t="s">
        <v>1</v>
      </c>
      <c r="P3" s="45" t="s">
        <v>93</v>
      </c>
      <c r="R3" s="45" t="s">
        <v>18</v>
      </c>
      <c r="S3" s="45" t="s">
        <v>1</v>
      </c>
      <c r="T3" s="45" t="s">
        <v>93</v>
      </c>
      <c r="V3" s="45" t="s">
        <v>18</v>
      </c>
      <c r="W3" s="45" t="s">
        <v>1</v>
      </c>
      <c r="X3" s="45" t="s">
        <v>93</v>
      </c>
    </row>
    <row r="4" spans="1:24">
      <c r="A4" s="67">
        <v>3</v>
      </c>
      <c r="B4" s="45" t="s">
        <v>30</v>
      </c>
      <c r="C4" s="46">
        <v>914.8127441</v>
      </c>
      <c r="D4" s="46">
        <v>1131.380493</v>
      </c>
      <c r="E4" s="46">
        <v>914.8127441</v>
      </c>
      <c r="F4" s="46">
        <v>1527.452637</v>
      </c>
      <c r="G4" s="46">
        <v>1509.805786</v>
      </c>
      <c r="H4" s="46">
        <v>1948.63147</v>
      </c>
      <c r="K4" s="73" t="s">
        <v>77</v>
      </c>
      <c r="L4" s="72">
        <v>0.226698020062321</v>
      </c>
      <c r="N4" s="74">
        <v>1</v>
      </c>
      <c r="O4" s="74" t="s">
        <v>33</v>
      </c>
      <c r="P4" s="75">
        <v>445.812596061882</v>
      </c>
      <c r="R4" s="80">
        <v>1</v>
      </c>
      <c r="S4" s="81" t="s">
        <v>33</v>
      </c>
      <c r="T4" s="82">
        <v>2063.131111275</v>
      </c>
      <c r="V4" s="18">
        <v>1</v>
      </c>
      <c r="W4" s="18" t="s">
        <v>33</v>
      </c>
      <c r="X4" s="77">
        <v>0</v>
      </c>
    </row>
    <row r="5" spans="1:24">
      <c r="A5" s="67">
        <v>4</v>
      </c>
      <c r="B5" s="45" t="s">
        <v>47</v>
      </c>
      <c r="C5" s="46">
        <v>280.9456482</v>
      </c>
      <c r="D5" s="46">
        <v>353.771759</v>
      </c>
      <c r="E5" s="46">
        <v>280.9456482</v>
      </c>
      <c r="F5" s="46">
        <v>529.25</v>
      </c>
      <c r="G5" s="46">
        <v>339.25</v>
      </c>
      <c r="H5" s="46">
        <v>485.1000061</v>
      </c>
      <c r="K5" s="71" t="s">
        <v>68</v>
      </c>
      <c r="L5" s="72">
        <v>0.0888279936831435</v>
      </c>
      <c r="N5" s="76">
        <v>2</v>
      </c>
      <c r="O5" s="76" t="s">
        <v>77</v>
      </c>
      <c r="P5" s="75">
        <v>14.1068569225232</v>
      </c>
      <c r="R5" s="80">
        <v>2</v>
      </c>
      <c r="S5" s="81" t="s">
        <v>77</v>
      </c>
      <c r="T5" s="82">
        <v>175.4855575625</v>
      </c>
      <c r="V5" s="18">
        <v>2</v>
      </c>
      <c r="W5" s="18" t="s">
        <v>77</v>
      </c>
      <c r="X5" s="77">
        <v>0</v>
      </c>
    </row>
    <row r="6" spans="1:24">
      <c r="A6" s="67">
        <v>5</v>
      </c>
      <c r="B6" s="45" t="s">
        <v>63</v>
      </c>
      <c r="C6" s="46">
        <v>1010.150513</v>
      </c>
      <c r="D6" s="46">
        <v>1043.276001</v>
      </c>
      <c r="E6" s="46">
        <v>1010.150513</v>
      </c>
      <c r="F6" s="46">
        <v>1246.256226</v>
      </c>
      <c r="G6" s="46">
        <v>983.3938599</v>
      </c>
      <c r="H6" s="46">
        <v>1427.123413</v>
      </c>
      <c r="K6" s="73" t="s">
        <v>76</v>
      </c>
      <c r="L6" s="72">
        <v>0.0824985153504185</v>
      </c>
      <c r="N6" s="74">
        <v>3</v>
      </c>
      <c r="O6" s="74" t="s">
        <v>68</v>
      </c>
      <c r="P6" s="75">
        <v>16.0434659345124</v>
      </c>
      <c r="R6" s="80">
        <v>3</v>
      </c>
      <c r="S6" s="81" t="s">
        <v>68</v>
      </c>
      <c r="T6" s="82">
        <v>328.448963175</v>
      </c>
      <c r="V6" s="18">
        <v>3</v>
      </c>
      <c r="W6" s="18" t="s">
        <v>68</v>
      </c>
      <c r="X6" s="77">
        <v>-0.0496554742226902</v>
      </c>
    </row>
    <row r="7" spans="1:24">
      <c r="A7" s="67">
        <v>6</v>
      </c>
      <c r="B7" s="45" t="s">
        <v>37</v>
      </c>
      <c r="C7" s="46">
        <v>430.0191345</v>
      </c>
      <c r="D7" s="46">
        <v>488.1028137</v>
      </c>
      <c r="E7" s="46">
        <v>430.0191345</v>
      </c>
      <c r="F7" s="46">
        <v>543.5493164</v>
      </c>
      <c r="G7" s="46">
        <v>542.4631958</v>
      </c>
      <c r="H7" s="46">
        <v>816.8391113</v>
      </c>
      <c r="K7" s="71" t="s">
        <v>44</v>
      </c>
      <c r="L7" s="72">
        <v>0.0664121543931337</v>
      </c>
      <c r="N7" s="74">
        <v>4</v>
      </c>
      <c r="O7" s="76" t="s">
        <v>76</v>
      </c>
      <c r="P7" s="75">
        <v>7.16890041176843</v>
      </c>
      <c r="R7" s="80">
        <v>4</v>
      </c>
      <c r="S7" s="81" t="s">
        <v>76</v>
      </c>
      <c r="T7" s="82">
        <v>154.9800891625</v>
      </c>
      <c r="V7" s="18">
        <v>4</v>
      </c>
      <c r="W7" s="18" t="s">
        <v>76</v>
      </c>
      <c r="X7" s="77">
        <v>0</v>
      </c>
    </row>
    <row r="8" spans="1:24">
      <c r="A8" s="67">
        <v>7</v>
      </c>
      <c r="B8" s="45" t="s">
        <v>45</v>
      </c>
      <c r="C8" s="46">
        <v>335.5991211</v>
      </c>
      <c r="D8" s="46">
        <v>292.5370178</v>
      </c>
      <c r="E8" s="46">
        <v>335.5991211</v>
      </c>
      <c r="F8" s="46">
        <v>459.749054</v>
      </c>
      <c r="G8" s="46">
        <v>557.0496216</v>
      </c>
      <c r="H8" s="46">
        <v>479.4500122</v>
      </c>
      <c r="N8" s="76">
        <v>5</v>
      </c>
      <c r="O8" s="74" t="s">
        <v>44</v>
      </c>
      <c r="P8" s="75">
        <v>322.723340248721</v>
      </c>
      <c r="R8" s="80">
        <v>5</v>
      </c>
      <c r="S8" s="81" t="s">
        <v>44</v>
      </c>
      <c r="T8" s="82">
        <v>1049.69223785</v>
      </c>
      <c r="V8" s="18">
        <v>5</v>
      </c>
      <c r="W8" s="18" t="s">
        <v>44</v>
      </c>
      <c r="X8" s="77">
        <v>0</v>
      </c>
    </row>
    <row r="9" spans="1:24">
      <c r="A9" s="67">
        <v>8</v>
      </c>
      <c r="B9" s="45" t="s">
        <v>33</v>
      </c>
      <c r="C9" s="46">
        <v>1877.516724</v>
      </c>
      <c r="D9" s="46">
        <v>1647.590942</v>
      </c>
      <c r="E9" s="46">
        <v>1877.516724</v>
      </c>
      <c r="F9" s="46">
        <v>1544.300049</v>
      </c>
      <c r="G9" s="46">
        <v>410.1000061</v>
      </c>
      <c r="H9" s="46">
        <v>895.5</v>
      </c>
      <c r="J9" t="s">
        <v>39</v>
      </c>
      <c r="N9" s="74">
        <v>6</v>
      </c>
      <c r="O9" s="76" t="s">
        <v>25</v>
      </c>
      <c r="P9" s="75">
        <v>1447.31478448449</v>
      </c>
      <c r="R9" s="80">
        <v>6</v>
      </c>
      <c r="S9" s="81" t="s">
        <v>25</v>
      </c>
      <c r="T9" s="82">
        <v>11066.770874</v>
      </c>
      <c r="V9" s="18">
        <v>6</v>
      </c>
      <c r="W9" s="18" t="s">
        <v>25</v>
      </c>
      <c r="X9" s="77">
        <v>0</v>
      </c>
    </row>
    <row r="10" spans="1:24">
      <c r="A10" s="67">
        <v>9</v>
      </c>
      <c r="B10" s="45" t="s">
        <v>75</v>
      </c>
      <c r="C10" s="46">
        <v>260.5940552</v>
      </c>
      <c r="D10" s="46">
        <v>284.1763306</v>
      </c>
      <c r="E10" s="46">
        <v>260.5940552</v>
      </c>
      <c r="F10" s="46">
        <v>338.7227478</v>
      </c>
      <c r="G10" s="46">
        <v>168.4943695</v>
      </c>
      <c r="H10" s="46">
        <v>245.7808228</v>
      </c>
      <c r="K10" s="45" t="s">
        <v>1</v>
      </c>
      <c r="L10" s="45" t="s">
        <v>12</v>
      </c>
      <c r="N10" s="74">
        <v>7</v>
      </c>
      <c r="O10" s="74" t="s">
        <v>69</v>
      </c>
      <c r="P10" s="75">
        <v>125.169356881481</v>
      </c>
      <c r="R10" s="80">
        <v>7</v>
      </c>
      <c r="S10" s="81" t="s">
        <v>69</v>
      </c>
      <c r="T10" s="82">
        <v>1785.406433075</v>
      </c>
      <c r="V10" s="18">
        <v>7</v>
      </c>
      <c r="W10" s="18" t="s">
        <v>69</v>
      </c>
      <c r="X10" s="77">
        <v>-0.0607842898396587</v>
      </c>
    </row>
    <row r="11" spans="1:24">
      <c r="A11" s="67">
        <v>10</v>
      </c>
      <c r="B11" s="45" t="s">
        <v>69</v>
      </c>
      <c r="C11" s="46">
        <v>1269.452759</v>
      </c>
      <c r="D11" s="46">
        <v>1351.609375</v>
      </c>
      <c r="E11" s="46">
        <v>1269.452759</v>
      </c>
      <c r="F11" s="46">
        <v>1232.519775</v>
      </c>
      <c r="G11" s="46">
        <v>902.6411133</v>
      </c>
      <c r="H11" s="46">
        <v>1115.949951</v>
      </c>
      <c r="K11" s="52" t="s">
        <v>94</v>
      </c>
      <c r="L11" s="77">
        <v>-0.188060845136154</v>
      </c>
      <c r="N11" s="76">
        <v>8</v>
      </c>
      <c r="O11" s="76" t="s">
        <v>75</v>
      </c>
      <c r="P11" s="75">
        <v>31.2520925174347</v>
      </c>
      <c r="R11" s="80">
        <v>8</v>
      </c>
      <c r="S11" s="81" t="s">
        <v>75</v>
      </c>
      <c r="T11" s="82">
        <v>389.590595275</v>
      </c>
      <c r="V11" s="18">
        <v>8</v>
      </c>
      <c r="W11" s="18" t="s">
        <v>75</v>
      </c>
      <c r="X11" s="77">
        <v>-0.230656763112147</v>
      </c>
    </row>
    <row r="12" spans="1:24">
      <c r="A12" s="67">
        <v>11</v>
      </c>
      <c r="B12" s="45" t="s">
        <v>62</v>
      </c>
      <c r="C12" s="46">
        <v>625.0473022</v>
      </c>
      <c r="D12" s="46">
        <v>652.4036255</v>
      </c>
      <c r="E12" s="46">
        <v>625.0473022</v>
      </c>
      <c r="F12" s="46">
        <v>709.6463623</v>
      </c>
      <c r="G12" s="46">
        <v>515.2616577</v>
      </c>
      <c r="H12" s="46">
        <v>883.5751343</v>
      </c>
      <c r="K12" s="54" t="s">
        <v>37</v>
      </c>
      <c r="L12" s="77">
        <v>-0.192547310330625</v>
      </c>
      <c r="N12" s="74">
        <v>9</v>
      </c>
      <c r="O12" s="74" t="s">
        <v>73</v>
      </c>
      <c r="P12" s="75">
        <v>25.3918935195118</v>
      </c>
      <c r="R12" s="80">
        <v>9</v>
      </c>
      <c r="S12" s="81" t="s">
        <v>73</v>
      </c>
      <c r="T12" s="82">
        <v>251.357761375</v>
      </c>
      <c r="V12" s="18">
        <v>9</v>
      </c>
      <c r="W12" s="18" t="s">
        <v>73</v>
      </c>
      <c r="X12" s="77">
        <v>-0.0657784020300142</v>
      </c>
    </row>
    <row r="13" spans="1:24">
      <c r="A13" s="67">
        <v>12</v>
      </c>
      <c r="B13" s="45" t="s">
        <v>27</v>
      </c>
      <c r="C13" s="46">
        <v>536.3838501</v>
      </c>
      <c r="D13" s="46">
        <v>624.0250244</v>
      </c>
      <c r="E13" s="46">
        <v>536.3838501</v>
      </c>
      <c r="F13" s="46">
        <v>739.8499756</v>
      </c>
      <c r="G13" s="46">
        <v>396.9500122</v>
      </c>
      <c r="H13" s="46">
        <v>603.6500244</v>
      </c>
      <c r="K13" s="52" t="s">
        <v>34</v>
      </c>
      <c r="L13" s="77">
        <v>-0.206277469914987</v>
      </c>
      <c r="N13" s="74">
        <v>10</v>
      </c>
      <c r="O13" s="76" t="s">
        <v>60</v>
      </c>
      <c r="P13" s="75">
        <v>206.148094405367</v>
      </c>
      <c r="R13" s="80">
        <v>10</v>
      </c>
      <c r="S13" s="81" t="s">
        <v>60</v>
      </c>
      <c r="T13" s="82">
        <v>699.320388775</v>
      </c>
      <c r="V13" s="18">
        <v>10</v>
      </c>
      <c r="W13" s="18" t="s">
        <v>60</v>
      </c>
      <c r="X13" s="77">
        <v>-0.0980351239037161</v>
      </c>
    </row>
    <row r="14" spans="1:24">
      <c r="A14" s="67">
        <v>13</v>
      </c>
      <c r="B14" s="45" t="s">
        <v>68</v>
      </c>
      <c r="C14" s="46">
        <v>238.4992371</v>
      </c>
      <c r="D14" s="46">
        <v>250.9608154</v>
      </c>
      <c r="E14" s="46">
        <v>238.4992371</v>
      </c>
      <c r="F14" s="46">
        <v>219.7918396</v>
      </c>
      <c r="G14" s="46">
        <v>181.2842102</v>
      </c>
      <c r="H14" s="46">
        <v>184.7605133</v>
      </c>
      <c r="K14" s="54" t="s">
        <v>30</v>
      </c>
      <c r="L14" s="77">
        <v>-0.22279754337209</v>
      </c>
      <c r="N14" s="76">
        <v>11</v>
      </c>
      <c r="O14" s="74" t="s">
        <v>27</v>
      </c>
      <c r="P14" s="75">
        <v>67.8243862556938</v>
      </c>
      <c r="R14" s="80">
        <v>11</v>
      </c>
      <c r="S14" s="81" t="s">
        <v>27</v>
      </c>
      <c r="T14" s="82">
        <v>859.3106842</v>
      </c>
      <c r="V14" s="18">
        <v>11</v>
      </c>
      <c r="W14" s="18" t="s">
        <v>27</v>
      </c>
      <c r="X14" s="77">
        <v>-0.275009977982352</v>
      </c>
    </row>
    <row r="15" spans="1:24">
      <c r="A15" s="67">
        <v>14</v>
      </c>
      <c r="B15" s="45" t="s">
        <v>31</v>
      </c>
      <c r="C15" s="46">
        <v>2551.953857</v>
      </c>
      <c r="D15" s="46">
        <v>2475.477051</v>
      </c>
      <c r="E15" s="46">
        <v>2551.953857</v>
      </c>
      <c r="F15" s="46">
        <v>3007.420654</v>
      </c>
      <c r="G15" s="46">
        <v>2666.098877</v>
      </c>
      <c r="H15" s="46">
        <v>3135.225098</v>
      </c>
      <c r="K15" s="52" t="s">
        <v>95</v>
      </c>
      <c r="L15" s="77">
        <v>-0.249973574373289</v>
      </c>
      <c r="N15" s="74">
        <v>12</v>
      </c>
      <c r="O15" s="76" t="s">
        <v>70</v>
      </c>
      <c r="P15" s="75">
        <v>57.7387037048792</v>
      </c>
      <c r="R15" s="80">
        <v>12</v>
      </c>
      <c r="S15" s="81" t="s">
        <v>70</v>
      </c>
      <c r="T15" s="82">
        <v>701.737075775</v>
      </c>
      <c r="V15" s="18">
        <v>12</v>
      </c>
      <c r="W15" s="18" t="s">
        <v>70</v>
      </c>
      <c r="X15" s="77">
        <v>-0.128973671605137</v>
      </c>
    </row>
    <row r="16" spans="1:24">
      <c r="A16" s="67">
        <v>15</v>
      </c>
      <c r="B16" s="45" t="s">
        <v>77</v>
      </c>
      <c r="C16" s="46">
        <v>147.9956818</v>
      </c>
      <c r="D16" s="46">
        <v>124.2220001</v>
      </c>
      <c r="E16" s="46">
        <v>147.9956818</v>
      </c>
      <c r="F16" s="46">
        <v>119.0204315</v>
      </c>
      <c r="G16" s="46">
        <v>82.53397369</v>
      </c>
      <c r="H16" s="46">
        <v>80.17446136</v>
      </c>
      <c r="N16" s="74">
        <v>13</v>
      </c>
      <c r="O16" s="74" t="s">
        <v>31</v>
      </c>
      <c r="P16" s="75">
        <v>311.135886633744</v>
      </c>
      <c r="R16" s="80">
        <v>13</v>
      </c>
      <c r="S16" s="81" t="s">
        <v>31</v>
      </c>
      <c r="T16" s="82">
        <v>4097.0323485</v>
      </c>
      <c r="V16" s="18">
        <v>13</v>
      </c>
      <c r="W16" s="18" t="s">
        <v>31</v>
      </c>
      <c r="X16" s="77">
        <v>-0.18603807470541</v>
      </c>
    </row>
    <row r="17" ht="15" spans="1:24">
      <c r="A17" s="67">
        <v>16</v>
      </c>
      <c r="B17" s="45" t="s">
        <v>60</v>
      </c>
      <c r="C17" s="46">
        <v>516.8057251</v>
      </c>
      <c r="D17" s="46">
        <v>499.9547119</v>
      </c>
      <c r="E17" s="46">
        <v>516.8057251</v>
      </c>
      <c r="F17" s="46">
        <v>390.2262878</v>
      </c>
      <c r="G17" s="46">
        <v>300.5114441</v>
      </c>
      <c r="H17" s="46">
        <v>572.9776611</v>
      </c>
      <c r="J17" s="78" t="s">
        <v>56</v>
      </c>
      <c r="K17" s="78"/>
      <c r="L17" s="79"/>
      <c r="N17" s="76">
        <v>14</v>
      </c>
      <c r="O17" s="76" t="s">
        <v>54</v>
      </c>
      <c r="P17" s="75">
        <v>237.514464329643</v>
      </c>
      <c r="R17" s="80">
        <v>14</v>
      </c>
      <c r="S17" s="81" t="s">
        <v>54</v>
      </c>
      <c r="T17" s="82">
        <v>2893.73477175</v>
      </c>
      <c r="V17" s="18">
        <v>14</v>
      </c>
      <c r="W17" s="18" t="s">
        <v>54</v>
      </c>
      <c r="X17" s="77">
        <v>-0.242030381406885</v>
      </c>
    </row>
    <row r="18" spans="1:24">
      <c r="A18" s="67">
        <v>17</v>
      </c>
      <c r="B18" s="45" t="s">
        <v>76</v>
      </c>
      <c r="C18" s="46">
        <v>115.3465881</v>
      </c>
      <c r="D18" s="46">
        <v>104.6281891</v>
      </c>
      <c r="E18" s="46">
        <v>115.3465881</v>
      </c>
      <c r="F18" s="46">
        <v>104.2238235</v>
      </c>
      <c r="G18" s="46">
        <v>89.44189453</v>
      </c>
      <c r="H18" s="46">
        <v>90.93327332</v>
      </c>
      <c r="K18" s="20" t="s">
        <v>59</v>
      </c>
      <c r="N18" s="74">
        <v>15</v>
      </c>
      <c r="O18" s="74" t="s">
        <v>36</v>
      </c>
      <c r="P18" s="75">
        <v>402.318351312583</v>
      </c>
      <c r="R18" s="80">
        <v>15</v>
      </c>
      <c r="S18" s="81" t="s">
        <v>36</v>
      </c>
      <c r="T18" s="82">
        <v>6070.579895</v>
      </c>
      <c r="V18" s="18">
        <v>15</v>
      </c>
      <c r="W18" s="18" t="s">
        <v>36</v>
      </c>
      <c r="X18" s="77">
        <v>-0.250566587312901</v>
      </c>
    </row>
    <row r="19" spans="1:24">
      <c r="A19" s="67">
        <v>18</v>
      </c>
      <c r="B19" s="45" t="s">
        <v>44</v>
      </c>
      <c r="C19" s="46">
        <v>880.918457</v>
      </c>
      <c r="D19" s="46">
        <v>739.0570679</v>
      </c>
      <c r="E19" s="46">
        <v>880.918457</v>
      </c>
      <c r="F19" s="46">
        <v>517.4805298</v>
      </c>
      <c r="G19" s="46">
        <v>454.0201721</v>
      </c>
      <c r="H19" s="46">
        <v>726.3742676</v>
      </c>
      <c r="K19" s="21" t="s">
        <v>96</v>
      </c>
      <c r="N19" s="74">
        <v>16</v>
      </c>
      <c r="O19" s="76" t="s">
        <v>63</v>
      </c>
      <c r="P19" s="75">
        <v>205.306408811954</v>
      </c>
      <c r="R19" s="80">
        <v>16</v>
      </c>
      <c r="S19" s="81" t="s">
        <v>63</v>
      </c>
      <c r="T19" s="82">
        <v>1680.087631475</v>
      </c>
      <c r="V19" s="18">
        <v>16</v>
      </c>
      <c r="W19" s="18" t="s">
        <v>63</v>
      </c>
      <c r="X19" s="77">
        <v>-0.292177183978412</v>
      </c>
    </row>
    <row r="20" spans="1:24">
      <c r="A20" s="67">
        <v>19</v>
      </c>
      <c r="B20" s="45" t="s">
        <v>23</v>
      </c>
      <c r="C20" s="46">
        <v>1251.86145</v>
      </c>
      <c r="D20" s="46">
        <v>1314.046509</v>
      </c>
      <c r="E20" s="46">
        <v>1251.86145</v>
      </c>
      <c r="F20" s="46">
        <v>1700.871094</v>
      </c>
      <c r="G20" s="46">
        <v>1680.852539</v>
      </c>
      <c r="H20" s="46">
        <v>2219.064697</v>
      </c>
      <c r="N20" s="76">
        <v>17</v>
      </c>
      <c r="O20" s="74" t="s">
        <v>62</v>
      </c>
      <c r="P20" s="75">
        <v>182.584401228915</v>
      </c>
      <c r="R20" s="80">
        <v>17</v>
      </c>
      <c r="S20" s="81" t="s">
        <v>62</v>
      </c>
      <c r="T20" s="82">
        <v>1002.74534605</v>
      </c>
      <c r="V20" s="18">
        <v>17</v>
      </c>
      <c r="W20" s="18" t="s">
        <v>62</v>
      </c>
      <c r="X20" s="77">
        <v>-0.292592923979029</v>
      </c>
    </row>
    <row r="21" spans="1:24">
      <c r="A21" s="67">
        <v>20</v>
      </c>
      <c r="B21" s="45" t="s">
        <v>73</v>
      </c>
      <c r="C21" s="46">
        <v>171.9377289</v>
      </c>
      <c r="D21" s="46">
        <v>158.9532318</v>
      </c>
      <c r="E21" s="46">
        <v>171.9377289</v>
      </c>
      <c r="F21" s="46">
        <v>169.9718475</v>
      </c>
      <c r="G21" s="46">
        <v>148.5866699</v>
      </c>
      <c r="H21" s="46">
        <v>184.0438385</v>
      </c>
      <c r="N21" s="74">
        <v>18</v>
      </c>
      <c r="O21" s="76" t="s">
        <v>57</v>
      </c>
      <c r="P21" s="75">
        <v>225.539511377115</v>
      </c>
      <c r="R21" s="80">
        <v>18</v>
      </c>
      <c r="S21" s="81" t="s">
        <v>57</v>
      </c>
      <c r="T21" s="82">
        <v>2726.19699125</v>
      </c>
      <c r="V21" s="18">
        <v>18</v>
      </c>
      <c r="W21" s="18" t="s">
        <v>57</v>
      </c>
      <c r="X21" s="77">
        <v>-0.298077519339389</v>
      </c>
    </row>
    <row r="22" spans="1:24">
      <c r="A22" s="67">
        <v>21</v>
      </c>
      <c r="B22" s="45" t="s">
        <v>97</v>
      </c>
      <c r="C22" s="46">
        <v>5740.39209</v>
      </c>
      <c r="D22" s="46">
        <v>5992.524414</v>
      </c>
      <c r="E22" s="46">
        <v>5740.39209</v>
      </c>
      <c r="F22" s="46">
        <v>9022.998047</v>
      </c>
      <c r="G22" s="46">
        <v>4762.04541</v>
      </c>
      <c r="H22" s="46">
        <v>8744.429688</v>
      </c>
      <c r="N22" s="74">
        <v>19</v>
      </c>
      <c r="O22" s="74" t="s">
        <v>45</v>
      </c>
      <c r="P22" s="75">
        <v>107.900866691003</v>
      </c>
      <c r="R22" s="80">
        <v>19</v>
      </c>
      <c r="S22" s="81" t="s">
        <v>45</v>
      </c>
      <c r="T22" s="82">
        <v>614.99598695</v>
      </c>
      <c r="V22" s="18">
        <v>19</v>
      </c>
      <c r="W22" s="18" t="s">
        <v>45</v>
      </c>
      <c r="X22" s="77">
        <v>-0.397541784273963</v>
      </c>
    </row>
    <row r="23" spans="1:24">
      <c r="A23" s="67">
        <v>22</v>
      </c>
      <c r="B23" s="45" t="s">
        <v>98</v>
      </c>
      <c r="C23" s="46">
        <v>864.7869873</v>
      </c>
      <c r="D23" s="46">
        <v>918.5080566</v>
      </c>
      <c r="E23" s="46">
        <v>864.7869873</v>
      </c>
      <c r="F23" s="46">
        <v>1163.011719</v>
      </c>
      <c r="G23" s="46">
        <v>949.399353</v>
      </c>
      <c r="H23" s="46">
        <v>1337.890503</v>
      </c>
      <c r="N23" s="76">
        <v>20</v>
      </c>
      <c r="O23" s="76" t="s">
        <v>40</v>
      </c>
      <c r="P23" s="75">
        <v>354.844062229701</v>
      </c>
      <c r="R23" s="80">
        <v>20</v>
      </c>
      <c r="S23" s="81" t="s">
        <v>40</v>
      </c>
      <c r="T23" s="82">
        <v>2151.52618425</v>
      </c>
      <c r="V23" s="18">
        <v>20</v>
      </c>
      <c r="W23" s="18" t="s">
        <v>40</v>
      </c>
      <c r="X23" s="77">
        <v>-0.305604041546231</v>
      </c>
    </row>
    <row r="24" spans="1:24">
      <c r="A24" s="67">
        <v>23</v>
      </c>
      <c r="B24" s="45" t="s">
        <v>94</v>
      </c>
      <c r="C24" s="46">
        <v>9272.915039</v>
      </c>
      <c r="D24" s="46">
        <v>10168.78613</v>
      </c>
      <c r="E24" s="46">
        <v>9272.915039</v>
      </c>
      <c r="F24" s="46">
        <v>13906.02637</v>
      </c>
      <c r="G24" s="46">
        <v>16893.14648</v>
      </c>
      <c r="H24" s="46">
        <v>17323.90625</v>
      </c>
      <c r="N24" s="74">
        <v>21</v>
      </c>
      <c r="O24" s="74" t="s">
        <v>97</v>
      </c>
      <c r="P24" s="75">
        <v>1982.76909813736</v>
      </c>
      <c r="R24" s="80">
        <v>21</v>
      </c>
      <c r="S24" s="81" t="s">
        <v>97</v>
      </c>
      <c r="T24" s="82">
        <v>10000.69543475</v>
      </c>
      <c r="V24" s="18">
        <v>21</v>
      </c>
      <c r="W24" s="18" t="s">
        <v>97</v>
      </c>
      <c r="X24" s="77">
        <v>-0.363804351935044</v>
      </c>
    </row>
    <row r="25" spans="1:24">
      <c r="A25" s="67">
        <v>24</v>
      </c>
      <c r="B25" s="45" t="s">
        <v>36</v>
      </c>
      <c r="C25" s="46">
        <v>3680.092773</v>
      </c>
      <c r="D25" s="46">
        <v>4023.968018</v>
      </c>
      <c r="E25" s="46">
        <v>3680.092773</v>
      </c>
      <c r="F25" s="46">
        <v>4183.958496</v>
      </c>
      <c r="G25" s="46">
        <v>3803.70752</v>
      </c>
      <c r="H25" s="46">
        <v>4910.5</v>
      </c>
      <c r="N25" s="74">
        <v>22</v>
      </c>
      <c r="O25" s="76" t="s">
        <v>98</v>
      </c>
      <c r="P25" s="75">
        <v>173.205597547928</v>
      </c>
      <c r="R25" s="80">
        <v>22</v>
      </c>
      <c r="S25" s="81" t="s">
        <v>98</v>
      </c>
      <c r="T25" s="82">
        <v>1524.59590155</v>
      </c>
      <c r="V25" s="18">
        <v>22</v>
      </c>
      <c r="W25" s="18" t="s">
        <v>98</v>
      </c>
      <c r="X25" s="77">
        <v>-0.353619010404172</v>
      </c>
    </row>
    <row r="26" spans="1:24">
      <c r="A26" s="67">
        <v>25</v>
      </c>
      <c r="B26" s="45" t="s">
        <v>70</v>
      </c>
      <c r="C26" s="46">
        <v>465.7167358</v>
      </c>
      <c r="D26" s="46">
        <v>444.4775085</v>
      </c>
      <c r="E26" s="46">
        <v>465.7167358</v>
      </c>
      <c r="F26" s="46">
        <v>435.8718872</v>
      </c>
      <c r="G26" s="46">
        <v>460.4895935</v>
      </c>
      <c r="H26" s="46">
        <v>534.6758423</v>
      </c>
      <c r="N26" s="76">
        <v>23</v>
      </c>
      <c r="O26" s="74" t="s">
        <v>50</v>
      </c>
      <c r="P26" s="75">
        <v>235.991267552625</v>
      </c>
      <c r="R26" s="80">
        <v>23</v>
      </c>
      <c r="S26" s="81" t="s">
        <v>50</v>
      </c>
      <c r="T26" s="82">
        <v>2967.3478395</v>
      </c>
      <c r="V26" s="18">
        <v>23</v>
      </c>
      <c r="W26" s="18" t="s">
        <v>50</v>
      </c>
      <c r="X26" s="77">
        <v>-0.394786336465205</v>
      </c>
    </row>
    <row r="27" spans="1:24">
      <c r="A27" s="67">
        <v>26</v>
      </c>
      <c r="B27" s="45" t="s">
        <v>95</v>
      </c>
      <c r="C27" s="46">
        <v>2047.68457</v>
      </c>
      <c r="D27" s="46">
        <v>2494.487061</v>
      </c>
      <c r="E27" s="46">
        <v>2047.68457</v>
      </c>
      <c r="F27" s="46">
        <v>3975.274902</v>
      </c>
      <c r="G27" s="46">
        <v>2157.364014</v>
      </c>
      <c r="H27" s="46">
        <v>4853.257813</v>
      </c>
      <c r="N27" s="74">
        <v>24</v>
      </c>
      <c r="O27" s="76" t="s">
        <v>47</v>
      </c>
      <c r="P27" s="75">
        <v>88.1494897905962</v>
      </c>
      <c r="R27" s="80">
        <v>24</v>
      </c>
      <c r="S27" s="81" t="s">
        <v>47</v>
      </c>
      <c r="T27" s="82">
        <v>567.315765375</v>
      </c>
      <c r="V27" s="18">
        <v>24</v>
      </c>
      <c r="W27" s="18" t="s">
        <v>47</v>
      </c>
      <c r="X27" s="77">
        <v>-0.46916268644308</v>
      </c>
    </row>
    <row r="28" spans="1:24">
      <c r="A28" s="67">
        <v>27</v>
      </c>
      <c r="B28" s="45" t="s">
        <v>25</v>
      </c>
      <c r="C28" s="46">
        <v>8402.946289</v>
      </c>
      <c r="D28" s="46">
        <v>7604.522461</v>
      </c>
      <c r="E28" s="46">
        <v>8402.946289</v>
      </c>
      <c r="F28" s="46">
        <v>7013.017578</v>
      </c>
      <c r="G28" s="46">
        <v>5741.950684</v>
      </c>
      <c r="H28" s="46">
        <v>7101.700195</v>
      </c>
      <c r="N28" s="74">
        <v>25</v>
      </c>
      <c r="O28" s="74" t="s">
        <v>23</v>
      </c>
      <c r="P28" s="75">
        <v>253.045498888605</v>
      </c>
      <c r="R28" s="80">
        <v>25</v>
      </c>
      <c r="S28" s="81" t="s">
        <v>23</v>
      </c>
      <c r="T28" s="82">
        <v>2354.63943475</v>
      </c>
      <c r="V28" s="18">
        <v>25</v>
      </c>
      <c r="W28" s="18" t="s">
        <v>23</v>
      </c>
      <c r="X28" s="77">
        <v>-0.435860769768264</v>
      </c>
    </row>
    <row r="29" spans="1:24">
      <c r="A29" s="67">
        <v>28</v>
      </c>
      <c r="B29" s="45" t="s">
        <v>54</v>
      </c>
      <c r="C29" s="46">
        <v>1732.772583</v>
      </c>
      <c r="D29" s="46">
        <v>1887.791504</v>
      </c>
      <c r="E29" s="46">
        <v>1732.772583</v>
      </c>
      <c r="F29" s="46">
        <v>2251.145752</v>
      </c>
      <c r="G29" s="46">
        <v>1684.385376</v>
      </c>
      <c r="H29" s="46">
        <v>2286.071289</v>
      </c>
      <c r="N29" s="76">
        <v>26</v>
      </c>
      <c r="O29" s="76" t="s">
        <v>94</v>
      </c>
      <c r="P29" s="75">
        <v>2303.73073493977</v>
      </c>
      <c r="R29" s="80">
        <v>26</v>
      </c>
      <c r="S29" s="81" t="s">
        <v>94</v>
      </c>
      <c r="T29" s="82">
        <v>19209.423827</v>
      </c>
      <c r="V29" s="18">
        <v>26</v>
      </c>
      <c r="W29" s="18" t="s">
        <v>94</v>
      </c>
      <c r="X29" s="77">
        <v>-0.464733016608191</v>
      </c>
    </row>
    <row r="30" spans="1:24">
      <c r="A30" s="67">
        <v>29</v>
      </c>
      <c r="B30" s="45" t="s">
        <v>57</v>
      </c>
      <c r="C30" s="46">
        <v>1486.480225</v>
      </c>
      <c r="D30" s="46">
        <v>1759.083008</v>
      </c>
      <c r="E30" s="46">
        <v>1486.480225</v>
      </c>
      <c r="F30" s="46">
        <v>1997.973267</v>
      </c>
      <c r="G30" s="46">
        <v>2057.044189</v>
      </c>
      <c r="H30" s="46">
        <v>2117.727051</v>
      </c>
      <c r="N30" s="74">
        <v>27</v>
      </c>
      <c r="O30" s="74" t="s">
        <v>37</v>
      </c>
      <c r="P30" s="75">
        <v>112.344704787422</v>
      </c>
      <c r="R30" s="80">
        <v>27</v>
      </c>
      <c r="S30" s="81" t="s">
        <v>37</v>
      </c>
      <c r="T30" s="82">
        <v>812.74817655</v>
      </c>
      <c r="V30" s="18">
        <v>27</v>
      </c>
      <c r="W30" s="18" t="s">
        <v>37</v>
      </c>
      <c r="X30" s="77">
        <v>-0.473557119693223</v>
      </c>
    </row>
    <row r="31" spans="1:24">
      <c r="A31" s="67">
        <v>30</v>
      </c>
      <c r="B31" s="45" t="s">
        <v>40</v>
      </c>
      <c r="C31" s="46">
        <v>1302.582642</v>
      </c>
      <c r="D31" s="46">
        <v>1225.439453</v>
      </c>
      <c r="E31" s="46">
        <v>1302.582642</v>
      </c>
      <c r="F31" s="46">
        <v>1651.25</v>
      </c>
      <c r="G31" s="46">
        <v>1248.400024</v>
      </c>
      <c r="H31" s="46">
        <v>1875.849976</v>
      </c>
      <c r="N31" s="74">
        <v>28</v>
      </c>
      <c r="O31" s="76" t="s">
        <v>34</v>
      </c>
      <c r="P31" s="75">
        <v>205.407417779627</v>
      </c>
      <c r="R31" s="80">
        <v>28</v>
      </c>
      <c r="S31" s="81" t="s">
        <v>34</v>
      </c>
      <c r="T31" s="82">
        <v>1060.2847291</v>
      </c>
      <c r="V31" s="18">
        <v>28</v>
      </c>
      <c r="W31" s="18" t="s">
        <v>34</v>
      </c>
      <c r="X31" s="77">
        <v>-0.49995841370222</v>
      </c>
    </row>
    <row r="32" spans="14:24">
      <c r="N32" s="76">
        <v>29</v>
      </c>
      <c r="O32" s="74" t="s">
        <v>30</v>
      </c>
      <c r="P32" s="75">
        <v>198.529222107312</v>
      </c>
      <c r="R32" s="80">
        <v>29</v>
      </c>
      <c r="S32" s="81" t="s">
        <v>30</v>
      </c>
      <c r="T32" s="82">
        <v>1986.72396855</v>
      </c>
      <c r="V32" s="18">
        <v>29</v>
      </c>
      <c r="W32" s="18" t="s">
        <v>30</v>
      </c>
      <c r="X32" s="77">
        <v>-0.530535784634536</v>
      </c>
    </row>
    <row r="33" spans="14:24">
      <c r="N33" s="74">
        <v>30</v>
      </c>
      <c r="O33" s="76" t="s">
        <v>95</v>
      </c>
      <c r="P33" s="75">
        <v>1143.1997900031</v>
      </c>
      <c r="R33" s="80">
        <v>30</v>
      </c>
      <c r="S33" s="81" t="s">
        <v>95</v>
      </c>
      <c r="T33" s="82">
        <v>4393.9382325</v>
      </c>
      <c r="V33" s="18">
        <v>30</v>
      </c>
      <c r="W33" s="18" t="s">
        <v>95</v>
      </c>
      <c r="X33" s="77">
        <v>-0.578080405183701</v>
      </c>
    </row>
    <row r="69" hidden="1"/>
    <row r="70" hidden="1"/>
    <row r="71" hidden="1"/>
    <row r="72" hidden="1" spans="1:14">
      <c r="A72" s="42" t="s">
        <v>0</v>
      </c>
      <c r="B72" s="42" t="s">
        <v>1</v>
      </c>
      <c r="C72" s="66" t="s">
        <v>99</v>
      </c>
      <c r="D72" s="66" t="s">
        <v>100</v>
      </c>
      <c r="E72" s="66" t="s">
        <v>101</v>
      </c>
      <c r="F72" s="66" t="s">
        <v>102</v>
      </c>
      <c r="G72" s="66" t="s">
        <v>103</v>
      </c>
      <c r="H72" s="66" t="s">
        <v>104</v>
      </c>
      <c r="I72" t="s">
        <v>105</v>
      </c>
      <c r="J72" t="s">
        <v>92</v>
      </c>
      <c r="K72" t="s">
        <v>106</v>
      </c>
      <c r="L72" t="s">
        <v>107</v>
      </c>
      <c r="M72" t="s">
        <v>108</v>
      </c>
      <c r="N72" t="s">
        <v>82</v>
      </c>
    </row>
    <row r="73" hidden="1" spans="1:14">
      <c r="A73" s="67">
        <v>1</v>
      </c>
      <c r="B73" s="45" t="s">
        <v>33</v>
      </c>
      <c r="C73" s="46">
        <v>1877.516724</v>
      </c>
      <c r="D73" s="46">
        <v>1647.590942</v>
      </c>
      <c r="E73" s="46">
        <v>1877.516724</v>
      </c>
      <c r="F73" s="46">
        <v>1544.300049</v>
      </c>
      <c r="G73" s="46">
        <v>410.1000061</v>
      </c>
      <c r="H73" s="46">
        <v>895.5</v>
      </c>
      <c r="I73" s="9">
        <f>(C73+D73+E73+F73+G73+H73)/4</f>
        <v>2063.131111275</v>
      </c>
      <c r="J73" s="23">
        <f>MIN((C73-MAX(C73:H73))/MAX(C73:H73),0)</f>
        <v>0</v>
      </c>
      <c r="N73" s="23">
        <f t="shared" ref="N73:N102" si="0">(C73/H73)^(1/3)-1</f>
        <v>0.279890281350429</v>
      </c>
    </row>
    <row r="74" hidden="1" spans="1:24">
      <c r="A74" s="67">
        <v>2</v>
      </c>
      <c r="B74" s="45" t="s">
        <v>77</v>
      </c>
      <c r="C74" s="46">
        <v>147.9956818</v>
      </c>
      <c r="D74" s="46">
        <v>124.2220001</v>
      </c>
      <c r="E74" s="46">
        <v>147.9956818</v>
      </c>
      <c r="F74" s="46">
        <v>119.0204315</v>
      </c>
      <c r="G74" s="46">
        <v>82.53397369</v>
      </c>
      <c r="H74" s="46">
        <v>80.17446136</v>
      </c>
      <c r="I74" s="9">
        <f t="shared" ref="I74:I102" si="1">(C74+D74+E74+F74+G74+H74)/4</f>
        <v>175.4855575625</v>
      </c>
      <c r="J74" s="23">
        <f t="shared" ref="J74:J102" si="2">MIN((C74-MAX(C74:H74))/MAX(C74:H74),0)</f>
        <v>0</v>
      </c>
      <c r="N74" s="23">
        <f t="shared" si="0"/>
        <v>0.226698020062321</v>
      </c>
      <c r="V74" t="s">
        <v>106</v>
      </c>
      <c r="W74" t="s">
        <v>107</v>
      </c>
      <c r="X74" t="s">
        <v>108</v>
      </c>
    </row>
    <row r="75" hidden="1" spans="1:24">
      <c r="A75" s="67">
        <v>3</v>
      </c>
      <c r="B75" s="45" t="s">
        <v>68</v>
      </c>
      <c r="C75" s="46">
        <v>238.4992371</v>
      </c>
      <c r="D75" s="46">
        <v>250.9608154</v>
      </c>
      <c r="E75" s="46">
        <v>238.4992371</v>
      </c>
      <c r="F75" s="46">
        <v>219.7918396</v>
      </c>
      <c r="G75" s="46">
        <v>181.2842102</v>
      </c>
      <c r="H75" s="46">
        <v>184.7605133</v>
      </c>
      <c r="I75" s="9">
        <f t="shared" si="1"/>
        <v>328.448963175</v>
      </c>
      <c r="J75" s="23">
        <f t="shared" si="2"/>
        <v>-0.0496554742226902</v>
      </c>
      <c r="N75" s="23">
        <f t="shared" si="0"/>
        <v>0.0888279936831435</v>
      </c>
      <c r="V75" s="9">
        <f>(C73-D73)</f>
        <v>229.925782</v>
      </c>
      <c r="W75" s="9">
        <f>(E73-F73)</f>
        <v>333.216675</v>
      </c>
      <c r="X75" s="9">
        <f>(G73-H73)</f>
        <v>-485.3999939</v>
      </c>
    </row>
    <row r="76" hidden="1" spans="1:24">
      <c r="A76" s="67">
        <v>4</v>
      </c>
      <c r="B76" s="45" t="s">
        <v>76</v>
      </c>
      <c r="C76" s="46">
        <v>115.3465881</v>
      </c>
      <c r="D76" s="46">
        <v>104.6281891</v>
      </c>
      <c r="E76" s="46">
        <v>115.3465881</v>
      </c>
      <c r="F76" s="46">
        <v>104.2238235</v>
      </c>
      <c r="G76" s="46">
        <v>89.44189453</v>
      </c>
      <c r="H76" s="46">
        <v>90.93327332</v>
      </c>
      <c r="I76" s="9">
        <f t="shared" si="1"/>
        <v>154.9800891625</v>
      </c>
      <c r="J76" s="23">
        <f t="shared" si="2"/>
        <v>0</v>
      </c>
      <c r="N76" s="23">
        <f t="shared" si="0"/>
        <v>0.0824985153504185</v>
      </c>
      <c r="V76" s="9">
        <f t="shared" ref="V76:V102" si="3">(C74-D74)</f>
        <v>23.7736817</v>
      </c>
      <c r="W76" s="9">
        <f t="shared" ref="W76:W102" si="4">(E74-F74)</f>
        <v>28.9752503</v>
      </c>
      <c r="X76" s="9">
        <f t="shared" ref="X76:X102" si="5">(G74-H74)</f>
        <v>2.35951233</v>
      </c>
    </row>
    <row r="77" hidden="1" spans="1:24">
      <c r="A77" s="67">
        <v>5</v>
      </c>
      <c r="B77" s="45" t="s">
        <v>44</v>
      </c>
      <c r="C77" s="46">
        <v>880.918457</v>
      </c>
      <c r="D77" s="46">
        <v>739.0570679</v>
      </c>
      <c r="E77" s="46">
        <v>880.918457</v>
      </c>
      <c r="F77" s="46">
        <v>517.4805298</v>
      </c>
      <c r="G77" s="46">
        <v>454.0201721</v>
      </c>
      <c r="H77" s="46">
        <v>726.3742676</v>
      </c>
      <c r="I77" s="9">
        <f t="shared" si="1"/>
        <v>1049.69223785</v>
      </c>
      <c r="J77" s="23">
        <f t="shared" si="2"/>
        <v>0</v>
      </c>
      <c r="N77" s="23">
        <f t="shared" si="0"/>
        <v>0.0664121543931337</v>
      </c>
      <c r="V77" s="9">
        <f t="shared" si="3"/>
        <v>-12.4615783</v>
      </c>
      <c r="W77" s="9">
        <f t="shared" si="4"/>
        <v>18.7073975</v>
      </c>
      <c r="X77" s="9">
        <f t="shared" si="5"/>
        <v>-3.47630310000002</v>
      </c>
    </row>
    <row r="78" hidden="1" spans="1:24">
      <c r="A78" s="67">
        <v>6</v>
      </c>
      <c r="B78" s="45" t="s">
        <v>25</v>
      </c>
      <c r="C78" s="46">
        <v>8402.946289</v>
      </c>
      <c r="D78" s="46">
        <v>7604.522461</v>
      </c>
      <c r="E78" s="46">
        <v>8402.946289</v>
      </c>
      <c r="F78" s="46">
        <v>7013.017578</v>
      </c>
      <c r="G78" s="46">
        <v>5741.950684</v>
      </c>
      <c r="H78" s="46">
        <v>7101.700195</v>
      </c>
      <c r="I78" s="9">
        <f t="shared" si="1"/>
        <v>11066.770874</v>
      </c>
      <c r="J78" s="23">
        <f t="shared" si="2"/>
        <v>0</v>
      </c>
      <c r="N78" s="23">
        <f t="shared" si="0"/>
        <v>0.0576851766221886</v>
      </c>
      <c r="V78" s="9">
        <f t="shared" si="3"/>
        <v>10.718399</v>
      </c>
      <c r="W78" s="9">
        <f t="shared" si="4"/>
        <v>11.1227646</v>
      </c>
      <c r="X78" s="9">
        <f t="shared" si="5"/>
        <v>-1.49137879</v>
      </c>
    </row>
    <row r="79" hidden="1" spans="1:24">
      <c r="A79" s="67">
        <v>7</v>
      </c>
      <c r="B79" s="45" t="s">
        <v>69</v>
      </c>
      <c r="C79" s="46">
        <v>1269.452759</v>
      </c>
      <c r="D79" s="46">
        <v>1351.609375</v>
      </c>
      <c r="E79" s="46">
        <v>1269.452759</v>
      </c>
      <c r="F79" s="46">
        <v>1232.519775</v>
      </c>
      <c r="G79" s="46">
        <v>902.6411133</v>
      </c>
      <c r="H79" s="46">
        <v>1115.949951</v>
      </c>
      <c r="I79" s="9">
        <f t="shared" si="1"/>
        <v>1785.406433075</v>
      </c>
      <c r="J79" s="23">
        <f t="shared" si="2"/>
        <v>-0.0607842898396587</v>
      </c>
      <c r="N79" s="23">
        <f t="shared" si="0"/>
        <v>0.0438961009385745</v>
      </c>
      <c r="S79" s="39">
        <f>STDEVA(V75:X75)</f>
        <v>445.812596061882</v>
      </c>
      <c r="V79" s="9">
        <f t="shared" si="3"/>
        <v>141.8613891</v>
      </c>
      <c r="W79" s="9">
        <f t="shared" si="4"/>
        <v>363.4379272</v>
      </c>
      <c r="X79" s="9">
        <f t="shared" si="5"/>
        <v>-272.3540955</v>
      </c>
    </row>
    <row r="80" hidden="1" spans="1:24">
      <c r="A80" s="67">
        <v>8</v>
      </c>
      <c r="B80" s="45" t="s">
        <v>75</v>
      </c>
      <c r="C80" s="46">
        <v>260.5940552</v>
      </c>
      <c r="D80" s="46">
        <v>284.1763306</v>
      </c>
      <c r="E80" s="46">
        <v>260.5940552</v>
      </c>
      <c r="F80" s="46">
        <v>338.7227478</v>
      </c>
      <c r="G80" s="46">
        <v>168.4943695</v>
      </c>
      <c r="H80" s="46">
        <v>245.7808228</v>
      </c>
      <c r="I80" s="9">
        <f t="shared" si="1"/>
        <v>389.590595275</v>
      </c>
      <c r="J80" s="23">
        <f t="shared" si="2"/>
        <v>-0.230656763112147</v>
      </c>
      <c r="N80" s="23">
        <f t="shared" si="0"/>
        <v>0.019699414941809</v>
      </c>
      <c r="S80" s="39">
        <f t="shared" ref="S80:S102" si="6">STDEVA(V76:X76)</f>
        <v>14.1068569225232</v>
      </c>
      <c r="V80" s="9">
        <f t="shared" si="3"/>
        <v>798.423828</v>
      </c>
      <c r="W80" s="9">
        <f t="shared" si="4"/>
        <v>1389.928711</v>
      </c>
      <c r="X80" s="9">
        <f t="shared" si="5"/>
        <v>-1359.749511</v>
      </c>
    </row>
    <row r="81" hidden="1" spans="1:24">
      <c r="A81" s="67">
        <v>9</v>
      </c>
      <c r="B81" s="45" t="s">
        <v>73</v>
      </c>
      <c r="C81" s="46">
        <v>171.9377289</v>
      </c>
      <c r="D81" s="46">
        <v>158.9532318</v>
      </c>
      <c r="E81" s="46">
        <v>171.9377289</v>
      </c>
      <c r="F81" s="46">
        <v>169.9718475</v>
      </c>
      <c r="G81" s="46">
        <v>148.5866699</v>
      </c>
      <c r="H81" s="46">
        <v>184.0438385</v>
      </c>
      <c r="I81" s="9">
        <f t="shared" si="1"/>
        <v>251.357761375</v>
      </c>
      <c r="J81" s="23">
        <f t="shared" si="2"/>
        <v>-0.0657784020300142</v>
      </c>
      <c r="N81" s="23">
        <f t="shared" si="0"/>
        <v>-0.0224252674636449</v>
      </c>
      <c r="S81" s="39">
        <f t="shared" si="6"/>
        <v>16.0434659345124</v>
      </c>
      <c r="V81" s="9">
        <f t="shared" si="3"/>
        <v>-82.156616</v>
      </c>
      <c r="W81" s="9">
        <f t="shared" si="4"/>
        <v>36.932984</v>
      </c>
      <c r="X81" s="9">
        <f t="shared" si="5"/>
        <v>-213.3088377</v>
      </c>
    </row>
    <row r="82" hidden="1" spans="1:24">
      <c r="A82" s="67">
        <v>10</v>
      </c>
      <c r="B82" s="45" t="s">
        <v>60</v>
      </c>
      <c r="C82" s="46">
        <v>516.8057251</v>
      </c>
      <c r="D82" s="46">
        <v>499.9547119</v>
      </c>
      <c r="E82" s="46">
        <v>516.8057251</v>
      </c>
      <c r="F82" s="46">
        <v>390.2262878</v>
      </c>
      <c r="G82" s="46">
        <v>300.5114441</v>
      </c>
      <c r="H82" s="46">
        <v>572.9776611</v>
      </c>
      <c r="I82" s="9">
        <f t="shared" si="1"/>
        <v>699.320388775</v>
      </c>
      <c r="J82" s="23">
        <f t="shared" si="2"/>
        <v>-0.0980351239037161</v>
      </c>
      <c r="N82" s="23">
        <f t="shared" si="0"/>
        <v>-0.0338085086799651</v>
      </c>
      <c r="S82" s="39">
        <f t="shared" si="6"/>
        <v>7.16890041176843</v>
      </c>
      <c r="V82" s="9">
        <f t="shared" si="3"/>
        <v>-23.5822754</v>
      </c>
      <c r="W82" s="9">
        <f t="shared" si="4"/>
        <v>-78.1286926</v>
      </c>
      <c r="X82" s="9">
        <f t="shared" si="5"/>
        <v>-77.2864533</v>
      </c>
    </row>
    <row r="83" hidden="1" spans="1:24">
      <c r="A83" s="67">
        <v>11</v>
      </c>
      <c r="B83" s="45" t="s">
        <v>27</v>
      </c>
      <c r="C83" s="46">
        <v>536.3838501</v>
      </c>
      <c r="D83" s="46">
        <v>624.0250244</v>
      </c>
      <c r="E83" s="46">
        <v>536.3838501</v>
      </c>
      <c r="F83" s="46">
        <v>739.8499756</v>
      </c>
      <c r="G83" s="46">
        <v>396.9500122</v>
      </c>
      <c r="H83" s="46">
        <v>603.6500244</v>
      </c>
      <c r="I83" s="9">
        <f t="shared" si="1"/>
        <v>859.3106842</v>
      </c>
      <c r="J83" s="23">
        <f t="shared" si="2"/>
        <v>-0.275009977982352</v>
      </c>
      <c r="N83" s="23">
        <f t="shared" si="0"/>
        <v>-0.0386161470965249</v>
      </c>
      <c r="S83" s="39">
        <f t="shared" si="6"/>
        <v>322.723340248721</v>
      </c>
      <c r="V83" s="9">
        <f t="shared" si="3"/>
        <v>12.9844971</v>
      </c>
      <c r="W83" s="9">
        <f t="shared" si="4"/>
        <v>1.9658814</v>
      </c>
      <c r="X83" s="9">
        <f t="shared" si="5"/>
        <v>-35.4571686</v>
      </c>
    </row>
    <row r="84" hidden="1" spans="1:24">
      <c r="A84" s="67">
        <v>12</v>
      </c>
      <c r="B84" s="45" t="s">
        <v>70</v>
      </c>
      <c r="C84" s="46">
        <v>465.7167358</v>
      </c>
      <c r="D84" s="46">
        <v>444.4775085</v>
      </c>
      <c r="E84" s="46">
        <v>465.7167358</v>
      </c>
      <c r="F84" s="46">
        <v>435.8718872</v>
      </c>
      <c r="G84" s="46">
        <v>460.4895935</v>
      </c>
      <c r="H84" s="46">
        <v>534.6758423</v>
      </c>
      <c r="I84" s="9">
        <f t="shared" si="1"/>
        <v>701.737075775</v>
      </c>
      <c r="J84" s="23">
        <f t="shared" si="2"/>
        <v>-0.128973671605137</v>
      </c>
      <c r="N84" s="23">
        <f t="shared" si="0"/>
        <v>-0.0449844840857325</v>
      </c>
      <c r="S84" s="39">
        <f t="shared" si="6"/>
        <v>1447.31478448449</v>
      </c>
      <c r="V84" s="9">
        <f t="shared" si="3"/>
        <v>16.8510132</v>
      </c>
      <c r="W84" s="9">
        <f t="shared" si="4"/>
        <v>126.5794373</v>
      </c>
      <c r="X84" s="9">
        <f t="shared" si="5"/>
        <v>-272.466217</v>
      </c>
    </row>
    <row r="85" hidden="1" spans="1:24">
      <c r="A85" s="67">
        <v>13</v>
      </c>
      <c r="B85" s="45" t="s">
        <v>31</v>
      </c>
      <c r="C85" s="46">
        <v>2551.953857</v>
      </c>
      <c r="D85" s="46">
        <v>2475.477051</v>
      </c>
      <c r="E85" s="46">
        <v>2551.953857</v>
      </c>
      <c r="F85" s="46">
        <v>3007.420654</v>
      </c>
      <c r="G85" s="46">
        <v>2666.098877</v>
      </c>
      <c r="H85" s="46">
        <v>3135.225098</v>
      </c>
      <c r="I85" s="9">
        <f t="shared" si="1"/>
        <v>4097.0323485</v>
      </c>
      <c r="J85" s="23">
        <f t="shared" si="2"/>
        <v>-0.18603807470541</v>
      </c>
      <c r="N85" s="23">
        <f t="shared" si="0"/>
        <v>-0.0663128894587589</v>
      </c>
      <c r="S85" s="39">
        <f t="shared" si="6"/>
        <v>125.169356881481</v>
      </c>
      <c r="V85" s="9">
        <f t="shared" si="3"/>
        <v>-87.6411743</v>
      </c>
      <c r="W85" s="9">
        <f t="shared" si="4"/>
        <v>-203.4661255</v>
      </c>
      <c r="X85" s="9">
        <f t="shared" si="5"/>
        <v>-206.7000122</v>
      </c>
    </row>
    <row r="86" hidden="1" spans="1:24">
      <c r="A86" s="67">
        <v>14</v>
      </c>
      <c r="B86" s="45" t="s">
        <v>54</v>
      </c>
      <c r="C86" s="46">
        <v>1732.772583</v>
      </c>
      <c r="D86" s="46">
        <v>1887.791504</v>
      </c>
      <c r="E86" s="46">
        <v>1732.772583</v>
      </c>
      <c r="F86" s="46">
        <v>2251.145752</v>
      </c>
      <c r="G86" s="46">
        <v>1684.385376</v>
      </c>
      <c r="H86" s="46">
        <v>2286.071289</v>
      </c>
      <c r="I86" s="9">
        <f t="shared" si="1"/>
        <v>2893.73477175</v>
      </c>
      <c r="J86" s="23">
        <f t="shared" si="2"/>
        <v>-0.242030381406885</v>
      </c>
      <c r="N86" s="23">
        <f t="shared" si="0"/>
        <v>-0.0882328672282694</v>
      </c>
      <c r="S86" s="39">
        <f t="shared" si="6"/>
        <v>31.2520925174347</v>
      </c>
      <c r="V86" s="9">
        <f t="shared" si="3"/>
        <v>21.2392273</v>
      </c>
      <c r="W86" s="9">
        <f t="shared" si="4"/>
        <v>29.8448486</v>
      </c>
      <c r="X86" s="9">
        <f t="shared" si="5"/>
        <v>-74.1862488</v>
      </c>
    </row>
    <row r="87" hidden="1" spans="1:24">
      <c r="A87" s="67">
        <v>15</v>
      </c>
      <c r="B87" s="45" t="s">
        <v>36</v>
      </c>
      <c r="C87" s="46">
        <v>3680.092773</v>
      </c>
      <c r="D87" s="46">
        <v>4023.968018</v>
      </c>
      <c r="E87" s="46">
        <v>3680.092773</v>
      </c>
      <c r="F87" s="46">
        <v>4183.958496</v>
      </c>
      <c r="G87" s="46">
        <v>3803.70752</v>
      </c>
      <c r="H87" s="46">
        <v>4910.5</v>
      </c>
      <c r="I87" s="9">
        <f t="shared" si="1"/>
        <v>6070.579895</v>
      </c>
      <c r="J87" s="23">
        <f t="shared" si="2"/>
        <v>-0.250566587312901</v>
      </c>
      <c r="N87" s="23">
        <f t="shared" si="0"/>
        <v>-0.0916685517711346</v>
      </c>
      <c r="S87" s="39">
        <f t="shared" si="6"/>
        <v>25.3918935195118</v>
      </c>
      <c r="V87" s="9">
        <f t="shared" si="3"/>
        <v>76.4768060000001</v>
      </c>
      <c r="W87" s="9">
        <f t="shared" si="4"/>
        <v>-455.466797</v>
      </c>
      <c r="X87" s="9">
        <f t="shared" si="5"/>
        <v>-469.126221</v>
      </c>
    </row>
    <row r="88" hidden="1" spans="1:24">
      <c r="A88" s="67">
        <v>16</v>
      </c>
      <c r="B88" s="45" t="s">
        <v>63</v>
      </c>
      <c r="C88" s="46">
        <v>1010.150513</v>
      </c>
      <c r="D88" s="46">
        <v>1043.276001</v>
      </c>
      <c r="E88" s="46">
        <v>1010.150513</v>
      </c>
      <c r="F88" s="46">
        <v>1246.256226</v>
      </c>
      <c r="G88" s="46">
        <v>983.3938599</v>
      </c>
      <c r="H88" s="46">
        <v>1427.123413</v>
      </c>
      <c r="I88" s="9">
        <f t="shared" si="1"/>
        <v>1680.087631475</v>
      </c>
      <c r="J88" s="23">
        <f t="shared" si="2"/>
        <v>-0.292177183978412</v>
      </c>
      <c r="N88" s="23">
        <f t="shared" si="0"/>
        <v>-0.10880066751978</v>
      </c>
      <c r="S88" s="39">
        <f t="shared" si="6"/>
        <v>206.148094405367</v>
      </c>
      <c r="V88" s="9">
        <f t="shared" si="3"/>
        <v>-155.018921</v>
      </c>
      <c r="W88" s="9">
        <f t="shared" si="4"/>
        <v>-518.373169</v>
      </c>
      <c r="X88" s="9">
        <f t="shared" si="5"/>
        <v>-601.685913</v>
      </c>
    </row>
    <row r="89" hidden="1" spans="1:24">
      <c r="A89" s="67">
        <v>17</v>
      </c>
      <c r="B89" s="45" t="s">
        <v>62</v>
      </c>
      <c r="C89" s="46">
        <v>625.0473022</v>
      </c>
      <c r="D89" s="46">
        <v>652.4036255</v>
      </c>
      <c r="E89" s="46">
        <v>625.0473022</v>
      </c>
      <c r="F89" s="46">
        <v>709.6463623</v>
      </c>
      <c r="G89" s="46">
        <v>515.2616577</v>
      </c>
      <c r="H89" s="46">
        <v>883.5751343</v>
      </c>
      <c r="I89" s="9">
        <f t="shared" si="1"/>
        <v>1002.74534605</v>
      </c>
      <c r="J89" s="23">
        <f t="shared" si="2"/>
        <v>-0.292592923979029</v>
      </c>
      <c r="N89" s="23">
        <f t="shared" si="0"/>
        <v>-0.108975183780775</v>
      </c>
      <c r="S89" s="39">
        <f t="shared" si="6"/>
        <v>67.8243862556938</v>
      </c>
      <c r="V89" s="9">
        <f t="shared" si="3"/>
        <v>-343.875245</v>
      </c>
      <c r="W89" s="9">
        <f t="shared" si="4"/>
        <v>-503.865723</v>
      </c>
      <c r="X89" s="9">
        <f t="shared" si="5"/>
        <v>-1106.79248</v>
      </c>
    </row>
    <row r="90" hidden="1" spans="1:24">
      <c r="A90" s="67">
        <v>18</v>
      </c>
      <c r="B90" s="45" t="s">
        <v>57</v>
      </c>
      <c r="C90" s="46">
        <v>1486.480225</v>
      </c>
      <c r="D90" s="46">
        <v>1759.083008</v>
      </c>
      <c r="E90" s="46">
        <v>1486.480225</v>
      </c>
      <c r="F90" s="46">
        <v>1997.973267</v>
      </c>
      <c r="G90" s="46">
        <v>2057.044189</v>
      </c>
      <c r="H90" s="46">
        <v>2117.727051</v>
      </c>
      <c r="I90" s="9">
        <f t="shared" si="1"/>
        <v>2726.19699125</v>
      </c>
      <c r="J90" s="23">
        <f t="shared" si="2"/>
        <v>-0.298077519339389</v>
      </c>
      <c r="N90" s="23">
        <f t="shared" si="0"/>
        <v>-0.111283894462383</v>
      </c>
      <c r="S90" s="39">
        <f t="shared" si="6"/>
        <v>57.7387037048792</v>
      </c>
      <c r="V90" s="9">
        <f t="shared" si="3"/>
        <v>-33.1254879999999</v>
      </c>
      <c r="W90" s="9">
        <f t="shared" si="4"/>
        <v>-236.105713</v>
      </c>
      <c r="X90" s="9">
        <f t="shared" si="5"/>
        <v>-443.7295531</v>
      </c>
    </row>
    <row r="91" hidden="1" spans="1:24">
      <c r="A91" s="67">
        <v>19</v>
      </c>
      <c r="B91" s="45" t="s">
        <v>45</v>
      </c>
      <c r="C91" s="46">
        <v>335.5991211</v>
      </c>
      <c r="D91" s="46">
        <v>292.5370178</v>
      </c>
      <c r="E91" s="46">
        <v>335.5991211</v>
      </c>
      <c r="F91" s="46">
        <v>459.749054</v>
      </c>
      <c r="G91" s="46">
        <v>557.0496216</v>
      </c>
      <c r="H91" s="46">
        <v>479.4500122</v>
      </c>
      <c r="I91" s="9">
        <f t="shared" si="1"/>
        <v>614.99598695</v>
      </c>
      <c r="J91" s="23">
        <f t="shared" si="2"/>
        <v>-0.397541784273963</v>
      </c>
      <c r="N91" s="23">
        <f t="shared" si="0"/>
        <v>-0.112110009096995</v>
      </c>
      <c r="S91" s="39">
        <f t="shared" si="6"/>
        <v>311.135886633744</v>
      </c>
      <c r="V91" s="9">
        <f t="shared" si="3"/>
        <v>-27.3563233</v>
      </c>
      <c r="W91" s="9">
        <f t="shared" si="4"/>
        <v>-84.5990601</v>
      </c>
      <c r="X91" s="9">
        <f t="shared" si="5"/>
        <v>-368.3134766</v>
      </c>
    </row>
    <row r="92" hidden="1" spans="1:24">
      <c r="A92" s="67">
        <v>20</v>
      </c>
      <c r="B92" s="45" t="s">
        <v>40</v>
      </c>
      <c r="C92" s="46">
        <v>1302.582642</v>
      </c>
      <c r="D92" s="46">
        <v>1225.439453</v>
      </c>
      <c r="E92" s="46">
        <v>1302.582642</v>
      </c>
      <c r="F92" s="46">
        <v>1651.25</v>
      </c>
      <c r="G92" s="46">
        <v>1248.400024</v>
      </c>
      <c r="H92" s="46">
        <v>1875.849976</v>
      </c>
      <c r="I92" s="9">
        <f t="shared" si="1"/>
        <v>2151.52618425</v>
      </c>
      <c r="J92" s="23">
        <f t="shared" si="2"/>
        <v>-0.305604041546231</v>
      </c>
      <c r="N92" s="23">
        <f t="shared" si="0"/>
        <v>-0.114471802448887</v>
      </c>
      <c r="S92" s="39">
        <f t="shared" si="6"/>
        <v>237.514464329643</v>
      </c>
      <c r="V92" s="9">
        <f t="shared" si="3"/>
        <v>-272.602783</v>
      </c>
      <c r="W92" s="9">
        <f t="shared" si="4"/>
        <v>-511.493042</v>
      </c>
      <c r="X92" s="9">
        <f t="shared" si="5"/>
        <v>-60.6828619999997</v>
      </c>
    </row>
    <row r="93" hidden="1" spans="1:24">
      <c r="A93" s="67">
        <v>21</v>
      </c>
      <c r="B93" s="45" t="s">
        <v>97</v>
      </c>
      <c r="C93" s="46">
        <v>5740.39209</v>
      </c>
      <c r="D93" s="46">
        <v>5992.524414</v>
      </c>
      <c r="E93" s="46">
        <v>5740.39209</v>
      </c>
      <c r="F93" s="46">
        <v>9022.998047</v>
      </c>
      <c r="G93" s="46">
        <v>4762.04541</v>
      </c>
      <c r="H93" s="46">
        <v>8744.429688</v>
      </c>
      <c r="I93" s="9">
        <f t="shared" si="1"/>
        <v>10000.69543475</v>
      </c>
      <c r="J93" s="23">
        <f t="shared" si="2"/>
        <v>-0.363804351935044</v>
      </c>
      <c r="N93" s="23">
        <f t="shared" si="0"/>
        <v>-0.130899454664602</v>
      </c>
      <c r="S93" s="39">
        <f t="shared" si="6"/>
        <v>402.318351312583</v>
      </c>
      <c r="V93" s="9">
        <f t="shared" si="3"/>
        <v>43.0621033</v>
      </c>
      <c r="W93" s="9">
        <f t="shared" si="4"/>
        <v>-124.1499329</v>
      </c>
      <c r="X93" s="9">
        <f t="shared" si="5"/>
        <v>77.5996094</v>
      </c>
    </row>
    <row r="94" hidden="1" spans="1:24">
      <c r="A94" s="67">
        <v>22</v>
      </c>
      <c r="B94" s="45" t="s">
        <v>98</v>
      </c>
      <c r="C94" s="46">
        <v>864.7869873</v>
      </c>
      <c r="D94" s="46">
        <v>918.5080566</v>
      </c>
      <c r="E94" s="46">
        <v>864.7869873</v>
      </c>
      <c r="F94" s="46">
        <v>1163.011719</v>
      </c>
      <c r="G94" s="46">
        <v>949.399353</v>
      </c>
      <c r="H94" s="46">
        <v>1337.890503</v>
      </c>
      <c r="I94" s="9">
        <f t="shared" si="1"/>
        <v>1524.59590155</v>
      </c>
      <c r="J94" s="23">
        <f t="shared" si="2"/>
        <v>-0.353619010404172</v>
      </c>
      <c r="N94" s="23">
        <f t="shared" si="0"/>
        <v>-0.135371543131116</v>
      </c>
      <c r="S94" s="39">
        <f t="shared" si="6"/>
        <v>205.306408811954</v>
      </c>
      <c r="V94" s="9">
        <f t="shared" si="3"/>
        <v>77.1431890000001</v>
      </c>
      <c r="W94" s="9">
        <f t="shared" si="4"/>
        <v>-348.667358</v>
      </c>
      <c r="X94" s="9">
        <f t="shared" si="5"/>
        <v>-627.449952</v>
      </c>
    </row>
    <row r="95" hidden="1" spans="1:24">
      <c r="A95" s="67">
        <v>23</v>
      </c>
      <c r="B95" s="45" t="s">
        <v>50</v>
      </c>
      <c r="C95" s="46">
        <v>1635.574707</v>
      </c>
      <c r="D95" s="46">
        <v>1866.555908</v>
      </c>
      <c r="E95" s="46">
        <v>1635.574707</v>
      </c>
      <c r="F95" s="46">
        <v>2021.231812</v>
      </c>
      <c r="G95" s="46">
        <v>2007.97937</v>
      </c>
      <c r="H95" s="46">
        <v>2702.474854</v>
      </c>
      <c r="I95" s="9">
        <f t="shared" si="1"/>
        <v>2967.3478395</v>
      </c>
      <c r="J95" s="23">
        <f t="shared" si="2"/>
        <v>-0.394786336465205</v>
      </c>
      <c r="N95" s="23">
        <f t="shared" si="0"/>
        <v>-0.154131391165421</v>
      </c>
      <c r="S95" s="39">
        <f t="shared" si="6"/>
        <v>182.584401228915</v>
      </c>
      <c r="V95" s="9">
        <f t="shared" si="3"/>
        <v>-252.132324</v>
      </c>
      <c r="W95" s="9">
        <f t="shared" si="4"/>
        <v>-3282.605957</v>
      </c>
      <c r="X95" s="9">
        <f t="shared" si="5"/>
        <v>-3982.384278</v>
      </c>
    </row>
    <row r="96" hidden="1" spans="1:24">
      <c r="A96" s="67">
        <v>24</v>
      </c>
      <c r="B96" s="45" t="s">
        <v>47</v>
      </c>
      <c r="C96" s="46">
        <v>280.9456482</v>
      </c>
      <c r="D96" s="46">
        <v>353.771759</v>
      </c>
      <c r="E96" s="46">
        <v>280.9456482</v>
      </c>
      <c r="F96" s="46">
        <v>529.25</v>
      </c>
      <c r="G96" s="46">
        <v>339.25</v>
      </c>
      <c r="H96" s="46">
        <v>485.1000061</v>
      </c>
      <c r="I96" s="9">
        <f t="shared" si="1"/>
        <v>567.315765375</v>
      </c>
      <c r="J96" s="23">
        <f t="shared" si="2"/>
        <v>-0.46916268644308</v>
      </c>
      <c r="N96" s="23">
        <f t="shared" si="0"/>
        <v>-0.166452519598968</v>
      </c>
      <c r="S96" s="39">
        <f t="shared" si="6"/>
        <v>225.539511377115</v>
      </c>
      <c r="V96" s="9">
        <f t="shared" si="3"/>
        <v>-53.7210693000001</v>
      </c>
      <c r="W96" s="9">
        <f t="shared" si="4"/>
        <v>-298.2247317</v>
      </c>
      <c r="X96" s="9">
        <f t="shared" si="5"/>
        <v>-388.49115</v>
      </c>
    </row>
    <row r="97" hidden="1" spans="1:24">
      <c r="A97" s="67">
        <v>25</v>
      </c>
      <c r="B97" s="45" t="s">
        <v>23</v>
      </c>
      <c r="C97" s="46">
        <v>1251.86145</v>
      </c>
      <c r="D97" s="46">
        <v>1314.046509</v>
      </c>
      <c r="E97" s="46">
        <v>1251.86145</v>
      </c>
      <c r="F97" s="46">
        <v>1700.871094</v>
      </c>
      <c r="G97" s="46">
        <v>1680.852539</v>
      </c>
      <c r="H97" s="46">
        <v>2219.064697</v>
      </c>
      <c r="I97" s="9">
        <f t="shared" si="1"/>
        <v>2354.63943475</v>
      </c>
      <c r="J97" s="23">
        <f t="shared" si="2"/>
        <v>-0.435860769768264</v>
      </c>
      <c r="N97" s="23">
        <f t="shared" si="0"/>
        <v>-0.173717095973313</v>
      </c>
      <c r="S97" s="39">
        <f t="shared" si="6"/>
        <v>107.900866691003</v>
      </c>
      <c r="V97" s="9">
        <f t="shared" si="3"/>
        <v>-230.981201</v>
      </c>
      <c r="W97" s="9">
        <f t="shared" si="4"/>
        <v>-385.657105</v>
      </c>
      <c r="X97" s="9">
        <f t="shared" si="5"/>
        <v>-694.495484</v>
      </c>
    </row>
    <row r="98" hidden="1" spans="1:24">
      <c r="A98" s="67">
        <v>26</v>
      </c>
      <c r="B98" s="45" t="s">
        <v>94</v>
      </c>
      <c r="C98" s="46">
        <v>9272.915039</v>
      </c>
      <c r="D98" s="46">
        <v>10168.78613</v>
      </c>
      <c r="E98" s="46">
        <v>9272.915039</v>
      </c>
      <c r="F98" s="46">
        <v>13906.02637</v>
      </c>
      <c r="G98" s="46">
        <v>16893.14648</v>
      </c>
      <c r="H98" s="46">
        <v>17323.90625</v>
      </c>
      <c r="I98" s="9">
        <f t="shared" si="1"/>
        <v>19209.423827</v>
      </c>
      <c r="J98" s="23">
        <f t="shared" si="2"/>
        <v>-0.464733016608191</v>
      </c>
      <c r="N98" s="23">
        <f t="shared" si="0"/>
        <v>-0.188060845136154</v>
      </c>
      <c r="S98" s="39">
        <f t="shared" si="6"/>
        <v>354.844062229701</v>
      </c>
      <c r="V98" s="9">
        <f t="shared" si="3"/>
        <v>-72.8261108</v>
      </c>
      <c r="W98" s="9">
        <f t="shared" si="4"/>
        <v>-248.3043518</v>
      </c>
      <c r="X98" s="9">
        <f t="shared" si="5"/>
        <v>-145.8500061</v>
      </c>
    </row>
    <row r="99" hidden="1" spans="1:24">
      <c r="A99" s="67">
        <v>27</v>
      </c>
      <c r="B99" s="45" t="s">
        <v>37</v>
      </c>
      <c r="C99" s="46">
        <v>430.0191345</v>
      </c>
      <c r="D99" s="46">
        <v>488.1028137</v>
      </c>
      <c r="E99" s="46">
        <v>430.0191345</v>
      </c>
      <c r="F99" s="46">
        <v>543.5493164</v>
      </c>
      <c r="G99" s="46">
        <v>542.4631958</v>
      </c>
      <c r="H99" s="46">
        <v>816.8391113</v>
      </c>
      <c r="I99" s="9">
        <f t="shared" si="1"/>
        <v>812.74817655</v>
      </c>
      <c r="J99" s="23">
        <f t="shared" si="2"/>
        <v>-0.473557119693223</v>
      </c>
      <c r="N99" s="23">
        <f t="shared" si="0"/>
        <v>-0.192547310330625</v>
      </c>
      <c r="S99" s="39">
        <f t="shared" si="6"/>
        <v>1982.76909813736</v>
      </c>
      <c r="V99" s="9">
        <f t="shared" si="3"/>
        <v>-62.1850589999999</v>
      </c>
      <c r="W99" s="9">
        <f t="shared" si="4"/>
        <v>-449.009644</v>
      </c>
      <c r="X99" s="9">
        <f t="shared" si="5"/>
        <v>-538.212158</v>
      </c>
    </row>
    <row r="100" hidden="1" spans="1:24">
      <c r="A100" s="67">
        <v>28</v>
      </c>
      <c r="B100" s="45" t="s">
        <v>34</v>
      </c>
      <c r="C100" s="46">
        <v>562.8980713</v>
      </c>
      <c r="D100" s="46">
        <v>620.4030151</v>
      </c>
      <c r="E100" s="46">
        <v>562.8980713</v>
      </c>
      <c r="F100" s="46">
        <v>684.5112305</v>
      </c>
      <c r="G100" s="46">
        <v>684.7260132</v>
      </c>
      <c r="H100" s="46">
        <v>1125.702515</v>
      </c>
      <c r="I100" s="9">
        <f t="shared" si="1"/>
        <v>1060.2847291</v>
      </c>
      <c r="J100" s="23">
        <f t="shared" si="2"/>
        <v>-0.49995841370222</v>
      </c>
      <c r="N100" s="23">
        <f t="shared" si="0"/>
        <v>-0.206277469914987</v>
      </c>
      <c r="S100" s="39">
        <f t="shared" si="6"/>
        <v>173.205597547928</v>
      </c>
      <c r="V100" s="9">
        <f t="shared" si="3"/>
        <v>-895.871091000001</v>
      </c>
      <c r="W100" s="9">
        <f t="shared" si="4"/>
        <v>-4633.111331</v>
      </c>
      <c r="X100" s="9">
        <f t="shared" si="5"/>
        <v>-430.759770000001</v>
      </c>
    </row>
    <row r="101" hidden="1" spans="1:24">
      <c r="A101" s="67">
        <v>29</v>
      </c>
      <c r="B101" s="45" t="s">
        <v>30</v>
      </c>
      <c r="C101" s="46">
        <v>914.8127441</v>
      </c>
      <c r="D101" s="46">
        <v>1131.380493</v>
      </c>
      <c r="E101" s="46">
        <v>914.8127441</v>
      </c>
      <c r="F101" s="46">
        <v>1527.452637</v>
      </c>
      <c r="G101" s="46">
        <v>1509.805786</v>
      </c>
      <c r="H101" s="46">
        <v>1948.63147</v>
      </c>
      <c r="I101" s="9">
        <f t="shared" si="1"/>
        <v>1986.72396855</v>
      </c>
      <c r="J101" s="23">
        <f t="shared" si="2"/>
        <v>-0.530535784634536</v>
      </c>
      <c r="N101" s="23">
        <f t="shared" si="0"/>
        <v>-0.222797543372088</v>
      </c>
      <c r="S101" s="39">
        <f t="shared" si="6"/>
        <v>235.991267552625</v>
      </c>
      <c r="V101" s="9">
        <f t="shared" si="3"/>
        <v>-58.0836792</v>
      </c>
      <c r="W101" s="9">
        <f t="shared" si="4"/>
        <v>-113.5301819</v>
      </c>
      <c r="X101" s="9">
        <f t="shared" si="5"/>
        <v>-274.3759155</v>
      </c>
    </row>
    <row r="102" hidden="1" spans="1:24">
      <c r="A102" s="67">
        <v>30</v>
      </c>
      <c r="B102" s="45" t="s">
        <v>95</v>
      </c>
      <c r="C102" s="46">
        <v>2047.68457</v>
      </c>
      <c r="D102" s="46">
        <v>2494.487061</v>
      </c>
      <c r="E102" s="46">
        <v>2047.68457</v>
      </c>
      <c r="F102" s="46">
        <v>3975.274902</v>
      </c>
      <c r="G102" s="46">
        <v>2157.364014</v>
      </c>
      <c r="H102" s="46">
        <v>4853.257813</v>
      </c>
      <c r="I102" s="9">
        <f t="shared" si="1"/>
        <v>4393.9382325</v>
      </c>
      <c r="J102" s="23">
        <f t="shared" si="2"/>
        <v>-0.578080405183701</v>
      </c>
      <c r="N102" s="23">
        <f t="shared" si="0"/>
        <v>-0.249973574373289</v>
      </c>
      <c r="S102" s="39">
        <f t="shared" si="6"/>
        <v>88.1494897905962</v>
      </c>
      <c r="V102" s="9">
        <f t="shared" si="3"/>
        <v>-57.5049438</v>
      </c>
      <c r="W102" s="9">
        <f t="shared" si="4"/>
        <v>-121.6131592</v>
      </c>
      <c r="X102" s="9">
        <f t="shared" si="5"/>
        <v>-440.9765018</v>
      </c>
    </row>
    <row r="103" hidden="1" spans="18:23">
      <c r="R103" s="39">
        <f>STDEVA(V99:X99)</f>
        <v>253.045498888605</v>
      </c>
      <c r="U103" s="9">
        <f>(C101-D101)</f>
        <v>-216.5677489</v>
      </c>
      <c r="V103" s="9">
        <f>(E101-F101)</f>
        <v>-612.6398929</v>
      </c>
      <c r="W103" s="9">
        <f>(G101-H101)</f>
        <v>-438.825684</v>
      </c>
    </row>
    <row r="104" hidden="1" spans="18:23">
      <c r="R104" s="39">
        <f>STDEVA(V100:X100)</f>
        <v>2303.73073493977</v>
      </c>
      <c r="U104" s="9">
        <f>(C102-D102)</f>
        <v>-446.802491</v>
      </c>
      <c r="V104" s="9">
        <f>(E102-F102)</f>
        <v>-1927.590332</v>
      </c>
      <c r="W104" s="9">
        <f>(G102-H102)</f>
        <v>-2695.893799</v>
      </c>
    </row>
    <row r="105" hidden="1" spans="18:18">
      <c r="R105" s="39">
        <f>STDEVA(V101:X101)</f>
        <v>112.344704787422</v>
      </c>
    </row>
    <row r="106" hidden="1" spans="18:18">
      <c r="R106" s="39">
        <f>STDEVA(V102:X102)</f>
        <v>205.407417779627</v>
      </c>
    </row>
    <row r="107" hidden="1" spans="18:18">
      <c r="R107" s="39">
        <f>STDEVA(U103:W103)</f>
        <v>198.529222107312</v>
      </c>
    </row>
    <row r="108" hidden="1" spans="18:18">
      <c r="R108" s="39">
        <f>STDEVA(U104:W104)</f>
        <v>1143.1997900031</v>
      </c>
    </row>
    <row r="109" hidden="1" spans="14:16">
      <c r="N109">
        <f>SUM(U75:U104)</f>
        <v>-663.3702399</v>
      </c>
      <c r="O109">
        <f>SUM(V75:V104)</f>
        <v>-3808.8961916</v>
      </c>
      <c r="P109">
        <f>SUM(W75:W104)</f>
        <v>-13390.3796808</v>
      </c>
    </row>
    <row r="110" hidden="1"/>
    <row r="111" hidden="1"/>
  </sheetData>
  <mergeCells count="5">
    <mergeCell ref="J1:L1"/>
    <mergeCell ref="N1:R1"/>
    <mergeCell ref="N2:P2"/>
    <mergeCell ref="R2:T2"/>
    <mergeCell ref="V2:X2"/>
  </mergeCells>
  <pageMargins left="0.7" right="0.7" top="0.75" bottom="0.75" header="0.3" footer="0.3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17"/>
  <sheetViews>
    <sheetView tabSelected="1" zoomScale="25" zoomScaleNormal="25" workbookViewId="0">
      <selection activeCell="AR55" sqref="AR55"/>
    </sheetView>
  </sheetViews>
  <sheetFormatPr defaultColWidth="8.88888888888889" defaultRowHeight="14.4"/>
  <cols>
    <col min="11" max="11" width="12.1111111111111" customWidth="1"/>
    <col min="13" max="13" width="13.2222222222222" customWidth="1"/>
    <col min="15" max="15" width="12.8888888888889"/>
    <col min="18" max="19" width="12.8888888888889"/>
    <col min="21" max="21" width="12.8888888888889"/>
    <col min="22" max="22" width="14.1111111111111"/>
    <col min="23" max="23" width="9.22222222222222"/>
    <col min="24" max="24" width="12.8888888888889"/>
    <col min="25" max="25" width="9.22222222222222"/>
    <col min="31" max="32" width="9.22222222222222"/>
    <col min="33" max="35" width="12.8888888888889"/>
    <col min="36" max="36" width="13"/>
    <col min="37" max="37" width="12.8888888888889"/>
  </cols>
  <sheetData>
    <row r="1" spans="1:8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</row>
    <row r="2" ht="15.6" spans="1:25">
      <c r="A2" s="44">
        <v>1</v>
      </c>
      <c r="B2" s="45" t="s">
        <v>10</v>
      </c>
      <c r="C2" s="46">
        <v>1240.23522949219</v>
      </c>
      <c r="D2" s="46">
        <v>1438.16271972656</v>
      </c>
      <c r="E2" s="46">
        <v>1240.23522949219</v>
      </c>
      <c r="F2" s="46">
        <v>1457.83361816406</v>
      </c>
      <c r="G2" s="46">
        <v>1274.09753417969</v>
      </c>
      <c r="H2" s="46">
        <v>1734.75756835937</v>
      </c>
      <c r="J2" s="47" t="s">
        <v>8</v>
      </c>
      <c r="K2" s="47"/>
      <c r="L2" s="47"/>
      <c r="M2" s="47"/>
      <c r="O2" s="48" t="s">
        <v>9</v>
      </c>
      <c r="P2" s="48"/>
      <c r="Q2" s="48"/>
      <c r="R2" s="48"/>
      <c r="W2" s="28" t="s">
        <v>92</v>
      </c>
      <c r="X2" s="28"/>
      <c r="Y2" s="28"/>
    </row>
    <row r="3" spans="1:25">
      <c r="A3" s="44">
        <v>2</v>
      </c>
      <c r="B3" s="45" t="s">
        <v>16</v>
      </c>
      <c r="C3" s="46">
        <v>369.747924804688</v>
      </c>
      <c r="D3" s="46">
        <v>368.764953613281</v>
      </c>
      <c r="E3" s="46">
        <v>369.747924804688</v>
      </c>
      <c r="F3" s="46">
        <v>361.297943115234</v>
      </c>
      <c r="G3" s="46">
        <v>327.058715820313</v>
      </c>
      <c r="H3" s="46">
        <v>420.851623535156</v>
      </c>
      <c r="O3" s="10" t="s">
        <v>109</v>
      </c>
      <c r="P3" s="10"/>
      <c r="Q3" s="10"/>
      <c r="S3" s="10" t="s">
        <v>14</v>
      </c>
      <c r="T3" s="10"/>
      <c r="U3" s="10"/>
      <c r="W3" s="45" t="s">
        <v>18</v>
      </c>
      <c r="X3" s="58" t="s">
        <v>1</v>
      </c>
      <c r="Y3" s="45" t="s">
        <v>12</v>
      </c>
    </row>
    <row r="4" spans="1:25">
      <c r="A4" s="44">
        <v>3</v>
      </c>
      <c r="B4" s="45" t="s">
        <v>19</v>
      </c>
      <c r="C4" s="46">
        <v>183.104705810547</v>
      </c>
      <c r="D4" s="46">
        <v>199.965423583984</v>
      </c>
      <c r="E4" s="46">
        <v>183.104705810547</v>
      </c>
      <c r="F4" s="46">
        <v>188.068908691406</v>
      </c>
      <c r="G4" s="46">
        <v>176.172088623047</v>
      </c>
      <c r="H4" s="46">
        <v>261.067779541016</v>
      </c>
      <c r="J4" t="s">
        <v>11</v>
      </c>
      <c r="K4" s="45" t="s">
        <v>18</v>
      </c>
      <c r="L4" s="45" t="s">
        <v>1</v>
      </c>
      <c r="M4" s="45" t="s">
        <v>12</v>
      </c>
      <c r="O4" s="45" t="s">
        <v>18</v>
      </c>
      <c r="P4" s="45" t="s">
        <v>1</v>
      </c>
      <c r="Q4" s="45" t="s">
        <v>12</v>
      </c>
      <c r="S4" s="45" t="s">
        <v>18</v>
      </c>
      <c r="T4" s="45" t="s">
        <v>1</v>
      </c>
      <c r="U4" s="45" t="s">
        <v>12</v>
      </c>
      <c r="W4" s="59">
        <v>1</v>
      </c>
      <c r="X4" s="59" t="s">
        <v>10</v>
      </c>
      <c r="Y4" s="62">
        <v>-0.285067117092834</v>
      </c>
    </row>
    <row r="5" spans="1:25">
      <c r="A5" s="44">
        <v>4</v>
      </c>
      <c r="B5" s="45" t="s">
        <v>23</v>
      </c>
      <c r="C5" s="46">
        <v>1251.86145019531</v>
      </c>
      <c r="D5" s="46">
        <v>1314.04650878906</v>
      </c>
      <c r="E5" s="46">
        <v>1251.86145019531</v>
      </c>
      <c r="F5" s="46">
        <v>1700.87109375</v>
      </c>
      <c r="G5" s="46">
        <v>1680.8525390625</v>
      </c>
      <c r="H5" s="46">
        <v>2219.06469726563</v>
      </c>
      <c r="K5" s="49">
        <v>1</v>
      </c>
      <c r="L5" s="50" t="s">
        <v>26</v>
      </c>
      <c r="M5" s="51">
        <v>0.257373350170728</v>
      </c>
      <c r="O5" s="45">
        <v>1</v>
      </c>
      <c r="P5" s="45" t="s">
        <v>10</v>
      </c>
      <c r="Q5" s="60">
        <v>2374.86965742045</v>
      </c>
      <c r="S5" s="45">
        <v>1</v>
      </c>
      <c r="T5" s="45" t="s">
        <v>10</v>
      </c>
      <c r="U5" s="46">
        <v>11083.3907470703</v>
      </c>
      <c r="W5" s="61">
        <v>2</v>
      </c>
      <c r="X5" s="61" t="s">
        <v>16</v>
      </c>
      <c r="Y5" s="62">
        <v>-0.12142925409482</v>
      </c>
    </row>
    <row r="6" spans="1:25">
      <c r="A6" s="44">
        <v>5</v>
      </c>
      <c r="B6" s="45" t="s">
        <v>27</v>
      </c>
      <c r="C6" s="46">
        <v>536.383850097656</v>
      </c>
      <c r="D6" s="46">
        <v>624.025024414063</v>
      </c>
      <c r="E6" s="46">
        <v>536.383850097656</v>
      </c>
      <c r="F6" s="46">
        <v>739.849975585938</v>
      </c>
      <c r="G6" s="46">
        <v>396.950012207031</v>
      </c>
      <c r="H6" s="46">
        <v>603.650024414063</v>
      </c>
      <c r="K6" s="49">
        <v>2</v>
      </c>
      <c r="L6" s="50" t="s">
        <v>30</v>
      </c>
      <c r="M6" s="51">
        <v>0.208090362963365</v>
      </c>
      <c r="O6" s="45">
        <v>2</v>
      </c>
      <c r="P6" s="45" t="s">
        <v>16</v>
      </c>
      <c r="Q6" s="60">
        <v>708.013372489321</v>
      </c>
      <c r="S6" s="45">
        <v>2</v>
      </c>
      <c r="T6" s="45" t="s">
        <v>16</v>
      </c>
      <c r="U6" s="46">
        <v>2948.51495361328</v>
      </c>
      <c r="W6" s="59">
        <v>3</v>
      </c>
      <c r="X6" s="59" t="s">
        <v>19</v>
      </c>
      <c r="Y6" s="62">
        <v>-0.29863154261141</v>
      </c>
    </row>
    <row r="7" spans="1:25">
      <c r="A7" s="44">
        <v>6</v>
      </c>
      <c r="B7" s="45" t="s">
        <v>31</v>
      </c>
      <c r="C7" s="46">
        <v>2551.95385742188</v>
      </c>
      <c r="D7" s="46">
        <v>2475.47705078125</v>
      </c>
      <c r="E7" s="46">
        <v>2551.95385742188</v>
      </c>
      <c r="F7" s="46">
        <v>3007.42065429688</v>
      </c>
      <c r="G7" s="46">
        <v>2666.09887695313</v>
      </c>
      <c r="H7" s="46">
        <v>3135.22509765625</v>
      </c>
      <c r="K7" s="49">
        <v>3</v>
      </c>
      <c r="L7" s="50" t="s">
        <v>34</v>
      </c>
      <c r="M7" s="51">
        <v>0.189182388840367</v>
      </c>
      <c r="O7" s="45">
        <v>3</v>
      </c>
      <c r="P7" s="45" t="s">
        <v>19</v>
      </c>
      <c r="Q7" s="60">
        <v>350.618817801534</v>
      </c>
      <c r="S7" s="45">
        <v>3</v>
      </c>
      <c r="T7" s="45" t="s">
        <v>19</v>
      </c>
      <c r="U7" s="46">
        <v>1562.6572265625</v>
      </c>
      <c r="W7" s="61">
        <v>4</v>
      </c>
      <c r="X7" s="61" t="s">
        <v>23</v>
      </c>
      <c r="Y7" s="62">
        <v>-0.435860769747779</v>
      </c>
    </row>
    <row r="8" spans="1:25">
      <c r="A8" s="44">
        <v>7</v>
      </c>
      <c r="B8" s="45" t="s">
        <v>35</v>
      </c>
      <c r="C8" s="46">
        <v>131.550003051758</v>
      </c>
      <c r="D8" s="46">
        <v>106.949996948242</v>
      </c>
      <c r="E8" s="46">
        <v>131.550003051758</v>
      </c>
      <c r="F8" s="46">
        <v>103.75</v>
      </c>
      <c r="G8" s="46">
        <v>42.4500007629395</v>
      </c>
      <c r="H8" s="46">
        <v>53.75</v>
      </c>
      <c r="K8" s="49">
        <v>4</v>
      </c>
      <c r="L8" s="50" t="s">
        <v>37</v>
      </c>
      <c r="M8" s="51">
        <v>0.173984021117646</v>
      </c>
      <c r="O8" s="45">
        <v>4</v>
      </c>
      <c r="P8" s="45" t="s">
        <v>23</v>
      </c>
      <c r="Q8" s="60">
        <v>2397.1321751443</v>
      </c>
      <c r="S8" s="45">
        <v>4</v>
      </c>
      <c r="T8" s="45" t="s">
        <v>23</v>
      </c>
      <c r="U8" s="46">
        <v>12371.2902832031</v>
      </c>
      <c r="W8" s="59">
        <v>5</v>
      </c>
      <c r="X8" s="59" t="s">
        <v>27</v>
      </c>
      <c r="Y8" s="62">
        <v>-0.275009977971741</v>
      </c>
    </row>
    <row r="9" spans="1:25">
      <c r="A9" s="44">
        <v>8</v>
      </c>
      <c r="B9" s="45" t="s">
        <v>38</v>
      </c>
      <c r="C9" s="46">
        <v>69.9503631591797</v>
      </c>
      <c r="D9" s="46">
        <v>66.7357482910156</v>
      </c>
      <c r="E9" s="46">
        <v>69.9503631591797</v>
      </c>
      <c r="F9" s="46">
        <v>49.9500007629395</v>
      </c>
      <c r="G9" s="46">
        <v>28</v>
      </c>
      <c r="H9" s="46">
        <v>34.0499992370605</v>
      </c>
      <c r="K9" s="49">
        <v>5</v>
      </c>
      <c r="L9" s="50" t="s">
        <v>41</v>
      </c>
      <c r="M9" s="51">
        <v>0.161634665908003</v>
      </c>
      <c r="O9" s="45">
        <v>5</v>
      </c>
      <c r="P9" s="45" t="s">
        <v>27</v>
      </c>
      <c r="Q9" s="60">
        <v>1027.09687649242</v>
      </c>
      <c r="S9" s="45">
        <v>5</v>
      </c>
      <c r="T9" s="45" t="s">
        <v>27</v>
      </c>
      <c r="U9" s="46">
        <v>4713.4765625</v>
      </c>
      <c r="W9" s="61">
        <v>6</v>
      </c>
      <c r="X9" s="61" t="s">
        <v>31</v>
      </c>
      <c r="Y9" s="62">
        <v>-0.186038074481605</v>
      </c>
    </row>
    <row r="10" spans="1:25">
      <c r="A10" s="44">
        <v>9</v>
      </c>
      <c r="B10" s="45" t="s">
        <v>42</v>
      </c>
      <c r="C10" s="46">
        <v>332.905883789063</v>
      </c>
      <c r="D10" s="46">
        <v>269.188079833984</v>
      </c>
      <c r="E10" s="46">
        <v>332.905883789063</v>
      </c>
      <c r="F10" s="46">
        <v>451.676635742188</v>
      </c>
      <c r="G10" s="46">
        <v>329.169860839844</v>
      </c>
      <c r="H10" s="46">
        <v>360.537475585938</v>
      </c>
      <c r="O10" s="45">
        <v>6</v>
      </c>
      <c r="P10" s="45" t="s">
        <v>31</v>
      </c>
      <c r="Q10" s="60">
        <v>4886.61960167812</v>
      </c>
      <c r="S10" s="45">
        <v>6</v>
      </c>
      <c r="T10" s="45" t="s">
        <v>31</v>
      </c>
      <c r="U10" s="46">
        <v>21947.50390625</v>
      </c>
      <c r="W10" s="59">
        <v>7</v>
      </c>
      <c r="X10" s="59" t="s">
        <v>35</v>
      </c>
      <c r="Y10" s="62">
        <v>0</v>
      </c>
    </row>
    <row r="11" spans="1:25">
      <c r="A11" s="44">
        <v>10</v>
      </c>
      <c r="B11" s="45" t="s">
        <v>45</v>
      </c>
      <c r="C11" s="46">
        <v>335.59912109375</v>
      </c>
      <c r="D11" s="46">
        <v>292.537017822266</v>
      </c>
      <c r="E11" s="46">
        <v>335.59912109375</v>
      </c>
      <c r="F11" s="46">
        <v>459.749053955078</v>
      </c>
      <c r="G11" s="46">
        <v>557.049621582031</v>
      </c>
      <c r="H11" s="46">
        <v>479.450012207031</v>
      </c>
      <c r="J11" t="s">
        <v>39</v>
      </c>
      <c r="O11" s="45">
        <v>7</v>
      </c>
      <c r="P11" s="45" t="s">
        <v>35</v>
      </c>
      <c r="Q11" s="60">
        <v>251.899077894364</v>
      </c>
      <c r="S11" s="45">
        <v>7</v>
      </c>
      <c r="T11" s="45" t="s">
        <v>35</v>
      </c>
      <c r="U11" s="46">
        <v>805.300006866456</v>
      </c>
      <c r="W11" s="61">
        <v>8</v>
      </c>
      <c r="X11" s="61" t="s">
        <v>38</v>
      </c>
      <c r="Y11" s="62">
        <v>0</v>
      </c>
    </row>
    <row r="12" spans="1:25">
      <c r="A12" s="44">
        <v>11</v>
      </c>
      <c r="B12" s="45" t="s">
        <v>21</v>
      </c>
      <c r="C12" s="46">
        <v>17353.05859375</v>
      </c>
      <c r="D12" s="46">
        <v>18465.359375</v>
      </c>
      <c r="E12" s="46">
        <v>17353.05859375</v>
      </c>
      <c r="F12" s="46">
        <v>15165.75</v>
      </c>
      <c r="G12" s="46">
        <v>9990.2568359375</v>
      </c>
      <c r="H12" s="46">
        <v>13056.8994140625</v>
      </c>
      <c r="K12" s="45" t="s">
        <v>18</v>
      </c>
      <c r="L12" s="45" t="s">
        <v>1</v>
      </c>
      <c r="M12" s="45" t="s">
        <v>12</v>
      </c>
      <c r="O12" s="45">
        <v>8</v>
      </c>
      <c r="P12" s="45" t="s">
        <v>38</v>
      </c>
      <c r="Q12" s="60">
        <v>133.944747771998</v>
      </c>
      <c r="S12" s="45">
        <v>8</v>
      </c>
      <c r="T12" s="45" t="s">
        <v>38</v>
      </c>
      <c r="U12" s="46">
        <v>438.536838531494</v>
      </c>
      <c r="W12" s="59">
        <v>9</v>
      </c>
      <c r="X12" s="59" t="s">
        <v>42</v>
      </c>
      <c r="Y12" s="62">
        <v>-0.262955270550939</v>
      </c>
    </row>
    <row r="13" spans="1:25">
      <c r="A13" s="44">
        <v>12</v>
      </c>
      <c r="B13" s="45" t="s">
        <v>22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K13" s="18">
        <v>1</v>
      </c>
      <c r="L13" s="52" t="s">
        <v>79</v>
      </c>
      <c r="M13" s="53">
        <v>-0.197829879178802</v>
      </c>
      <c r="O13" s="45">
        <v>9</v>
      </c>
      <c r="P13" s="45" t="s">
        <v>42</v>
      </c>
      <c r="Q13" s="60">
        <v>637.46623494246</v>
      </c>
      <c r="S13" s="45">
        <v>9</v>
      </c>
      <c r="T13" s="45" t="s">
        <v>42</v>
      </c>
      <c r="U13" s="46">
        <v>2860.96633911133</v>
      </c>
      <c r="W13" s="61">
        <v>10</v>
      </c>
      <c r="X13" s="61" t="s">
        <v>45</v>
      </c>
      <c r="Y13" s="62">
        <v>-0.397541784265749</v>
      </c>
    </row>
    <row r="14" spans="1:25">
      <c r="A14" s="44">
        <v>13</v>
      </c>
      <c r="B14" s="45" t="s">
        <v>52</v>
      </c>
      <c r="C14" s="46">
        <v>513.860473632813</v>
      </c>
      <c r="D14" s="46">
        <v>531.328796386719</v>
      </c>
      <c r="E14" s="46">
        <v>513.860473632813</v>
      </c>
      <c r="F14" s="46">
        <v>468.782379150391</v>
      </c>
      <c r="G14" s="46">
        <v>642.5</v>
      </c>
      <c r="H14" s="46">
        <v>755.599975585938</v>
      </c>
      <c r="K14" s="18">
        <v>2</v>
      </c>
      <c r="L14" s="54" t="s">
        <v>35</v>
      </c>
      <c r="M14" s="55">
        <v>-0.200493679296806</v>
      </c>
      <c r="O14" s="45">
        <v>10</v>
      </c>
      <c r="P14" s="45" t="s">
        <v>45</v>
      </c>
      <c r="Q14" s="60">
        <v>642.623391748716</v>
      </c>
      <c r="S14" s="45">
        <v>10</v>
      </c>
      <c r="T14" s="45" t="s">
        <v>45</v>
      </c>
      <c r="U14" s="46">
        <v>3255.33212280273</v>
      </c>
      <c r="W14" s="59">
        <v>11</v>
      </c>
      <c r="X14" s="59" t="s">
        <v>21</v>
      </c>
      <c r="Y14" s="62">
        <v>-0.0602371585984906</v>
      </c>
    </row>
    <row r="15" spans="1:25">
      <c r="A15" s="44">
        <v>14</v>
      </c>
      <c r="B15" s="45" t="s">
        <v>55</v>
      </c>
      <c r="C15" s="46">
        <v>231.367782592773</v>
      </c>
      <c r="D15" s="46">
        <v>196.891906738281</v>
      </c>
      <c r="E15" s="46">
        <v>231.367782592773</v>
      </c>
      <c r="F15" s="46">
        <v>169.283355712891</v>
      </c>
      <c r="G15" s="46">
        <v>135.216247558594</v>
      </c>
      <c r="H15" s="46">
        <v>122.200660705566</v>
      </c>
      <c r="K15" s="18">
        <v>3</v>
      </c>
      <c r="L15" s="52" t="s">
        <v>65</v>
      </c>
      <c r="M15" s="53">
        <v>-0.228048146187809</v>
      </c>
      <c r="O15" s="45">
        <v>11</v>
      </c>
      <c r="P15" s="45" t="s">
        <v>21</v>
      </c>
      <c r="Q15" s="60">
        <v>33228.5774002807</v>
      </c>
      <c r="S15" s="45">
        <v>11</v>
      </c>
      <c r="T15" s="45" t="s">
        <v>21</v>
      </c>
      <c r="U15" s="46">
        <v>123903.19140625</v>
      </c>
      <c r="W15" s="61">
        <v>12</v>
      </c>
      <c r="X15" s="61" t="s">
        <v>22</v>
      </c>
      <c r="Y15" s="62" t="e">
        <v>#DIV/0!</v>
      </c>
    </row>
    <row r="16" spans="1:25">
      <c r="A16" s="44">
        <v>15</v>
      </c>
      <c r="B16" s="45" t="s">
        <v>26</v>
      </c>
      <c r="C16" s="46">
        <v>1914.88391113281</v>
      </c>
      <c r="D16" s="46">
        <v>2606.63305664063</v>
      </c>
      <c r="E16" s="46">
        <v>1914.88391113281</v>
      </c>
      <c r="F16" s="46">
        <v>2833.31958007813</v>
      </c>
      <c r="G16" s="46">
        <v>3892.37451171875</v>
      </c>
      <c r="H16" s="46">
        <v>4786.294921875</v>
      </c>
      <c r="K16" s="18">
        <v>4</v>
      </c>
      <c r="L16" s="54" t="s">
        <v>71</v>
      </c>
      <c r="M16" s="55">
        <v>-0.28342203346505</v>
      </c>
      <c r="O16" s="45">
        <v>12</v>
      </c>
      <c r="P16" s="45" t="s">
        <v>22</v>
      </c>
      <c r="Q16" s="60">
        <v>0</v>
      </c>
      <c r="S16" s="45">
        <v>12</v>
      </c>
      <c r="T16" s="45" t="s">
        <v>22</v>
      </c>
      <c r="U16" s="46">
        <v>0</v>
      </c>
      <c r="W16" s="59">
        <v>13</v>
      </c>
      <c r="X16" s="59" t="s">
        <v>52</v>
      </c>
      <c r="Y16" s="62">
        <v>-0.319930531715099</v>
      </c>
    </row>
    <row r="17" spans="1:25">
      <c r="A17" s="44">
        <v>16</v>
      </c>
      <c r="B17" s="45" t="s">
        <v>58</v>
      </c>
      <c r="C17" s="46">
        <v>148.391952514648</v>
      </c>
      <c r="D17" s="46">
        <v>158.135299682617</v>
      </c>
      <c r="E17" s="46">
        <v>148.391952514648</v>
      </c>
      <c r="F17" s="46">
        <v>112.547981262207</v>
      </c>
      <c r="G17" s="46">
        <v>88.5924224853516</v>
      </c>
      <c r="H17" s="46">
        <v>106.657760620117</v>
      </c>
      <c r="K17" s="18">
        <v>5</v>
      </c>
      <c r="L17" s="52" t="s">
        <v>66</v>
      </c>
      <c r="M17" s="53">
        <v>-0.53653762282612</v>
      </c>
      <c r="O17" s="45">
        <v>13</v>
      </c>
      <c r="P17" s="45" t="s">
        <v>52</v>
      </c>
      <c r="Q17" s="60">
        <v>983.967894121132</v>
      </c>
      <c r="S17" s="45">
        <v>13</v>
      </c>
      <c r="T17" s="45" t="s">
        <v>52</v>
      </c>
      <c r="U17" s="46">
        <v>4408.57495117188</v>
      </c>
      <c r="W17" s="61">
        <v>14</v>
      </c>
      <c r="X17" s="61" t="s">
        <v>55</v>
      </c>
      <c r="Y17" s="62">
        <v>0</v>
      </c>
    </row>
    <row r="18" spans="1:25">
      <c r="A18" s="44">
        <v>17</v>
      </c>
      <c r="B18" s="45" t="s">
        <v>49</v>
      </c>
      <c r="C18" s="46">
        <v>1013.06591796875</v>
      </c>
      <c r="D18" s="46">
        <v>851.265014648438</v>
      </c>
      <c r="E18" s="46">
        <v>1013.06591796875</v>
      </c>
      <c r="F18" s="46">
        <v>780.737182617188</v>
      </c>
      <c r="G18" s="46">
        <v>580.035827636719</v>
      </c>
      <c r="H18" s="46">
        <v>907.799987792969</v>
      </c>
      <c r="O18" s="45">
        <v>14</v>
      </c>
      <c r="P18" s="45" t="s">
        <v>55</v>
      </c>
      <c r="Q18" s="60">
        <v>443.035573831592</v>
      </c>
      <c r="S18" s="45">
        <v>14</v>
      </c>
      <c r="T18" s="45" t="s">
        <v>55</v>
      </c>
      <c r="U18" s="46">
        <v>1486.97887420654</v>
      </c>
      <c r="W18" s="59">
        <v>15</v>
      </c>
      <c r="X18" s="59" t="s">
        <v>26</v>
      </c>
      <c r="Y18" s="62">
        <v>-0.599923543703683</v>
      </c>
    </row>
    <row r="19" ht="15.6" spans="1:25">
      <c r="A19" s="44">
        <v>18</v>
      </c>
      <c r="B19" s="45" t="s">
        <v>37</v>
      </c>
      <c r="C19" s="46">
        <v>430.019134521484</v>
      </c>
      <c r="D19" s="46">
        <v>488.102813720703</v>
      </c>
      <c r="E19" s="46">
        <v>430.019134521484</v>
      </c>
      <c r="F19" s="46">
        <v>543.54931640625</v>
      </c>
      <c r="G19" s="46">
        <v>542.463195800781</v>
      </c>
      <c r="H19" s="46">
        <v>816.839111328125</v>
      </c>
      <c r="J19" s="56" t="s">
        <v>56</v>
      </c>
      <c r="K19" s="56"/>
      <c r="L19" s="56"/>
      <c r="M19" s="56"/>
      <c r="O19" s="45">
        <v>15</v>
      </c>
      <c r="P19" s="45" t="s">
        <v>26</v>
      </c>
      <c r="Q19" s="60">
        <v>3666.72352945006</v>
      </c>
      <c r="S19" s="45">
        <v>15</v>
      </c>
      <c r="T19" s="45" t="s">
        <v>26</v>
      </c>
      <c r="U19" s="46">
        <v>22696.5933837891</v>
      </c>
      <c r="W19" s="61">
        <v>16</v>
      </c>
      <c r="X19" s="61" t="s">
        <v>58</v>
      </c>
      <c r="Y19" s="62">
        <v>-0.0616139924958198</v>
      </c>
    </row>
    <row r="20" spans="1:25">
      <c r="A20" s="44">
        <v>19</v>
      </c>
      <c r="B20" s="45" t="s">
        <v>63</v>
      </c>
      <c r="C20" s="46">
        <v>1010.15051269531</v>
      </c>
      <c r="D20" s="46">
        <v>1043.27600097656</v>
      </c>
      <c r="E20" s="46">
        <v>1010.15051269531</v>
      </c>
      <c r="F20" s="46">
        <v>1246.25622558594</v>
      </c>
      <c r="G20" s="46">
        <v>983.393859863281</v>
      </c>
      <c r="H20" s="46">
        <v>1427.12341308594</v>
      </c>
      <c r="K20" s="20" t="s">
        <v>59</v>
      </c>
      <c r="O20" s="45">
        <v>16</v>
      </c>
      <c r="P20" s="45" t="s">
        <v>58</v>
      </c>
      <c r="Q20" s="60">
        <v>284.148955820831</v>
      </c>
      <c r="S20" s="45">
        <v>16</v>
      </c>
      <c r="T20" s="45" t="s">
        <v>58</v>
      </c>
      <c r="U20" s="46">
        <v>1023.65730285644</v>
      </c>
      <c r="W20" s="59">
        <v>17</v>
      </c>
      <c r="X20" s="59" t="s">
        <v>49</v>
      </c>
      <c r="Y20" s="62">
        <v>0</v>
      </c>
    </row>
    <row r="21" spans="1:25">
      <c r="A21" s="44">
        <v>20</v>
      </c>
      <c r="B21" s="45" t="s">
        <v>29</v>
      </c>
      <c r="C21" s="46">
        <v>3241.21801757813</v>
      </c>
      <c r="D21" s="46">
        <v>2788.9609375</v>
      </c>
      <c r="E21" s="46">
        <v>3241.21801757813</v>
      </c>
      <c r="F21" s="46">
        <v>2338.7861328125</v>
      </c>
      <c r="G21" s="46">
        <v>2293.99267578125</v>
      </c>
      <c r="H21" s="46">
        <v>3094.88671875</v>
      </c>
      <c r="K21" s="21" t="s">
        <v>110</v>
      </c>
      <c r="O21" s="45">
        <v>17</v>
      </c>
      <c r="P21" s="45" t="s">
        <v>49</v>
      </c>
      <c r="Q21" s="60">
        <v>1939.87354361468</v>
      </c>
      <c r="S21" s="45">
        <v>17</v>
      </c>
      <c r="T21" s="45" t="s">
        <v>49</v>
      </c>
      <c r="U21" s="46">
        <v>6939.77294921875</v>
      </c>
      <c r="W21" s="61">
        <v>18</v>
      </c>
      <c r="X21" s="61" t="s">
        <v>37</v>
      </c>
      <c r="Y21" s="62">
        <v>-0.473557119685048</v>
      </c>
    </row>
    <row r="22" spans="1:25">
      <c r="A22" s="44">
        <v>21</v>
      </c>
      <c r="B22" s="45" t="s">
        <v>64</v>
      </c>
      <c r="C22" s="46">
        <v>237.495086669922</v>
      </c>
      <c r="D22" s="46">
        <v>230.283538818359</v>
      </c>
      <c r="E22" s="46">
        <v>237.495086669922</v>
      </c>
      <c r="F22" s="46">
        <v>200.07502746582</v>
      </c>
      <c r="G22" s="46">
        <v>138.440765380859</v>
      </c>
      <c r="H22" s="46">
        <v>229.300003051758</v>
      </c>
      <c r="O22" s="45">
        <v>18</v>
      </c>
      <c r="P22" s="45" t="s">
        <v>37</v>
      </c>
      <c r="Q22" s="60">
        <v>823.423952489576</v>
      </c>
      <c r="S22" s="45">
        <v>18</v>
      </c>
      <c r="T22" s="45" t="s">
        <v>37</v>
      </c>
      <c r="U22" s="46">
        <v>4224.56115722656</v>
      </c>
      <c r="W22" s="59">
        <v>19</v>
      </c>
      <c r="X22" s="59" t="s">
        <v>63</v>
      </c>
      <c r="Y22" s="62">
        <v>-0.292177184234536</v>
      </c>
    </row>
    <row r="23" spans="1:25">
      <c r="A23" s="44">
        <v>22</v>
      </c>
      <c r="B23" s="45" t="s">
        <v>57</v>
      </c>
      <c r="C23" s="46">
        <v>1486.48022460937</v>
      </c>
      <c r="D23" s="46">
        <v>1759.0830078125</v>
      </c>
      <c r="E23" s="46">
        <v>1486.48022460937</v>
      </c>
      <c r="F23" s="46">
        <v>1997.97326660156</v>
      </c>
      <c r="G23" s="46">
        <v>2057.04418945313</v>
      </c>
      <c r="H23" s="46">
        <v>2117.72705078125</v>
      </c>
      <c r="O23" s="45">
        <v>19</v>
      </c>
      <c r="P23" s="45" t="s">
        <v>63</v>
      </c>
      <c r="Q23" s="60">
        <v>1934.29096753691</v>
      </c>
      <c r="S23" s="45">
        <v>19</v>
      </c>
      <c r="T23" s="45" t="s">
        <v>63</v>
      </c>
      <c r="U23" s="46">
        <v>8976.75726318359</v>
      </c>
      <c r="W23" s="61">
        <v>20</v>
      </c>
      <c r="X23" s="61" t="s">
        <v>29</v>
      </c>
      <c r="Y23" s="62">
        <v>0</v>
      </c>
    </row>
    <row r="24" spans="1:25">
      <c r="A24" s="44">
        <v>23</v>
      </c>
      <c r="B24" s="45" t="s">
        <v>54</v>
      </c>
      <c r="C24" s="46">
        <v>1732.77258300781</v>
      </c>
      <c r="D24" s="46">
        <v>1887.79150390625</v>
      </c>
      <c r="E24" s="46">
        <v>1732.77258300781</v>
      </c>
      <c r="F24" s="46">
        <v>2251.14575195313</v>
      </c>
      <c r="G24" s="46">
        <v>1684.38537597656</v>
      </c>
      <c r="H24" s="46">
        <v>2286.0712890625</v>
      </c>
      <c r="O24" s="45">
        <v>20</v>
      </c>
      <c r="P24" s="45" t="s">
        <v>29</v>
      </c>
      <c r="Q24" s="60">
        <v>6206.45998435512</v>
      </c>
      <c r="S24" s="45">
        <v>20</v>
      </c>
      <c r="T24" s="45" t="s">
        <v>29</v>
      </c>
      <c r="U24" s="46">
        <v>22579.0666503906</v>
      </c>
      <c r="W24" s="59">
        <v>21</v>
      </c>
      <c r="X24" s="59" t="s">
        <v>64</v>
      </c>
      <c r="Y24" s="62">
        <v>0</v>
      </c>
    </row>
    <row r="25" spans="1:25">
      <c r="A25" s="44">
        <v>24</v>
      </c>
      <c r="B25" s="45" t="s">
        <v>68</v>
      </c>
      <c r="C25" s="46">
        <v>238.499237060547</v>
      </c>
      <c r="D25" s="46">
        <v>250.960815429687</v>
      </c>
      <c r="E25" s="46">
        <v>238.499237060547</v>
      </c>
      <c r="F25" s="46">
        <v>219.791839599609</v>
      </c>
      <c r="G25" s="46">
        <v>181.284210205078</v>
      </c>
      <c r="H25" s="46">
        <v>184.760513305664</v>
      </c>
      <c r="O25" s="45">
        <v>21</v>
      </c>
      <c r="P25" s="45" t="s">
        <v>64</v>
      </c>
      <c r="Q25" s="60">
        <v>454.768467873449</v>
      </c>
      <c r="S25" s="45">
        <v>21</v>
      </c>
      <c r="T25" s="45" t="s">
        <v>64</v>
      </c>
      <c r="U25" s="46">
        <v>1710.65962219238</v>
      </c>
      <c r="W25" s="61">
        <v>22</v>
      </c>
      <c r="X25" s="61" t="s">
        <v>57</v>
      </c>
      <c r="Y25" s="62">
        <v>-0.298077519451341</v>
      </c>
    </row>
    <row r="26" spans="1:25">
      <c r="A26" s="44">
        <v>25</v>
      </c>
      <c r="B26" s="45" t="s">
        <v>47</v>
      </c>
      <c r="C26" s="46">
        <v>280.945648193359</v>
      </c>
      <c r="D26" s="46">
        <v>353.771759033203</v>
      </c>
      <c r="E26" s="46">
        <v>280.945648193359</v>
      </c>
      <c r="F26" s="46">
        <v>529.25</v>
      </c>
      <c r="G26" s="46">
        <v>339.25</v>
      </c>
      <c r="H26" s="46">
        <v>485.100006103516</v>
      </c>
      <c r="O26" s="45">
        <v>22</v>
      </c>
      <c r="P26" s="45" t="s">
        <v>57</v>
      </c>
      <c r="Q26" s="60">
        <v>2846.39292436948</v>
      </c>
      <c r="S26" s="45">
        <v>22</v>
      </c>
      <c r="T26" s="45" t="s">
        <v>57</v>
      </c>
      <c r="U26" s="46">
        <v>14389.2414550781</v>
      </c>
      <c r="W26" s="59">
        <v>23</v>
      </c>
      <c r="X26" s="59" t="s">
        <v>54</v>
      </c>
      <c r="Y26" s="62">
        <v>-0.242030381424192</v>
      </c>
    </row>
    <row r="27" spans="1:25">
      <c r="A27" s="44">
        <v>26</v>
      </c>
      <c r="B27" s="45" t="s">
        <v>71</v>
      </c>
      <c r="C27" s="46">
        <v>37.9267997741699</v>
      </c>
      <c r="D27" s="46">
        <v>21.4958000183106</v>
      </c>
      <c r="E27" s="46">
        <v>37.9267997741699</v>
      </c>
      <c r="F27" s="46">
        <v>7.75</v>
      </c>
      <c r="G27" s="46">
        <v>6.55000019073486</v>
      </c>
      <c r="H27" s="46">
        <v>10</v>
      </c>
      <c r="O27" s="45">
        <v>23</v>
      </c>
      <c r="P27" s="45" t="s">
        <v>54</v>
      </c>
      <c r="Q27" s="60">
        <v>3318.00688509729</v>
      </c>
      <c r="S27" s="45">
        <v>23</v>
      </c>
      <c r="T27" s="45" t="s">
        <v>54</v>
      </c>
      <c r="U27" s="46">
        <v>15558.857421875</v>
      </c>
      <c r="W27" s="61">
        <v>24</v>
      </c>
      <c r="X27" s="61" t="s">
        <v>68</v>
      </c>
      <c r="Y27" s="62">
        <v>-0.0496554744923174</v>
      </c>
    </row>
    <row r="28" spans="1:25">
      <c r="A28" s="44">
        <v>27</v>
      </c>
      <c r="B28" s="45" t="s">
        <v>33</v>
      </c>
      <c r="C28" s="46">
        <v>1877.51672363281</v>
      </c>
      <c r="D28" s="46">
        <v>1647.59094238281</v>
      </c>
      <c r="E28" s="46">
        <v>1877.51672363281</v>
      </c>
      <c r="F28" s="46">
        <v>1544.30004882812</v>
      </c>
      <c r="G28" s="46">
        <v>410.100006103516</v>
      </c>
      <c r="H28" s="46">
        <v>895.5</v>
      </c>
      <c r="O28" s="45">
        <v>24</v>
      </c>
      <c r="P28" s="45" t="s">
        <v>68</v>
      </c>
      <c r="Q28" s="60">
        <v>456.691269481946</v>
      </c>
      <c r="S28" s="45">
        <v>24</v>
      </c>
      <c r="T28" s="45" t="s">
        <v>68</v>
      </c>
      <c r="U28" s="46">
        <v>1772.08692932129</v>
      </c>
      <c r="W28" s="59">
        <v>25</v>
      </c>
      <c r="X28" s="59" t="s">
        <v>47</v>
      </c>
      <c r="Y28" s="62">
        <v>-0.469162686455628</v>
      </c>
    </row>
    <row r="29" spans="1:25">
      <c r="A29" s="44">
        <v>28</v>
      </c>
      <c r="B29" s="45" t="s">
        <v>34</v>
      </c>
      <c r="C29" s="46">
        <v>562.898071289063</v>
      </c>
      <c r="D29" s="46">
        <v>620.403015136719</v>
      </c>
      <c r="E29" s="46">
        <v>562.898071289063</v>
      </c>
      <c r="F29" s="46">
        <v>684.51123046875</v>
      </c>
      <c r="G29" s="46">
        <v>684.726013183594</v>
      </c>
      <c r="H29" s="46">
        <v>1125.70251464844</v>
      </c>
      <c r="O29" s="45">
        <v>25</v>
      </c>
      <c r="P29" s="45" t="s">
        <v>47</v>
      </c>
      <c r="Q29" s="60">
        <v>537.969958772995</v>
      </c>
      <c r="S29" s="45">
        <v>25</v>
      </c>
      <c r="T29" s="45" t="s">
        <v>47</v>
      </c>
      <c r="U29" s="46">
        <v>3079.4587097168</v>
      </c>
      <c r="W29" s="61">
        <v>26</v>
      </c>
      <c r="X29" s="61" t="s">
        <v>71</v>
      </c>
      <c r="Y29" s="62">
        <v>0</v>
      </c>
    </row>
    <row r="30" spans="1:25">
      <c r="A30" s="44">
        <v>29</v>
      </c>
      <c r="B30" s="45" t="s">
        <v>40</v>
      </c>
      <c r="C30" s="46">
        <v>1302.58264160156</v>
      </c>
      <c r="D30" s="46">
        <v>1225.439453125</v>
      </c>
      <c r="E30" s="46">
        <v>1302.58264160156</v>
      </c>
      <c r="F30" s="46">
        <v>1651.25</v>
      </c>
      <c r="G30" s="46">
        <v>1248.40002441406</v>
      </c>
      <c r="H30" s="46">
        <v>1875.84997558594</v>
      </c>
      <c r="O30" s="45">
        <v>26</v>
      </c>
      <c r="P30" s="45" t="s">
        <v>71</v>
      </c>
      <c r="Q30" s="60">
        <v>72.6242924284745</v>
      </c>
      <c r="S30" s="45">
        <v>26</v>
      </c>
      <c r="T30" s="45" t="s">
        <v>71</v>
      </c>
      <c r="U30" s="46">
        <v>167.326199531555</v>
      </c>
      <c r="W30" s="59">
        <v>27</v>
      </c>
      <c r="X30" s="59" t="s">
        <v>33</v>
      </c>
      <c r="Y30" s="62">
        <v>0</v>
      </c>
    </row>
    <row r="31" spans="1:25">
      <c r="A31" s="44">
        <v>30</v>
      </c>
      <c r="B31" s="45" t="s">
        <v>69</v>
      </c>
      <c r="C31" s="46">
        <v>1269.45288085937</v>
      </c>
      <c r="D31" s="46">
        <v>1351.60949707031</v>
      </c>
      <c r="E31" s="46">
        <v>1269.45288085937</v>
      </c>
      <c r="F31" s="46">
        <v>1232.51965332031</v>
      </c>
      <c r="G31" s="46">
        <v>902.64111328125</v>
      </c>
      <c r="H31" s="46">
        <v>1115.94995117187</v>
      </c>
      <c r="O31" s="45">
        <v>27</v>
      </c>
      <c r="P31" s="45" t="s">
        <v>33</v>
      </c>
      <c r="Q31" s="60">
        <v>3595.17081294383</v>
      </c>
      <c r="S31" s="45">
        <v>27</v>
      </c>
      <c r="T31" s="45" t="s">
        <v>33</v>
      </c>
      <c r="U31" s="46">
        <v>11674.341217041</v>
      </c>
      <c r="W31" s="61">
        <v>28</v>
      </c>
      <c r="X31" s="61" t="s">
        <v>34</v>
      </c>
      <c r="Y31" s="62">
        <v>-0.499958413555772</v>
      </c>
    </row>
    <row r="32" spans="1:25">
      <c r="A32" s="44">
        <v>31</v>
      </c>
      <c r="B32" s="45" t="s">
        <v>67</v>
      </c>
      <c r="C32" s="46">
        <v>755.094299316406</v>
      </c>
      <c r="D32" s="46">
        <v>884.768005371094</v>
      </c>
      <c r="E32" s="46">
        <v>755.094299316406</v>
      </c>
      <c r="F32" s="46">
        <v>782.407531738281</v>
      </c>
      <c r="G32" s="46">
        <v>839.514709472656</v>
      </c>
      <c r="H32" s="46">
        <v>904.753051757813</v>
      </c>
      <c r="O32" s="45">
        <v>28</v>
      </c>
      <c r="P32" s="45" t="s">
        <v>34</v>
      </c>
      <c r="Q32" s="60">
        <v>1077.86774471182</v>
      </c>
      <c r="S32" s="45">
        <v>28</v>
      </c>
      <c r="T32" s="45" t="s">
        <v>34</v>
      </c>
      <c r="U32" s="46">
        <v>5488.54821777344</v>
      </c>
      <c r="W32" s="59">
        <v>29</v>
      </c>
      <c r="X32" s="59" t="s">
        <v>40</v>
      </c>
      <c r="Y32" s="62">
        <v>-0.30560404160536</v>
      </c>
    </row>
    <row r="33" spans="1:25">
      <c r="A33" s="44">
        <v>32</v>
      </c>
      <c r="B33" s="45" t="s">
        <v>44</v>
      </c>
      <c r="C33" s="46">
        <v>880.91845703125</v>
      </c>
      <c r="D33" s="46">
        <v>739.057067871094</v>
      </c>
      <c r="E33" s="46">
        <v>880.91845703125</v>
      </c>
      <c r="F33" s="46">
        <v>517.480529785156</v>
      </c>
      <c r="G33" s="46">
        <v>454.020172119141</v>
      </c>
      <c r="H33" s="46">
        <v>726.374267578125</v>
      </c>
      <c r="O33" s="45">
        <v>29</v>
      </c>
      <c r="P33" s="45" t="s">
        <v>40</v>
      </c>
      <c r="Q33" s="60">
        <v>2494.25586232438</v>
      </c>
      <c r="S33" s="45">
        <v>29</v>
      </c>
      <c r="T33" s="45" t="s">
        <v>40</v>
      </c>
      <c r="U33" s="46">
        <v>11559.9373779297</v>
      </c>
      <c r="W33" s="61">
        <v>30</v>
      </c>
      <c r="X33" s="61" t="s">
        <v>69</v>
      </c>
      <c r="Y33" s="62">
        <v>-0.060784284506005</v>
      </c>
    </row>
    <row r="34" spans="1:25">
      <c r="A34" s="44">
        <v>33</v>
      </c>
      <c r="B34" s="45" t="s">
        <v>25</v>
      </c>
      <c r="C34" s="46">
        <v>8402.9462890625</v>
      </c>
      <c r="D34" s="46">
        <v>7604.5224609375</v>
      </c>
      <c r="E34" s="46">
        <v>8402.9462890625</v>
      </c>
      <c r="F34" s="46">
        <v>7013.017578125</v>
      </c>
      <c r="G34" s="46">
        <v>5741.95068359375</v>
      </c>
      <c r="H34" s="46">
        <v>7101.7001953125</v>
      </c>
      <c r="O34" s="45">
        <v>30</v>
      </c>
      <c r="P34" s="45" t="s">
        <v>69</v>
      </c>
      <c r="Q34" s="60">
        <v>2430.81720030828</v>
      </c>
      <c r="S34" s="45">
        <v>30</v>
      </c>
      <c r="T34" s="45" t="s">
        <v>69</v>
      </c>
      <c r="U34" s="46">
        <v>9643.59851074216</v>
      </c>
      <c r="W34" s="59">
        <v>31</v>
      </c>
      <c r="X34" s="59" t="s">
        <v>67</v>
      </c>
      <c r="Y34" s="62">
        <v>-0.165413923888557</v>
      </c>
    </row>
    <row r="35" spans="1:25">
      <c r="A35" s="44">
        <v>34</v>
      </c>
      <c r="B35" s="45" t="s">
        <v>76</v>
      </c>
      <c r="C35" s="46">
        <v>115.346588134766</v>
      </c>
      <c r="D35" s="46">
        <v>104.628189086914</v>
      </c>
      <c r="E35" s="46">
        <v>115.346588134766</v>
      </c>
      <c r="F35" s="46">
        <v>104.223823547363</v>
      </c>
      <c r="G35" s="46">
        <v>89.44189453125</v>
      </c>
      <c r="H35" s="46">
        <v>90.9332733154297</v>
      </c>
      <c r="O35" s="45">
        <v>31</v>
      </c>
      <c r="P35" s="45" t="s">
        <v>67</v>
      </c>
      <c r="Q35" s="60">
        <v>1445.89550215561</v>
      </c>
      <c r="S35" s="45">
        <v>31</v>
      </c>
      <c r="T35" s="45" t="s">
        <v>67</v>
      </c>
      <c r="U35" s="46">
        <v>6459.13372802734</v>
      </c>
      <c r="W35" s="61">
        <v>32</v>
      </c>
      <c r="X35" s="61" t="s">
        <v>44</v>
      </c>
      <c r="Y35" s="62">
        <v>0</v>
      </c>
    </row>
    <row r="36" spans="1:25">
      <c r="A36" s="44">
        <v>35</v>
      </c>
      <c r="B36" s="45" t="s">
        <v>77</v>
      </c>
      <c r="C36" s="46">
        <v>147.995681762695</v>
      </c>
      <c r="D36" s="46">
        <v>124.22200012207</v>
      </c>
      <c r="E36" s="46">
        <v>147.995681762695</v>
      </c>
      <c r="F36" s="46">
        <v>119.020431518555</v>
      </c>
      <c r="G36" s="46">
        <v>82.5339736938477</v>
      </c>
      <c r="H36" s="46">
        <v>80.1744613647461</v>
      </c>
      <c r="O36" s="45">
        <v>32</v>
      </c>
      <c r="P36" s="45" t="s">
        <v>44</v>
      </c>
      <c r="Q36" s="60">
        <v>1686.83042096921</v>
      </c>
      <c r="S36" s="45">
        <v>32</v>
      </c>
      <c r="T36" s="45" t="s">
        <v>44</v>
      </c>
      <c r="U36" s="46">
        <v>5597.16793823242</v>
      </c>
      <c r="W36" s="59">
        <v>33</v>
      </c>
      <c r="X36" s="59" t="s">
        <v>25</v>
      </c>
      <c r="Y36" s="62">
        <v>0</v>
      </c>
    </row>
    <row r="37" spans="1:25">
      <c r="A37" s="44">
        <v>36</v>
      </c>
      <c r="B37" s="45" t="s">
        <v>73</v>
      </c>
      <c r="C37" s="46">
        <v>171.937728881836</v>
      </c>
      <c r="D37" s="46">
        <v>158.953231811523</v>
      </c>
      <c r="E37" s="46">
        <v>171.937728881836</v>
      </c>
      <c r="F37" s="46">
        <v>169.97184753418</v>
      </c>
      <c r="G37" s="46">
        <v>148.586669921875</v>
      </c>
      <c r="H37" s="46">
        <v>184.043838500977</v>
      </c>
      <c r="O37" s="45">
        <v>33</v>
      </c>
      <c r="P37" s="45" t="s">
        <v>25</v>
      </c>
      <c r="Q37" s="60">
        <v>16090.4171243379</v>
      </c>
      <c r="S37" s="45">
        <v>33</v>
      </c>
      <c r="T37" s="45" t="s">
        <v>25</v>
      </c>
      <c r="U37" s="46">
        <v>59683.0473632812</v>
      </c>
      <c r="W37" s="61">
        <v>34</v>
      </c>
      <c r="X37" s="61" t="s">
        <v>76</v>
      </c>
      <c r="Y37" s="62">
        <v>0</v>
      </c>
    </row>
    <row r="38" spans="1:25">
      <c r="A38" s="44">
        <v>37</v>
      </c>
      <c r="B38" s="45" t="s">
        <v>79</v>
      </c>
      <c r="C38" s="46">
        <v>83.1999969482422</v>
      </c>
      <c r="D38" s="46">
        <v>71.4499969482422</v>
      </c>
      <c r="E38" s="46">
        <v>83.1999969482422</v>
      </c>
      <c r="F38" s="46">
        <v>63.75</v>
      </c>
      <c r="G38" s="46">
        <v>29.2000007629394</v>
      </c>
      <c r="H38" s="46">
        <v>34.4500007629395</v>
      </c>
      <c r="O38" s="45">
        <v>34</v>
      </c>
      <c r="P38" s="45" t="s">
        <v>76</v>
      </c>
      <c r="Q38" s="60">
        <v>220.871900534861</v>
      </c>
      <c r="S38" s="45">
        <v>34</v>
      </c>
      <c r="T38" s="45" t="s">
        <v>76</v>
      </c>
      <c r="U38" s="46">
        <v>839.490768432618</v>
      </c>
      <c r="W38" s="59">
        <v>35</v>
      </c>
      <c r="X38" s="59" t="s">
        <v>77</v>
      </c>
      <c r="Y38" s="62">
        <v>0</v>
      </c>
    </row>
    <row r="39" spans="1:25">
      <c r="A39" s="44">
        <v>38</v>
      </c>
      <c r="B39" s="45" t="s">
        <v>30</v>
      </c>
      <c r="C39" s="46">
        <v>914.812377929688</v>
      </c>
      <c r="D39" s="46">
        <v>1131.37951660156</v>
      </c>
      <c r="E39" s="46">
        <v>914.812377929688</v>
      </c>
      <c r="F39" s="46">
        <v>1527.45251464844</v>
      </c>
      <c r="G39" s="46">
        <v>1509.80578613281</v>
      </c>
      <c r="H39" s="46">
        <v>1948.63146972656</v>
      </c>
      <c r="O39" s="45">
        <v>35</v>
      </c>
      <c r="P39" s="45" t="s">
        <v>77</v>
      </c>
      <c r="Q39" s="60">
        <v>283.390155100969</v>
      </c>
      <c r="S39" s="45">
        <v>35</v>
      </c>
      <c r="T39" s="45" t="s">
        <v>77</v>
      </c>
      <c r="U39" s="46">
        <v>968.958343505859</v>
      </c>
      <c r="W39" s="61">
        <v>36</v>
      </c>
      <c r="X39" s="61" t="s">
        <v>73</v>
      </c>
      <c r="Y39" s="62">
        <v>-0.0657784021336674</v>
      </c>
    </row>
    <row r="40" spans="1:25">
      <c r="A40" s="44">
        <v>39</v>
      </c>
      <c r="B40" s="45" t="s">
        <v>75</v>
      </c>
      <c r="C40" s="46">
        <v>260.594055175781</v>
      </c>
      <c r="D40" s="46">
        <v>284.176330566406</v>
      </c>
      <c r="E40" s="46">
        <v>260.594055175781</v>
      </c>
      <c r="F40" s="46">
        <v>338.722747802734</v>
      </c>
      <c r="G40" s="46">
        <v>168.494369506836</v>
      </c>
      <c r="H40" s="46">
        <v>245.780822753906</v>
      </c>
      <c r="O40" s="45">
        <v>36</v>
      </c>
      <c r="P40" s="45" t="s">
        <v>73</v>
      </c>
      <c r="Q40" s="60">
        <v>329.235684955059</v>
      </c>
      <c r="S40" s="45">
        <v>36</v>
      </c>
      <c r="T40" s="45" t="s">
        <v>73</v>
      </c>
      <c r="U40" s="46">
        <v>1347.34062194824</v>
      </c>
      <c r="W40" s="59">
        <v>37</v>
      </c>
      <c r="X40" s="59" t="s">
        <v>79</v>
      </c>
      <c r="Y40" s="62">
        <v>0</v>
      </c>
    </row>
    <row r="41" spans="1:25">
      <c r="A41" s="44">
        <v>40</v>
      </c>
      <c r="B41" s="45" t="s">
        <v>70</v>
      </c>
      <c r="C41" s="46">
        <v>465.716735839844</v>
      </c>
      <c r="D41" s="46">
        <v>444.477508544922</v>
      </c>
      <c r="E41" s="46">
        <v>465.716735839844</v>
      </c>
      <c r="F41" s="46">
        <v>435.871887207031</v>
      </c>
      <c r="G41" s="46">
        <v>460.489593505859</v>
      </c>
      <c r="H41" s="46">
        <v>534.675842285156</v>
      </c>
      <c r="O41" s="45">
        <v>37</v>
      </c>
      <c r="P41" s="45" t="s">
        <v>79</v>
      </c>
      <c r="Q41" s="60">
        <v>159.315864886983</v>
      </c>
      <c r="S41" s="45">
        <v>37</v>
      </c>
      <c r="T41" s="45" t="s">
        <v>79</v>
      </c>
      <c r="U41" s="46">
        <v>512.199989318848</v>
      </c>
      <c r="W41" s="61">
        <v>38</v>
      </c>
      <c r="X41" s="61" t="s">
        <v>30</v>
      </c>
      <c r="Y41" s="62">
        <v>-0.530535972480185</v>
      </c>
    </row>
    <row r="42" spans="1:25">
      <c r="A42" s="44">
        <v>41</v>
      </c>
      <c r="B42" s="45" t="s">
        <v>50</v>
      </c>
      <c r="C42" s="46">
        <v>1635.57470703125</v>
      </c>
      <c r="D42" s="46">
        <v>1866.55590820312</v>
      </c>
      <c r="E42" s="46">
        <v>1635.57470703125</v>
      </c>
      <c r="F42" s="46">
        <v>2021.23181152344</v>
      </c>
      <c r="G42" s="46">
        <v>2007.97937011719</v>
      </c>
      <c r="H42" s="46">
        <v>2702.47485351563</v>
      </c>
      <c r="O42" s="45">
        <v>38</v>
      </c>
      <c r="P42" s="45" t="s">
        <v>30</v>
      </c>
      <c r="Q42" s="60">
        <v>1751.73233828184</v>
      </c>
      <c r="S42" s="45">
        <v>38</v>
      </c>
      <c r="T42" s="45" t="s">
        <v>30</v>
      </c>
      <c r="U42" s="46">
        <v>10389.1589355469</v>
      </c>
      <c r="W42" s="59">
        <v>39</v>
      </c>
      <c r="X42" s="59" t="s">
        <v>75</v>
      </c>
      <c r="Y42" s="62">
        <v>-0.230656763189857</v>
      </c>
    </row>
    <row r="43" spans="1:25">
      <c r="A43" s="44">
        <v>42</v>
      </c>
      <c r="B43" s="45" t="s">
        <v>72</v>
      </c>
      <c r="C43" s="46">
        <v>286.649993896484</v>
      </c>
      <c r="D43" s="46">
        <v>175.449996948242</v>
      </c>
      <c r="E43" s="46">
        <v>286.649993896484</v>
      </c>
      <c r="F43" s="46">
        <v>169.399993896484</v>
      </c>
      <c r="G43" s="46">
        <v>89.5500030517578</v>
      </c>
      <c r="H43" s="46">
        <v>179.75</v>
      </c>
      <c r="O43" s="45">
        <v>39</v>
      </c>
      <c r="P43" s="45" t="s">
        <v>75</v>
      </c>
      <c r="Q43" s="60">
        <v>498.999625090887</v>
      </c>
      <c r="S43" s="45">
        <v>39</v>
      </c>
      <c r="T43" s="45" t="s">
        <v>75</v>
      </c>
      <c r="U43" s="46">
        <v>2157.67918395996</v>
      </c>
      <c r="W43" s="61">
        <v>40</v>
      </c>
      <c r="X43" s="61" t="s">
        <v>70</v>
      </c>
      <c r="Y43" s="62">
        <v>-0.128973671506435</v>
      </c>
    </row>
    <row r="44" spans="1:25">
      <c r="A44" s="44">
        <v>43</v>
      </c>
      <c r="B44" s="45" t="s">
        <v>74</v>
      </c>
      <c r="C44" s="46">
        <v>67.1989364624023</v>
      </c>
      <c r="D44" s="46">
        <v>75.9761581420898</v>
      </c>
      <c r="E44" s="46">
        <v>67.1989364624023</v>
      </c>
      <c r="F44" s="46">
        <v>53.4405860900879</v>
      </c>
      <c r="G44" s="46">
        <v>37.7480964660645</v>
      </c>
      <c r="H44" s="46">
        <v>68.0027008056641</v>
      </c>
      <c r="O44" s="45">
        <v>40</v>
      </c>
      <c r="P44" s="45" t="s">
        <v>70</v>
      </c>
      <c r="Q44" s="60">
        <v>891.779654857729</v>
      </c>
      <c r="S44" s="45">
        <v>40</v>
      </c>
      <c r="T44" s="45" t="s">
        <v>70</v>
      </c>
      <c r="U44" s="46">
        <v>3708.53692626953</v>
      </c>
      <c r="W44" s="59">
        <v>41</v>
      </c>
      <c r="X44" s="59" t="s">
        <v>50</v>
      </c>
      <c r="Y44" s="62">
        <v>-0.394786336345168</v>
      </c>
    </row>
    <row r="45" spans="1:25">
      <c r="A45" s="44">
        <v>44</v>
      </c>
      <c r="B45" s="45" t="s">
        <v>60</v>
      </c>
      <c r="C45" s="46">
        <v>516.805725097656</v>
      </c>
      <c r="D45" s="46">
        <v>499.954711914063</v>
      </c>
      <c r="E45" s="46">
        <v>516.805725097656</v>
      </c>
      <c r="F45" s="46">
        <v>390.226287841797</v>
      </c>
      <c r="G45" s="46">
        <v>300.511444091797</v>
      </c>
      <c r="H45" s="46">
        <v>572.977661132813</v>
      </c>
      <c r="O45" s="45">
        <v>41</v>
      </c>
      <c r="P45" s="45" t="s">
        <v>50</v>
      </c>
      <c r="Q45" s="60">
        <v>3131.8871225447</v>
      </c>
      <c r="S45" s="45">
        <v>41</v>
      </c>
      <c r="T45" s="45" t="s">
        <v>50</v>
      </c>
      <c r="U45" s="46">
        <v>15526.1978759766</v>
      </c>
      <c r="W45" s="61">
        <v>42</v>
      </c>
      <c r="X45" s="61" t="s">
        <v>72</v>
      </c>
      <c r="Y45" s="62">
        <v>0</v>
      </c>
    </row>
    <row r="46" spans="1:25">
      <c r="A46" s="44">
        <v>45</v>
      </c>
      <c r="B46" s="45" t="s">
        <v>62</v>
      </c>
      <c r="C46" s="46">
        <v>625.047302246094</v>
      </c>
      <c r="D46" s="46">
        <v>652.403625488281</v>
      </c>
      <c r="E46" s="46">
        <v>625.047302246094</v>
      </c>
      <c r="F46" s="46">
        <v>709.646362304688</v>
      </c>
      <c r="G46" s="46">
        <v>515.261657714844</v>
      </c>
      <c r="H46" s="46">
        <v>883.575134277344</v>
      </c>
      <c r="O46" s="45">
        <v>42</v>
      </c>
      <c r="P46" s="45" t="s">
        <v>72</v>
      </c>
      <c r="Q46" s="60">
        <v>548.892949189365</v>
      </c>
      <c r="S46" s="45">
        <v>42</v>
      </c>
      <c r="T46" s="45" t="s">
        <v>72</v>
      </c>
      <c r="U46" s="46">
        <v>1643.49996948242</v>
      </c>
      <c r="W46" s="59">
        <v>43</v>
      </c>
      <c r="X46" s="59" t="s">
        <v>74</v>
      </c>
      <c r="Y46" s="62">
        <v>-0.115526000449673</v>
      </c>
    </row>
    <row r="47" spans="1:25">
      <c r="A47" s="44">
        <v>46</v>
      </c>
      <c r="B47" s="45" t="s">
        <v>36</v>
      </c>
      <c r="C47" s="46">
        <v>3680.0927734375</v>
      </c>
      <c r="D47" s="46">
        <v>4023.96801757813</v>
      </c>
      <c r="E47" s="46">
        <v>3680.0927734375</v>
      </c>
      <c r="F47" s="46">
        <v>4183.95849609375</v>
      </c>
      <c r="G47" s="46">
        <v>3803.70751953125</v>
      </c>
      <c r="H47" s="46">
        <v>4910.5</v>
      </c>
      <c r="O47" s="45">
        <v>43</v>
      </c>
      <c r="P47" s="45" t="s">
        <v>74</v>
      </c>
      <c r="Q47" s="60">
        <v>128.676166763</v>
      </c>
      <c r="S47" s="45">
        <v>43</v>
      </c>
      <c r="T47" s="45" t="s">
        <v>74</v>
      </c>
      <c r="U47" s="46">
        <v>490.204936981201</v>
      </c>
      <c r="W47" s="61">
        <v>44</v>
      </c>
      <c r="X47" s="61" t="s">
        <v>60</v>
      </c>
      <c r="Y47" s="62">
        <v>-0.0980351239594603</v>
      </c>
    </row>
    <row r="48" spans="1:25">
      <c r="A48" s="44">
        <v>47</v>
      </c>
      <c r="B48" s="45" t="s">
        <v>78</v>
      </c>
      <c r="C48" s="46">
        <v>197.940933227539</v>
      </c>
      <c r="D48" s="46">
        <v>176.276260375977</v>
      </c>
      <c r="E48" s="46">
        <v>197.940933227539</v>
      </c>
      <c r="F48" s="46">
        <v>126.559814453125</v>
      </c>
      <c r="G48" s="46">
        <v>84.9702453613281</v>
      </c>
      <c r="H48" s="46">
        <v>121.550003051758</v>
      </c>
      <c r="O48" s="45">
        <v>44</v>
      </c>
      <c r="P48" s="45" t="s">
        <v>60</v>
      </c>
      <c r="Q48" s="60">
        <v>989.607621304332</v>
      </c>
      <c r="S48" s="45">
        <v>44</v>
      </c>
      <c r="T48" s="45" t="s">
        <v>60</v>
      </c>
      <c r="U48" s="46">
        <v>3704.31356811523</v>
      </c>
      <c r="W48" s="59">
        <v>45</v>
      </c>
      <c r="X48" s="59" t="s">
        <v>62</v>
      </c>
      <c r="Y48" s="62">
        <v>-0.292592923908722</v>
      </c>
    </row>
    <row r="49" spans="1:25">
      <c r="A49" s="44">
        <v>48</v>
      </c>
      <c r="B49" s="45" t="s">
        <v>41</v>
      </c>
      <c r="C49" s="46">
        <v>193.346618652344</v>
      </c>
      <c r="D49" s="46">
        <v>243.959213256836</v>
      </c>
      <c r="E49" s="46">
        <v>193.346618652344</v>
      </c>
      <c r="F49" s="46">
        <v>240.685028076172</v>
      </c>
      <c r="G49" s="46">
        <v>214.567611694336</v>
      </c>
      <c r="H49" s="46">
        <v>352.058502197266</v>
      </c>
      <c r="O49" s="45">
        <v>45</v>
      </c>
      <c r="P49" s="45" t="s">
        <v>62</v>
      </c>
      <c r="Q49" s="60">
        <v>1196.87446160076</v>
      </c>
      <c r="S49" s="45">
        <v>45</v>
      </c>
      <c r="T49" s="45" t="s">
        <v>62</v>
      </c>
      <c r="U49" s="46">
        <v>5345.67504882813</v>
      </c>
      <c r="W49" s="61">
        <v>46</v>
      </c>
      <c r="X49" s="61" t="s">
        <v>36</v>
      </c>
      <c r="Y49" s="62">
        <v>-0.250566587223806</v>
      </c>
    </row>
    <row r="50" spans="1:25">
      <c r="A50" s="44">
        <v>49</v>
      </c>
      <c r="B50" s="45" t="s">
        <v>66</v>
      </c>
      <c r="C50" s="46">
        <v>333.781890869141</v>
      </c>
      <c r="D50" s="46">
        <v>173.241516113281</v>
      </c>
      <c r="E50" s="46">
        <v>333.781890869141</v>
      </c>
      <c r="F50" s="46">
        <v>63</v>
      </c>
      <c r="G50" s="46">
        <v>27.1499996185303</v>
      </c>
      <c r="H50" s="46">
        <v>15.3999996185303</v>
      </c>
      <c r="O50" s="45">
        <v>46</v>
      </c>
      <c r="P50" s="45" t="s">
        <v>36</v>
      </c>
      <c r="Q50" s="60">
        <v>7046.84116069453</v>
      </c>
      <c r="S50" s="45">
        <v>46</v>
      </c>
      <c r="T50" s="45" t="s">
        <v>36</v>
      </c>
      <c r="U50" s="46">
        <v>32146.3708496094</v>
      </c>
      <c r="W50" s="59">
        <v>47</v>
      </c>
      <c r="X50" s="59" t="s">
        <v>78</v>
      </c>
      <c r="Y50" s="62">
        <v>0</v>
      </c>
    </row>
    <row r="51" spans="1:25">
      <c r="A51" s="44">
        <v>50</v>
      </c>
      <c r="B51" s="45" t="s">
        <v>65</v>
      </c>
      <c r="C51" s="46">
        <v>550.958618164063</v>
      </c>
      <c r="D51" s="46">
        <v>469.919281005859</v>
      </c>
      <c r="E51" s="46">
        <v>550.958618164063</v>
      </c>
      <c r="F51" s="46">
        <v>280.969024658203</v>
      </c>
      <c r="G51" s="46">
        <v>185.64826965332</v>
      </c>
      <c r="H51" s="46">
        <v>195.649993896484</v>
      </c>
      <c r="O51" s="45">
        <v>47</v>
      </c>
      <c r="P51" s="45" t="s">
        <v>78</v>
      </c>
      <c r="Q51" s="60">
        <v>379.028030413266</v>
      </c>
      <c r="S51" s="45">
        <v>47</v>
      </c>
      <c r="T51" s="45" t="s">
        <v>78</v>
      </c>
      <c r="U51" s="46">
        <v>1229.73893737793</v>
      </c>
      <c r="W51" s="61">
        <v>48</v>
      </c>
      <c r="X51" s="61" t="s">
        <v>41</v>
      </c>
      <c r="Y51" s="62">
        <v>-0.450811108251527</v>
      </c>
    </row>
    <row r="52" spans="15:25">
      <c r="O52" s="45">
        <v>48</v>
      </c>
      <c r="P52" s="45" t="s">
        <v>41</v>
      </c>
      <c r="Q52" s="60">
        <v>370.230587781563</v>
      </c>
      <c r="S52" s="45">
        <v>48</v>
      </c>
      <c r="T52" s="45" t="s">
        <v>41</v>
      </c>
      <c r="U52" s="46">
        <v>1871.99523925781</v>
      </c>
      <c r="W52" s="59">
        <v>49</v>
      </c>
      <c r="X52" s="59" t="s">
        <v>66</v>
      </c>
      <c r="Y52" s="62">
        <v>0</v>
      </c>
    </row>
    <row r="53" spans="15:25">
      <c r="O53" s="45">
        <v>49</v>
      </c>
      <c r="P53" s="45" t="s">
        <v>66</v>
      </c>
      <c r="Q53" s="60">
        <v>639.143660792567</v>
      </c>
      <c r="S53" s="45">
        <v>49</v>
      </c>
      <c r="T53" s="45" t="s">
        <v>66</v>
      </c>
      <c r="U53" s="46">
        <v>1343.13718795776</v>
      </c>
      <c r="W53" s="61">
        <v>50</v>
      </c>
      <c r="X53" s="61" t="s">
        <v>65</v>
      </c>
      <c r="Y53" s="62">
        <v>0</v>
      </c>
    </row>
    <row r="54" spans="15:21">
      <c r="O54" s="45">
        <v>50</v>
      </c>
      <c r="P54" s="45" t="s">
        <v>65</v>
      </c>
      <c r="Q54" s="60">
        <v>1055.00543256449</v>
      </c>
      <c r="S54" s="45">
        <v>50</v>
      </c>
      <c r="T54" s="45" t="s">
        <v>65</v>
      </c>
      <c r="U54" s="46">
        <v>3066.03144836426</v>
      </c>
    </row>
    <row r="58" hidden="1"/>
    <row r="59" hidden="1" spans="13:22">
      <c r="M59" t="s">
        <v>111</v>
      </c>
      <c r="N59" t="s">
        <v>112</v>
      </c>
      <c r="O59" t="s">
        <v>85</v>
      </c>
      <c r="P59" t="s">
        <v>87</v>
      </c>
      <c r="Q59" t="s">
        <v>113</v>
      </c>
      <c r="R59" t="s">
        <v>114</v>
      </c>
      <c r="S59" t="s">
        <v>115</v>
      </c>
      <c r="T59" t="s">
        <v>116</v>
      </c>
      <c r="U59" t="s">
        <v>117</v>
      </c>
      <c r="V59" t="s">
        <v>118</v>
      </c>
    </row>
    <row r="60" hidden="1" spans="3:23">
      <c r="C60" s="6" t="s">
        <v>0</v>
      </c>
      <c r="D60" s="43" t="s">
        <v>1</v>
      </c>
      <c r="E60" s="43" t="s">
        <v>2</v>
      </c>
      <c r="F60" s="43" t="s">
        <v>3</v>
      </c>
      <c r="G60" s="43" t="s">
        <v>4</v>
      </c>
      <c r="H60" s="43" t="s">
        <v>5</v>
      </c>
      <c r="I60" s="43" t="s">
        <v>6</v>
      </c>
      <c r="J60" s="43" t="s">
        <v>7</v>
      </c>
      <c r="K60" t="s">
        <v>82</v>
      </c>
      <c r="M60" t="s">
        <v>119</v>
      </c>
      <c r="O60" t="s">
        <v>120</v>
      </c>
      <c r="Q60" t="s">
        <v>121</v>
      </c>
      <c r="S60" t="s">
        <v>122</v>
      </c>
      <c r="W60" t="s">
        <v>82</v>
      </c>
    </row>
    <row r="61" ht="15.15" hidden="1" spans="3:31">
      <c r="C61" s="44">
        <v>12</v>
      </c>
      <c r="D61" t="s">
        <v>22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57" t="e">
        <v>#DIV/0!</v>
      </c>
      <c r="M61" s="43" t="s">
        <v>2</v>
      </c>
      <c r="N61" s="43" t="s">
        <v>4</v>
      </c>
      <c r="O61" s="43" t="s">
        <v>3</v>
      </c>
      <c r="P61" s="43" t="s">
        <v>5</v>
      </c>
      <c r="Q61" s="43" t="s">
        <v>4</v>
      </c>
      <c r="R61" s="43" t="s">
        <v>6</v>
      </c>
      <c r="S61" s="43" t="s">
        <v>5</v>
      </c>
      <c r="T61" s="43" t="s">
        <v>7</v>
      </c>
      <c r="U61" t="s">
        <v>123</v>
      </c>
      <c r="W61" s="23">
        <f>(T62/M62)^(1/4)-1</f>
        <v>0.0875110585259846</v>
      </c>
      <c r="Z61" t="s">
        <v>123</v>
      </c>
      <c r="AB61" t="s">
        <v>81</v>
      </c>
      <c r="AC61" s="63" t="s">
        <v>84</v>
      </c>
      <c r="AD61" s="63" t="s">
        <v>124</v>
      </c>
      <c r="AE61" s="63" t="s">
        <v>125</v>
      </c>
    </row>
    <row r="62" ht="15.15" hidden="1" spans="3:31">
      <c r="C62" s="44">
        <v>15</v>
      </c>
      <c r="D62" t="s">
        <v>26</v>
      </c>
      <c r="E62" s="9">
        <v>1914.88391113281</v>
      </c>
      <c r="F62" s="9">
        <v>2606.63305664063</v>
      </c>
      <c r="G62" s="9">
        <v>1914.88391113281</v>
      </c>
      <c r="H62" s="9">
        <v>2833.31958007813</v>
      </c>
      <c r="I62" s="9">
        <v>3892.37451171875</v>
      </c>
      <c r="J62" s="9">
        <v>4786.294921875</v>
      </c>
      <c r="K62" s="57">
        <v>0.257373350170728</v>
      </c>
      <c r="M62" s="24">
        <v>1240.23522949219</v>
      </c>
      <c r="N62" s="24">
        <v>1240.23522949219</v>
      </c>
      <c r="O62" s="24">
        <v>1438.16271972656</v>
      </c>
      <c r="P62" s="24">
        <v>1457.83361816406</v>
      </c>
      <c r="Q62" s="24">
        <v>1240.23522949219</v>
      </c>
      <c r="R62" s="24">
        <v>1274.09753417969</v>
      </c>
      <c r="S62" s="24">
        <v>1457.83361816406</v>
      </c>
      <c r="T62" s="36">
        <v>1734.75756835937</v>
      </c>
      <c r="U62" s="9">
        <f>(M62+N62+O62+P62+Q62+R62+S62+T62)</f>
        <v>11083.3907470703</v>
      </c>
      <c r="V62" s="23">
        <f>MIN((M62-MAX(M62:T62))/MAX(M62:T62),0)</f>
        <v>-0.285067117092834</v>
      </c>
      <c r="W62" s="23">
        <f t="shared" ref="W62:W93" si="0">(T63/M63)^(1/4)-1</f>
        <v>0.0328941445410684</v>
      </c>
      <c r="AC62" s="64"/>
      <c r="AD62" s="64"/>
      <c r="AE62" s="64"/>
    </row>
    <row r="63" hidden="1" spans="3:32">
      <c r="C63" s="44">
        <v>38</v>
      </c>
      <c r="D63" t="s">
        <v>30</v>
      </c>
      <c r="E63" s="9">
        <v>914.812377929688</v>
      </c>
      <c r="F63" s="9">
        <v>1131.37951660156</v>
      </c>
      <c r="G63" s="9">
        <v>914.812377929688</v>
      </c>
      <c r="H63" s="9">
        <v>1527.45251464844</v>
      </c>
      <c r="I63" s="9">
        <v>1509.80578613281</v>
      </c>
      <c r="J63" s="9">
        <v>1948.63146972656</v>
      </c>
      <c r="K63" s="57">
        <v>0.208090362963365</v>
      </c>
      <c r="M63" s="25">
        <v>369.747924804688</v>
      </c>
      <c r="N63" s="25">
        <v>369.747924804688</v>
      </c>
      <c r="O63" s="25">
        <v>368.764953613281</v>
      </c>
      <c r="P63" s="25">
        <v>361.297943115234</v>
      </c>
      <c r="Q63" s="25">
        <v>369.747924804688</v>
      </c>
      <c r="R63" s="25">
        <v>327.058715820313</v>
      </c>
      <c r="S63" s="25">
        <v>361.297943115234</v>
      </c>
      <c r="T63" s="37">
        <v>420.851623535156</v>
      </c>
      <c r="U63" s="9">
        <f t="shared" ref="U63:U94" si="1">(M63+N63+O63+P63+Q63+R63+S63+T63)</f>
        <v>2948.51495361328</v>
      </c>
      <c r="V63" s="23">
        <f t="shared" ref="V63:V94" si="2">MIN((M63-MAX(M63:T63))/MAX(M63:T63),0)</f>
        <v>-0.12142925409482</v>
      </c>
      <c r="W63" s="23">
        <f t="shared" si="0"/>
        <v>0.0927314491345459</v>
      </c>
      <c r="AC63" s="65"/>
      <c r="AD63" s="65"/>
      <c r="AE63" s="65"/>
      <c r="AF63" t="s">
        <v>126</v>
      </c>
    </row>
    <row r="64" hidden="1" spans="3:33">
      <c r="C64" s="44">
        <v>28</v>
      </c>
      <c r="D64" t="s">
        <v>34</v>
      </c>
      <c r="E64" s="9">
        <v>562.898071289063</v>
      </c>
      <c r="F64" s="9">
        <v>620.403015136719</v>
      </c>
      <c r="G64" s="9">
        <v>562.898071289063</v>
      </c>
      <c r="H64" s="9">
        <v>684.51123046875</v>
      </c>
      <c r="I64" s="9">
        <v>684.726013183594</v>
      </c>
      <c r="J64" s="9">
        <v>1125.70251464844</v>
      </c>
      <c r="K64" s="57">
        <v>0.189182388840367</v>
      </c>
      <c r="M64" s="27">
        <v>183.104705810547</v>
      </c>
      <c r="N64" s="27">
        <v>183.104705810547</v>
      </c>
      <c r="O64" s="27">
        <v>199.965423583984</v>
      </c>
      <c r="P64" s="27">
        <v>188.068908691406</v>
      </c>
      <c r="Q64" s="27">
        <v>183.104705810547</v>
      </c>
      <c r="R64" s="27">
        <v>176.172088623047</v>
      </c>
      <c r="S64" s="27">
        <v>188.068908691406</v>
      </c>
      <c r="T64" s="38">
        <v>261.067779541016</v>
      </c>
      <c r="U64" s="9">
        <f t="shared" si="1"/>
        <v>1562.6572265625</v>
      </c>
      <c r="V64" s="23">
        <f t="shared" si="2"/>
        <v>-0.29863154261141</v>
      </c>
      <c r="W64" s="23">
        <f t="shared" si="0"/>
        <v>0.153860813911641</v>
      </c>
      <c r="Z64" s="9">
        <f>(AB64+AC64+AD64+AE64)</f>
        <v>17363.2932128907</v>
      </c>
      <c r="AB64" s="9">
        <v>2480.47045898438</v>
      </c>
      <c r="AC64" s="27">
        <f t="shared" ref="AC64:AC111" si="3">(AA64+AB64)</f>
        <v>2480.47045898438</v>
      </c>
      <c r="AD64" s="27">
        <f t="shared" ref="AD64:AD111" si="4">(AB64+AC64)</f>
        <v>4960.94091796876</v>
      </c>
      <c r="AE64" s="27">
        <f t="shared" ref="AE64:AE111" si="5">(AC64+AD64)</f>
        <v>7441.41137695314</v>
      </c>
      <c r="AF64" s="39">
        <f>STDEVA(AB64:AE64)</f>
        <v>2374.86965742045</v>
      </c>
      <c r="AG64">
        <f>STDEV(AB64:AE64)</f>
        <v>2374.86965742045</v>
      </c>
    </row>
    <row r="65" hidden="1" spans="3:32">
      <c r="C65" s="44">
        <v>18</v>
      </c>
      <c r="D65" t="s">
        <v>37</v>
      </c>
      <c r="E65" s="9">
        <v>430.019134521484</v>
      </c>
      <c r="F65" s="9">
        <v>488.102813720703</v>
      </c>
      <c r="G65" s="9">
        <v>430.019134521484</v>
      </c>
      <c r="H65" s="9">
        <v>543.54931640625</v>
      </c>
      <c r="I65" s="9">
        <v>542.463195800781</v>
      </c>
      <c r="J65" s="9">
        <v>816.839111328125</v>
      </c>
      <c r="K65" s="57">
        <v>0.173984021117646</v>
      </c>
      <c r="M65" s="25">
        <v>1251.86145019531</v>
      </c>
      <c r="N65" s="25">
        <v>1251.86145019531</v>
      </c>
      <c r="O65" s="25">
        <v>1314.04650878906</v>
      </c>
      <c r="P65" s="25">
        <v>1700.87109375</v>
      </c>
      <c r="Q65" s="25">
        <v>1251.86145019531</v>
      </c>
      <c r="R65" s="25">
        <v>1680.8525390625</v>
      </c>
      <c r="S65" s="25">
        <v>1700.87109375</v>
      </c>
      <c r="T65" s="37">
        <v>2219.06469726563</v>
      </c>
      <c r="U65" s="9">
        <f t="shared" si="1"/>
        <v>12371.2902832031</v>
      </c>
      <c r="V65" s="23">
        <f t="shared" si="2"/>
        <v>-0.435860769747779</v>
      </c>
      <c r="W65" s="23">
        <f t="shared" si="0"/>
        <v>0.0299766574384237</v>
      </c>
      <c r="AB65" s="9">
        <v>739.495849609376</v>
      </c>
      <c r="AC65" s="25">
        <f t="shared" si="3"/>
        <v>739.495849609376</v>
      </c>
      <c r="AD65" s="25">
        <f t="shared" si="4"/>
        <v>1478.99169921875</v>
      </c>
      <c r="AE65" s="25">
        <f t="shared" si="5"/>
        <v>2218.48754882813</v>
      </c>
      <c r="AF65" s="39">
        <f t="shared" ref="AF65:AF96" si="6">STDEVA(AB65:AE65)</f>
        <v>708.013372489321</v>
      </c>
    </row>
    <row r="66" hidden="1" spans="3:32">
      <c r="C66" s="44">
        <v>48</v>
      </c>
      <c r="D66" t="s">
        <v>41</v>
      </c>
      <c r="E66" s="9">
        <v>193.346618652344</v>
      </c>
      <c r="F66" s="9">
        <v>243.959213256836</v>
      </c>
      <c r="G66" s="9">
        <v>193.346618652344</v>
      </c>
      <c r="H66" s="9">
        <v>240.685028076172</v>
      </c>
      <c r="I66" s="9">
        <v>214.567611694336</v>
      </c>
      <c r="J66" s="9">
        <v>352.058502197266</v>
      </c>
      <c r="K66" s="57">
        <v>0.161634665908003</v>
      </c>
      <c r="M66" s="27">
        <v>536.383850097656</v>
      </c>
      <c r="N66" s="27">
        <v>536.383850097656</v>
      </c>
      <c r="O66" s="27">
        <v>624.025024414063</v>
      </c>
      <c r="P66" s="27">
        <v>739.849975585938</v>
      </c>
      <c r="Q66" s="27">
        <v>536.383850097656</v>
      </c>
      <c r="R66" s="27">
        <v>396.950012207031</v>
      </c>
      <c r="S66" s="27">
        <v>739.849975585938</v>
      </c>
      <c r="T66" s="38">
        <v>603.650024414063</v>
      </c>
      <c r="U66" s="9">
        <f t="shared" si="1"/>
        <v>4713.4765625</v>
      </c>
      <c r="V66" s="23">
        <f t="shared" si="2"/>
        <v>-0.275009977971741</v>
      </c>
      <c r="W66" s="23">
        <f t="shared" si="0"/>
        <v>0.0528075176150731</v>
      </c>
      <c r="AB66" s="9">
        <v>366.209411621094</v>
      </c>
      <c r="AC66" s="27">
        <f t="shared" si="3"/>
        <v>366.209411621094</v>
      </c>
      <c r="AD66" s="27">
        <f t="shared" si="4"/>
        <v>732.418823242188</v>
      </c>
      <c r="AE66" s="27">
        <f t="shared" si="5"/>
        <v>1098.62823486328</v>
      </c>
      <c r="AF66" s="39">
        <f t="shared" si="6"/>
        <v>350.618817801534</v>
      </c>
    </row>
    <row r="67" hidden="1" spans="3:32">
      <c r="C67" s="44">
        <v>4</v>
      </c>
      <c r="D67" t="s">
        <v>23</v>
      </c>
      <c r="E67" s="9">
        <v>1251.86145019531</v>
      </c>
      <c r="F67" s="9">
        <v>1314.04650878906</v>
      </c>
      <c r="G67" s="9">
        <v>1251.86145019531</v>
      </c>
      <c r="H67" s="9">
        <v>1700.87109375</v>
      </c>
      <c r="I67" s="9">
        <v>1680.8525390625</v>
      </c>
      <c r="J67" s="9">
        <v>2219.06469726563</v>
      </c>
      <c r="K67" s="57">
        <v>0.153860813911641</v>
      </c>
      <c r="M67" s="25">
        <v>2551.95385742188</v>
      </c>
      <c r="N67" s="25">
        <v>2551.95385742188</v>
      </c>
      <c r="O67" s="25">
        <v>2475.47705078125</v>
      </c>
      <c r="P67" s="25">
        <v>3007.42065429688</v>
      </c>
      <c r="Q67" s="25">
        <v>2551.95385742188</v>
      </c>
      <c r="R67" s="25">
        <v>2666.09887695313</v>
      </c>
      <c r="S67" s="25">
        <v>3007.42065429688</v>
      </c>
      <c r="T67" s="37">
        <v>3135.22509765625</v>
      </c>
      <c r="U67" s="9">
        <f t="shared" si="1"/>
        <v>21947.50390625</v>
      </c>
      <c r="V67" s="23">
        <f t="shared" si="2"/>
        <v>-0.186038074481605</v>
      </c>
      <c r="W67" s="23">
        <f t="shared" si="0"/>
        <v>-0.200493679296806</v>
      </c>
      <c r="AB67" s="9">
        <v>2503.72290039062</v>
      </c>
      <c r="AC67" s="25">
        <f t="shared" si="3"/>
        <v>2503.72290039062</v>
      </c>
      <c r="AD67" s="25">
        <f t="shared" si="4"/>
        <v>5007.44580078124</v>
      </c>
      <c r="AE67" s="25">
        <f t="shared" si="5"/>
        <v>7511.16870117186</v>
      </c>
      <c r="AF67" s="39">
        <f t="shared" si="6"/>
        <v>2397.1321751443</v>
      </c>
    </row>
    <row r="68" hidden="1" spans="3:32">
      <c r="C68" s="44">
        <v>25</v>
      </c>
      <c r="D68" t="s">
        <v>47</v>
      </c>
      <c r="E68" s="9">
        <v>280.945648193359</v>
      </c>
      <c r="F68" s="9">
        <v>353.771759033203</v>
      </c>
      <c r="G68" s="9">
        <v>280.945648193359</v>
      </c>
      <c r="H68" s="9">
        <v>529.25</v>
      </c>
      <c r="I68" s="9">
        <v>339.25</v>
      </c>
      <c r="J68" s="9">
        <v>485.100006103516</v>
      </c>
      <c r="K68" s="57">
        <v>0.146310426635213</v>
      </c>
      <c r="M68" s="27">
        <v>131.550003051758</v>
      </c>
      <c r="N68" s="27">
        <v>131.550003051758</v>
      </c>
      <c r="O68" s="27">
        <v>106.949996948242</v>
      </c>
      <c r="P68" s="27">
        <v>103.75</v>
      </c>
      <c r="Q68" s="27">
        <v>131.550003051758</v>
      </c>
      <c r="R68" s="27">
        <v>42.4500007629395</v>
      </c>
      <c r="S68" s="27">
        <v>103.75</v>
      </c>
      <c r="T68" s="38">
        <v>53.75</v>
      </c>
      <c r="U68" s="9">
        <f t="shared" si="1"/>
        <v>805.300006866456</v>
      </c>
      <c r="V68" s="23">
        <f t="shared" si="2"/>
        <v>0</v>
      </c>
      <c r="W68" s="23">
        <f t="shared" si="0"/>
        <v>-0.164720576051582</v>
      </c>
      <c r="AB68" s="9">
        <v>1072.76770019531</v>
      </c>
      <c r="AC68" s="27">
        <f t="shared" si="3"/>
        <v>1072.76770019531</v>
      </c>
      <c r="AD68" s="27">
        <f t="shared" si="4"/>
        <v>2145.53540039062</v>
      </c>
      <c r="AE68" s="27">
        <f t="shared" si="5"/>
        <v>3218.30310058594</v>
      </c>
      <c r="AF68" s="39">
        <f t="shared" si="6"/>
        <v>1027.09687649242</v>
      </c>
    </row>
    <row r="69" hidden="1" spans="3:32">
      <c r="C69" s="44">
        <v>41</v>
      </c>
      <c r="D69" t="s">
        <v>50</v>
      </c>
      <c r="E69" s="9">
        <v>1635.57470703125</v>
      </c>
      <c r="F69" s="9">
        <v>1866.55590820312</v>
      </c>
      <c r="G69" s="9">
        <v>1635.57470703125</v>
      </c>
      <c r="H69" s="9">
        <v>2021.23181152344</v>
      </c>
      <c r="I69" s="9">
        <v>2007.97937011719</v>
      </c>
      <c r="J69" s="9">
        <v>2702.47485351563</v>
      </c>
      <c r="K69" s="57">
        <v>0.133764407345517</v>
      </c>
      <c r="M69" s="25">
        <v>69.9503631591797</v>
      </c>
      <c r="N69" s="25">
        <v>69.9503631591797</v>
      </c>
      <c r="O69" s="25">
        <v>66.7357482910156</v>
      </c>
      <c r="P69" s="25">
        <v>49.9500007629395</v>
      </c>
      <c r="Q69" s="25">
        <v>69.9503631591797</v>
      </c>
      <c r="R69" s="25">
        <v>28</v>
      </c>
      <c r="S69" s="25">
        <v>49.9500007629395</v>
      </c>
      <c r="T69" s="37">
        <v>34.0499992370605</v>
      </c>
      <c r="U69" s="9">
        <f t="shared" si="1"/>
        <v>438.536838531494</v>
      </c>
      <c r="V69" s="23">
        <f t="shared" si="2"/>
        <v>0</v>
      </c>
      <c r="W69" s="23">
        <f t="shared" si="0"/>
        <v>0.020134031153817</v>
      </c>
      <c r="AB69" s="9">
        <v>5103.90771484376</v>
      </c>
      <c r="AC69" s="25">
        <f t="shared" si="3"/>
        <v>5103.90771484376</v>
      </c>
      <c r="AD69" s="25">
        <f t="shared" si="4"/>
        <v>10207.8154296875</v>
      </c>
      <c r="AE69" s="25">
        <f t="shared" si="5"/>
        <v>15311.7231445313</v>
      </c>
      <c r="AF69" s="39">
        <f t="shared" si="6"/>
        <v>4886.61960167812</v>
      </c>
    </row>
    <row r="70" hidden="1" spans="3:32">
      <c r="C70" s="44">
        <v>13</v>
      </c>
      <c r="D70" t="s">
        <v>52</v>
      </c>
      <c r="E70" s="9">
        <v>513.860473632813</v>
      </c>
      <c r="F70" s="9">
        <v>531.328796386719</v>
      </c>
      <c r="G70" s="9">
        <v>513.860473632813</v>
      </c>
      <c r="H70" s="9">
        <v>468.782379150391</v>
      </c>
      <c r="I70" s="9">
        <v>642.5</v>
      </c>
      <c r="J70" s="9">
        <v>755.599975585938</v>
      </c>
      <c r="K70" s="57">
        <v>0.101188533716173</v>
      </c>
      <c r="M70" s="27">
        <v>332.905883789063</v>
      </c>
      <c r="N70" s="27">
        <v>332.905883789063</v>
      </c>
      <c r="O70" s="27">
        <v>269.188079833984</v>
      </c>
      <c r="P70" s="27">
        <v>451.676635742188</v>
      </c>
      <c r="Q70" s="27">
        <v>332.905883789063</v>
      </c>
      <c r="R70" s="27">
        <v>329.169860839844</v>
      </c>
      <c r="S70" s="27">
        <v>451.676635742188</v>
      </c>
      <c r="T70" s="38">
        <v>360.537475585938</v>
      </c>
      <c r="U70" s="9">
        <f t="shared" si="1"/>
        <v>2860.96633911133</v>
      </c>
      <c r="V70" s="23">
        <f t="shared" si="2"/>
        <v>-0.262955270550939</v>
      </c>
      <c r="W70" s="23">
        <f t="shared" si="0"/>
        <v>0.0932780526457659</v>
      </c>
      <c r="AB70" s="9">
        <v>263.100006103516</v>
      </c>
      <c r="AC70" s="27">
        <f t="shared" si="3"/>
        <v>263.100006103516</v>
      </c>
      <c r="AD70" s="27">
        <f t="shared" si="4"/>
        <v>526.200012207032</v>
      </c>
      <c r="AE70" s="27">
        <f t="shared" si="5"/>
        <v>789.300018310548</v>
      </c>
      <c r="AF70" s="39">
        <f t="shared" si="6"/>
        <v>251.899077894364</v>
      </c>
    </row>
    <row r="71" hidden="1" spans="3:32">
      <c r="C71" s="44">
        <v>29</v>
      </c>
      <c r="D71" t="s">
        <v>40</v>
      </c>
      <c r="E71" s="9">
        <v>1302.58264160156</v>
      </c>
      <c r="F71" s="9">
        <v>1225.439453125</v>
      </c>
      <c r="G71" s="9">
        <v>1302.58264160156</v>
      </c>
      <c r="H71" s="9">
        <v>1651.25</v>
      </c>
      <c r="I71" s="9">
        <v>1248.40002441406</v>
      </c>
      <c r="J71" s="9">
        <v>1875.84997558594</v>
      </c>
      <c r="K71" s="57">
        <v>0.095464236815072</v>
      </c>
      <c r="M71" s="25">
        <v>335.59912109375</v>
      </c>
      <c r="N71" s="25">
        <v>335.59912109375</v>
      </c>
      <c r="O71" s="25">
        <v>292.537017822266</v>
      </c>
      <c r="P71" s="25">
        <v>459.749053955078</v>
      </c>
      <c r="Q71" s="25">
        <v>335.59912109375</v>
      </c>
      <c r="R71" s="25">
        <v>557.049621582031</v>
      </c>
      <c r="S71" s="25">
        <v>459.749053955078</v>
      </c>
      <c r="T71" s="37">
        <v>479.450012207031</v>
      </c>
      <c r="U71" s="9">
        <f t="shared" si="1"/>
        <v>3255.33212280273</v>
      </c>
      <c r="V71" s="23">
        <f t="shared" si="2"/>
        <v>-0.397541784265749</v>
      </c>
      <c r="W71" s="23">
        <f t="shared" si="0"/>
        <v>-0.0686433789799654</v>
      </c>
      <c r="AB71" s="9">
        <v>139.900726318359</v>
      </c>
      <c r="AC71" s="25">
        <f t="shared" si="3"/>
        <v>139.900726318359</v>
      </c>
      <c r="AD71" s="25">
        <f t="shared" si="4"/>
        <v>279.801452636719</v>
      </c>
      <c r="AE71" s="25">
        <f t="shared" si="5"/>
        <v>419.702178955078</v>
      </c>
      <c r="AF71" s="39">
        <f t="shared" si="6"/>
        <v>133.944747771998</v>
      </c>
    </row>
    <row r="72" hidden="1" spans="3:32">
      <c r="C72" s="44">
        <v>10</v>
      </c>
      <c r="D72" t="s">
        <v>45</v>
      </c>
      <c r="E72" s="9">
        <v>335.59912109375</v>
      </c>
      <c r="F72" s="9">
        <v>292.537017822266</v>
      </c>
      <c r="G72" s="9">
        <v>335.59912109375</v>
      </c>
      <c r="H72" s="9">
        <v>459.749053955078</v>
      </c>
      <c r="I72" s="9">
        <v>557.049621582031</v>
      </c>
      <c r="J72" s="9">
        <v>479.450012207031</v>
      </c>
      <c r="K72" s="57">
        <v>0.0932780526457659</v>
      </c>
      <c r="M72" s="27">
        <v>17353.05859375</v>
      </c>
      <c r="N72" s="27">
        <v>17353.05859375</v>
      </c>
      <c r="O72" s="27">
        <v>18465.359375</v>
      </c>
      <c r="P72" s="27">
        <v>15165.75</v>
      </c>
      <c r="Q72" s="27">
        <v>17353.05859375</v>
      </c>
      <c r="R72" s="27">
        <v>9990.2568359375</v>
      </c>
      <c r="S72" s="27">
        <v>15165.75</v>
      </c>
      <c r="T72" s="38">
        <v>13056.8994140625</v>
      </c>
      <c r="U72" s="9">
        <f t="shared" si="1"/>
        <v>123903.19140625</v>
      </c>
      <c r="V72" s="23">
        <f t="shared" si="2"/>
        <v>-0.0602371585984906</v>
      </c>
      <c r="W72" s="23" t="e">
        <f t="shared" si="0"/>
        <v>#DIV/0!</v>
      </c>
      <c r="AB72" s="9">
        <v>665.811767578126</v>
      </c>
      <c r="AC72" s="27">
        <f t="shared" si="3"/>
        <v>665.811767578126</v>
      </c>
      <c r="AD72" s="27">
        <f t="shared" si="4"/>
        <v>1331.62353515625</v>
      </c>
      <c r="AE72" s="27">
        <f t="shared" si="5"/>
        <v>1997.43530273438</v>
      </c>
      <c r="AF72" s="39">
        <f t="shared" si="6"/>
        <v>637.46623494246</v>
      </c>
    </row>
    <row r="73" hidden="1" spans="3:32">
      <c r="C73" s="44">
        <v>3</v>
      </c>
      <c r="D73" t="s">
        <v>19</v>
      </c>
      <c r="E73" s="9">
        <v>183.104705810547</v>
      </c>
      <c r="F73" s="9">
        <v>199.965423583984</v>
      </c>
      <c r="G73" s="9">
        <v>183.104705810547</v>
      </c>
      <c r="H73" s="9">
        <v>188.068908691406</v>
      </c>
      <c r="I73" s="9">
        <v>176.172088623047</v>
      </c>
      <c r="J73" s="9">
        <v>261.067779541016</v>
      </c>
      <c r="K73" s="57">
        <v>0.0927314491345459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37">
        <v>0</v>
      </c>
      <c r="U73" s="9">
        <f t="shared" si="1"/>
        <v>0</v>
      </c>
      <c r="V73" s="23" t="e">
        <f t="shared" si="2"/>
        <v>#DIV/0!</v>
      </c>
      <c r="W73" s="23">
        <f t="shared" si="0"/>
        <v>0.101188533716173</v>
      </c>
      <c r="AB73" s="9">
        <v>671.1982421875</v>
      </c>
      <c r="AC73" s="25">
        <f t="shared" si="3"/>
        <v>671.1982421875</v>
      </c>
      <c r="AD73" s="25">
        <f t="shared" si="4"/>
        <v>1342.396484375</v>
      </c>
      <c r="AE73" s="25">
        <f t="shared" si="5"/>
        <v>2013.5947265625</v>
      </c>
      <c r="AF73" s="39">
        <f t="shared" si="6"/>
        <v>642.623391748716</v>
      </c>
    </row>
    <row r="74" hidden="1" spans="3:32">
      <c r="C74" s="44">
        <v>22</v>
      </c>
      <c r="D74" t="s">
        <v>57</v>
      </c>
      <c r="E74" s="9">
        <v>1486.48022460937</v>
      </c>
      <c r="F74" s="9">
        <v>1759.0830078125</v>
      </c>
      <c r="G74" s="9">
        <v>1486.48022460937</v>
      </c>
      <c r="H74" s="9">
        <v>1997.97326660156</v>
      </c>
      <c r="I74" s="9">
        <v>2057.04418945313</v>
      </c>
      <c r="J74" s="9">
        <v>2117.72705078125</v>
      </c>
      <c r="K74" s="57">
        <v>0.0925157637067009</v>
      </c>
      <c r="M74" s="27">
        <v>513.860473632813</v>
      </c>
      <c r="N74" s="27">
        <v>513.860473632813</v>
      </c>
      <c r="O74" s="27">
        <v>531.328796386719</v>
      </c>
      <c r="P74" s="27">
        <v>468.782379150391</v>
      </c>
      <c r="Q74" s="27">
        <v>513.860473632813</v>
      </c>
      <c r="R74" s="27">
        <v>642.5</v>
      </c>
      <c r="S74" s="27">
        <v>468.782379150391</v>
      </c>
      <c r="T74" s="38">
        <v>755.599975585938</v>
      </c>
      <c r="U74" s="9">
        <f t="shared" si="1"/>
        <v>4408.57495117188</v>
      </c>
      <c r="V74" s="23">
        <f t="shared" si="2"/>
        <v>-0.319930531715099</v>
      </c>
      <c r="W74" s="23">
        <f t="shared" si="0"/>
        <v>-0.147503376763348</v>
      </c>
      <c r="AB74" s="9">
        <v>34706.1171875</v>
      </c>
      <c r="AC74" s="27">
        <f t="shared" si="3"/>
        <v>34706.1171875</v>
      </c>
      <c r="AD74" s="27">
        <f t="shared" si="4"/>
        <v>69412.234375</v>
      </c>
      <c r="AE74" s="27">
        <f t="shared" si="5"/>
        <v>104118.3515625</v>
      </c>
      <c r="AF74" s="39">
        <f t="shared" si="6"/>
        <v>33228.5774002807</v>
      </c>
    </row>
    <row r="75" hidden="1" spans="3:32">
      <c r="C75" s="44">
        <v>45</v>
      </c>
      <c r="D75" t="s">
        <v>62</v>
      </c>
      <c r="E75" s="9">
        <v>625.047302246094</v>
      </c>
      <c r="F75" s="9">
        <v>652.403625488281</v>
      </c>
      <c r="G75" s="9">
        <v>625.047302246094</v>
      </c>
      <c r="H75" s="9">
        <v>709.646362304688</v>
      </c>
      <c r="I75" s="9">
        <v>515.261657714844</v>
      </c>
      <c r="J75" s="9">
        <v>883.575134277344</v>
      </c>
      <c r="K75" s="57">
        <v>0.0903919838731093</v>
      </c>
      <c r="M75" s="25">
        <v>231.367782592773</v>
      </c>
      <c r="N75" s="25">
        <v>231.367782592773</v>
      </c>
      <c r="O75" s="25">
        <v>196.891906738281</v>
      </c>
      <c r="P75" s="25">
        <v>169.283355712891</v>
      </c>
      <c r="Q75" s="25">
        <v>231.367782592773</v>
      </c>
      <c r="R75" s="25">
        <v>135.216247558594</v>
      </c>
      <c r="S75" s="25">
        <v>169.283355712891</v>
      </c>
      <c r="T75" s="37">
        <v>122.200660705566</v>
      </c>
      <c r="U75" s="9">
        <f t="shared" si="1"/>
        <v>1486.97887420654</v>
      </c>
      <c r="V75" s="23">
        <f t="shared" si="2"/>
        <v>0</v>
      </c>
      <c r="W75" s="23">
        <f t="shared" si="0"/>
        <v>0.257373350170728</v>
      </c>
      <c r="AB75" s="9">
        <v>0</v>
      </c>
      <c r="AC75" s="25">
        <f t="shared" si="3"/>
        <v>0</v>
      </c>
      <c r="AD75" s="25">
        <f t="shared" si="4"/>
        <v>0</v>
      </c>
      <c r="AE75" s="25">
        <f t="shared" si="5"/>
        <v>0</v>
      </c>
      <c r="AF75" s="39">
        <f t="shared" si="6"/>
        <v>0</v>
      </c>
    </row>
    <row r="76" hidden="1" spans="3:32">
      <c r="C76" s="44">
        <v>19</v>
      </c>
      <c r="D76" t="s">
        <v>63</v>
      </c>
      <c r="E76" s="9">
        <v>1010.15051269531</v>
      </c>
      <c r="F76" s="9">
        <v>1043.27600097656</v>
      </c>
      <c r="G76" s="9">
        <v>1010.15051269531</v>
      </c>
      <c r="H76" s="9">
        <v>1246.25622558594</v>
      </c>
      <c r="I76" s="9">
        <v>983.393859863281</v>
      </c>
      <c r="J76" s="9">
        <v>1427.12341308594</v>
      </c>
      <c r="K76" s="57">
        <v>0.0902318381845943</v>
      </c>
      <c r="M76" s="27">
        <v>1914.88391113281</v>
      </c>
      <c r="N76" s="27">
        <v>1914.88391113281</v>
      </c>
      <c r="O76" s="27">
        <v>2606.63305664063</v>
      </c>
      <c r="P76" s="27">
        <v>2833.31958007813</v>
      </c>
      <c r="Q76" s="27">
        <v>1914.88391113281</v>
      </c>
      <c r="R76" s="27">
        <v>3892.37451171875</v>
      </c>
      <c r="S76" s="27">
        <v>2833.31958007813</v>
      </c>
      <c r="T76" s="38">
        <v>4786.294921875</v>
      </c>
      <c r="U76" s="9">
        <f t="shared" si="1"/>
        <v>22696.5933837891</v>
      </c>
      <c r="V76" s="23">
        <f t="shared" si="2"/>
        <v>-0.599923543703683</v>
      </c>
      <c r="W76" s="23">
        <f t="shared" si="0"/>
        <v>-0.0792419426756923</v>
      </c>
      <c r="AB76" s="9">
        <v>1027.72094726563</v>
      </c>
      <c r="AC76" s="27">
        <f t="shared" si="3"/>
        <v>1027.72094726563</v>
      </c>
      <c r="AD76" s="27">
        <f t="shared" si="4"/>
        <v>2055.44189453125</v>
      </c>
      <c r="AE76" s="27">
        <f t="shared" si="5"/>
        <v>3083.16284179688</v>
      </c>
      <c r="AF76" s="39">
        <f t="shared" si="6"/>
        <v>983.967894121132</v>
      </c>
    </row>
    <row r="77" hidden="1" spans="3:32">
      <c r="C77" s="44">
        <v>1</v>
      </c>
      <c r="D77" t="s">
        <v>10</v>
      </c>
      <c r="E77" s="9">
        <v>1240.23522949219</v>
      </c>
      <c r="F77" s="9">
        <v>1438.16271972656</v>
      </c>
      <c r="G77" s="9">
        <v>1240.23522949219</v>
      </c>
      <c r="H77" s="9">
        <v>1457.83361816406</v>
      </c>
      <c r="I77" s="9">
        <v>1274.09753417969</v>
      </c>
      <c r="J77" s="9">
        <v>1734.75756835937</v>
      </c>
      <c r="K77" s="57">
        <v>0.0875110585259846</v>
      </c>
      <c r="M77" s="25">
        <v>148.391952514648</v>
      </c>
      <c r="N77" s="25">
        <v>148.391952514648</v>
      </c>
      <c r="O77" s="25">
        <v>158.135299682617</v>
      </c>
      <c r="P77" s="25">
        <v>112.547981262207</v>
      </c>
      <c r="Q77" s="25">
        <v>148.391952514648</v>
      </c>
      <c r="R77" s="25">
        <v>88.5924224853516</v>
      </c>
      <c r="S77" s="25">
        <v>112.547981262207</v>
      </c>
      <c r="T77" s="37">
        <v>106.657760620117</v>
      </c>
      <c r="U77" s="9">
        <f t="shared" si="1"/>
        <v>1023.65730285644</v>
      </c>
      <c r="V77" s="23">
        <f t="shared" si="2"/>
        <v>-0.0616139924958198</v>
      </c>
      <c r="W77" s="23">
        <f t="shared" si="0"/>
        <v>-0.0270553889791421</v>
      </c>
      <c r="AB77" s="9">
        <v>462.735565185546</v>
      </c>
      <c r="AC77" s="25">
        <f t="shared" si="3"/>
        <v>462.735565185546</v>
      </c>
      <c r="AD77" s="25">
        <f t="shared" si="4"/>
        <v>925.471130371092</v>
      </c>
      <c r="AE77" s="25">
        <f t="shared" si="5"/>
        <v>1388.20669555664</v>
      </c>
      <c r="AF77" s="39">
        <f t="shared" si="6"/>
        <v>443.035573831592</v>
      </c>
    </row>
    <row r="78" hidden="1" spans="3:32">
      <c r="C78" s="44">
        <v>46</v>
      </c>
      <c r="D78" t="s">
        <v>36</v>
      </c>
      <c r="E78" s="9">
        <v>3680.0927734375</v>
      </c>
      <c r="F78" s="9">
        <v>4023.96801757813</v>
      </c>
      <c r="G78" s="9">
        <v>3680.0927734375</v>
      </c>
      <c r="H78" s="9">
        <v>4183.95849609375</v>
      </c>
      <c r="I78" s="9">
        <v>3803.70751953125</v>
      </c>
      <c r="J78" s="9">
        <v>4910.5</v>
      </c>
      <c r="K78" s="57">
        <v>0.0747729735647977</v>
      </c>
      <c r="M78" s="27">
        <v>1013.06591796875</v>
      </c>
      <c r="N78" s="27">
        <v>1013.06591796875</v>
      </c>
      <c r="O78" s="27">
        <v>851.265014648438</v>
      </c>
      <c r="P78" s="27">
        <v>780.737182617188</v>
      </c>
      <c r="Q78" s="27">
        <v>1013.06591796875</v>
      </c>
      <c r="R78" s="27">
        <v>580.035827636719</v>
      </c>
      <c r="S78" s="27">
        <v>780.737182617188</v>
      </c>
      <c r="T78" s="38">
        <v>907.799987792969</v>
      </c>
      <c r="U78" s="9">
        <f t="shared" si="1"/>
        <v>6939.77294921875</v>
      </c>
      <c r="V78" s="23">
        <f t="shared" si="2"/>
        <v>0</v>
      </c>
      <c r="W78" s="23">
        <f t="shared" si="0"/>
        <v>0.173984021117646</v>
      </c>
      <c r="AB78" s="9">
        <v>3829.76782226562</v>
      </c>
      <c r="AC78" s="27">
        <f t="shared" si="3"/>
        <v>3829.76782226562</v>
      </c>
      <c r="AD78" s="27">
        <f t="shared" si="4"/>
        <v>7659.53564453124</v>
      </c>
      <c r="AE78" s="27">
        <f t="shared" si="5"/>
        <v>11489.3034667969</v>
      </c>
      <c r="AF78" s="39">
        <f t="shared" si="6"/>
        <v>3666.72352945006</v>
      </c>
    </row>
    <row r="79" hidden="1" spans="3:32">
      <c r="C79" s="44">
        <v>23</v>
      </c>
      <c r="D79" t="s">
        <v>54</v>
      </c>
      <c r="E79" s="9">
        <v>1732.77258300781</v>
      </c>
      <c r="F79" s="9">
        <v>1887.79150390625</v>
      </c>
      <c r="G79" s="9">
        <v>1732.77258300781</v>
      </c>
      <c r="H79" s="9">
        <v>2251.14575195313</v>
      </c>
      <c r="I79" s="9">
        <v>1684.38537597656</v>
      </c>
      <c r="J79" s="9">
        <v>2286.0712890625</v>
      </c>
      <c r="K79" s="57">
        <v>0.0717341031700072</v>
      </c>
      <c r="M79" s="25">
        <v>430.019134521484</v>
      </c>
      <c r="N79" s="25">
        <v>430.019134521484</v>
      </c>
      <c r="O79" s="25">
        <v>488.102813720703</v>
      </c>
      <c r="P79" s="25">
        <v>543.54931640625</v>
      </c>
      <c r="Q79" s="25">
        <v>430.019134521484</v>
      </c>
      <c r="R79" s="25">
        <v>542.463195800781</v>
      </c>
      <c r="S79" s="25">
        <v>543.54931640625</v>
      </c>
      <c r="T79" s="37">
        <v>816.839111328125</v>
      </c>
      <c r="U79" s="9">
        <f t="shared" si="1"/>
        <v>4224.56115722656</v>
      </c>
      <c r="V79" s="23">
        <f t="shared" si="2"/>
        <v>-0.473557119685048</v>
      </c>
      <c r="W79" s="23">
        <f t="shared" si="0"/>
        <v>0.0902318381845943</v>
      </c>
      <c r="AB79" s="9">
        <v>296.783905029296</v>
      </c>
      <c r="AC79" s="25">
        <f t="shared" si="3"/>
        <v>296.783905029296</v>
      </c>
      <c r="AD79" s="25">
        <f t="shared" si="4"/>
        <v>593.567810058592</v>
      </c>
      <c r="AE79" s="25">
        <f t="shared" si="5"/>
        <v>890.351715087888</v>
      </c>
      <c r="AF79" s="39">
        <f t="shared" si="6"/>
        <v>284.148955820831</v>
      </c>
    </row>
    <row r="80" hidden="1" spans="3:32">
      <c r="C80" s="44">
        <v>6</v>
      </c>
      <c r="D80" t="s">
        <v>31</v>
      </c>
      <c r="E80" s="9">
        <v>2551.95385742188</v>
      </c>
      <c r="F80" s="9">
        <v>2475.47705078125</v>
      </c>
      <c r="G80" s="9">
        <v>2551.95385742188</v>
      </c>
      <c r="H80" s="9">
        <v>3007.42065429688</v>
      </c>
      <c r="I80" s="9">
        <v>2666.09887695313</v>
      </c>
      <c r="J80" s="9">
        <v>3135.22509765625</v>
      </c>
      <c r="K80" s="57">
        <v>0.0528075176150731</v>
      </c>
      <c r="M80" s="27">
        <v>1010.15051269531</v>
      </c>
      <c r="N80" s="27">
        <v>1010.15051269531</v>
      </c>
      <c r="O80" s="27">
        <v>1043.27600097656</v>
      </c>
      <c r="P80" s="27">
        <v>1246.25622558594</v>
      </c>
      <c r="Q80" s="27">
        <v>1010.15051269531</v>
      </c>
      <c r="R80" s="27">
        <v>983.393859863281</v>
      </c>
      <c r="S80" s="27">
        <v>1246.25622558594</v>
      </c>
      <c r="T80" s="38">
        <v>1427.12341308594</v>
      </c>
      <c r="U80" s="9">
        <f t="shared" si="1"/>
        <v>8976.75726318359</v>
      </c>
      <c r="V80" s="23">
        <f t="shared" si="2"/>
        <v>-0.292177184234536</v>
      </c>
      <c r="W80" s="23">
        <f t="shared" si="0"/>
        <v>-0.0114830324821089</v>
      </c>
      <c r="AB80" s="9">
        <v>2026.1318359375</v>
      </c>
      <c r="AC80" s="27">
        <f t="shared" si="3"/>
        <v>2026.1318359375</v>
      </c>
      <c r="AD80" s="27">
        <f t="shared" si="4"/>
        <v>4052.263671875</v>
      </c>
      <c r="AE80" s="27">
        <f t="shared" si="5"/>
        <v>6078.3955078125</v>
      </c>
      <c r="AF80" s="39">
        <f t="shared" si="6"/>
        <v>1939.87354361468</v>
      </c>
    </row>
    <row r="81" hidden="1" spans="3:32">
      <c r="C81" s="44">
        <v>31</v>
      </c>
      <c r="D81" t="s">
        <v>67</v>
      </c>
      <c r="E81" s="9">
        <v>755.094299316406</v>
      </c>
      <c r="F81" s="9">
        <v>884.768005371094</v>
      </c>
      <c r="G81" s="9">
        <v>755.094299316406</v>
      </c>
      <c r="H81" s="9">
        <v>782.407531738281</v>
      </c>
      <c r="I81" s="9">
        <v>839.514709472656</v>
      </c>
      <c r="J81" s="9">
        <v>904.753051757813</v>
      </c>
      <c r="K81" s="57">
        <v>0.0462421591664737</v>
      </c>
      <c r="M81" s="25">
        <v>3241.21801757813</v>
      </c>
      <c r="N81" s="25">
        <v>3241.21801757813</v>
      </c>
      <c r="O81" s="25">
        <v>2788.9609375</v>
      </c>
      <c r="P81" s="25">
        <v>2338.7861328125</v>
      </c>
      <c r="Q81" s="25">
        <v>3241.21801757813</v>
      </c>
      <c r="R81" s="25">
        <v>2293.99267578125</v>
      </c>
      <c r="S81" s="25">
        <v>2338.7861328125</v>
      </c>
      <c r="T81" s="37">
        <v>3094.88671875</v>
      </c>
      <c r="U81" s="9">
        <f t="shared" si="1"/>
        <v>22579.0666503906</v>
      </c>
      <c r="V81" s="23">
        <f t="shared" si="2"/>
        <v>0</v>
      </c>
      <c r="W81" s="23">
        <f t="shared" si="0"/>
        <v>-0.0087405107802625</v>
      </c>
      <c r="AB81" s="9">
        <v>860.038269042968</v>
      </c>
      <c r="AC81" s="25">
        <f t="shared" si="3"/>
        <v>860.038269042968</v>
      </c>
      <c r="AD81" s="25">
        <f t="shared" si="4"/>
        <v>1720.07653808594</v>
      </c>
      <c r="AE81" s="25">
        <f t="shared" si="5"/>
        <v>2580.1148071289</v>
      </c>
      <c r="AF81" s="39">
        <f t="shared" si="6"/>
        <v>823.423952489576</v>
      </c>
    </row>
    <row r="82" hidden="1" spans="3:32">
      <c r="C82" s="44">
        <v>40</v>
      </c>
      <c r="D82" t="s">
        <v>70</v>
      </c>
      <c r="E82" s="9">
        <v>465.716735839844</v>
      </c>
      <c r="F82" s="9">
        <v>444.477508544922</v>
      </c>
      <c r="G82" s="9">
        <v>465.716735839844</v>
      </c>
      <c r="H82" s="9">
        <v>435.871887207031</v>
      </c>
      <c r="I82" s="9">
        <v>460.489593505859</v>
      </c>
      <c r="J82" s="9">
        <v>534.675842285156</v>
      </c>
      <c r="K82" s="57">
        <v>0.0351235262956568</v>
      </c>
      <c r="M82" s="27">
        <v>237.495086669922</v>
      </c>
      <c r="N82" s="27">
        <v>237.495086669922</v>
      </c>
      <c r="O82" s="27">
        <v>230.283538818359</v>
      </c>
      <c r="P82" s="27">
        <v>200.07502746582</v>
      </c>
      <c r="Q82" s="27">
        <v>237.495086669922</v>
      </c>
      <c r="R82" s="27">
        <v>138.440765380859</v>
      </c>
      <c r="S82" s="27">
        <v>200.07502746582</v>
      </c>
      <c r="T82" s="38">
        <v>229.300003051758</v>
      </c>
      <c r="U82" s="9">
        <f t="shared" si="1"/>
        <v>1710.65962219238</v>
      </c>
      <c r="V82" s="23">
        <f t="shared" si="2"/>
        <v>0</v>
      </c>
      <c r="W82" s="23">
        <f t="shared" si="0"/>
        <v>0.0925157637067009</v>
      </c>
      <c r="AB82" s="9">
        <v>2020.30102539062</v>
      </c>
      <c r="AC82" s="27">
        <f t="shared" si="3"/>
        <v>2020.30102539062</v>
      </c>
      <c r="AD82" s="27">
        <f t="shared" si="4"/>
        <v>4040.60205078124</v>
      </c>
      <c r="AE82" s="27">
        <f t="shared" si="5"/>
        <v>6060.90307617186</v>
      </c>
      <c r="AF82" s="39">
        <f t="shared" si="6"/>
        <v>1934.29096753691</v>
      </c>
    </row>
    <row r="83" hidden="1" spans="3:32">
      <c r="C83" s="44">
        <v>2</v>
      </c>
      <c r="D83" t="s">
        <v>16</v>
      </c>
      <c r="E83" s="9">
        <v>369.747924804688</v>
      </c>
      <c r="F83" s="9">
        <v>368.764953613281</v>
      </c>
      <c r="G83" s="9">
        <v>369.747924804688</v>
      </c>
      <c r="H83" s="9">
        <v>361.297943115234</v>
      </c>
      <c r="I83" s="9">
        <v>327.058715820313</v>
      </c>
      <c r="J83" s="9">
        <v>420.851623535156</v>
      </c>
      <c r="K83" s="57">
        <v>0.0328941445410684</v>
      </c>
      <c r="M83" s="25">
        <v>1486.48022460937</v>
      </c>
      <c r="N83" s="25">
        <v>1486.48022460937</v>
      </c>
      <c r="O83" s="25">
        <v>1759.0830078125</v>
      </c>
      <c r="P83" s="25">
        <v>1997.97326660156</v>
      </c>
      <c r="Q83" s="25">
        <v>1486.48022460937</v>
      </c>
      <c r="R83" s="25">
        <v>2057.04418945313</v>
      </c>
      <c r="S83" s="25">
        <v>1997.97326660156</v>
      </c>
      <c r="T83" s="37">
        <v>2117.72705078125</v>
      </c>
      <c r="U83" s="9">
        <f t="shared" si="1"/>
        <v>14389.2414550781</v>
      </c>
      <c r="V83" s="23">
        <f t="shared" si="2"/>
        <v>-0.298077519451341</v>
      </c>
      <c r="W83" s="23">
        <f t="shared" si="0"/>
        <v>0.0717341031700072</v>
      </c>
      <c r="AB83" s="9">
        <v>6482.43603515626</v>
      </c>
      <c r="AC83" s="25">
        <f t="shared" si="3"/>
        <v>6482.43603515626</v>
      </c>
      <c r="AD83" s="25">
        <f t="shared" si="4"/>
        <v>12964.8720703125</v>
      </c>
      <c r="AE83" s="25">
        <f t="shared" si="5"/>
        <v>19447.3081054688</v>
      </c>
      <c r="AF83" s="39">
        <f t="shared" si="6"/>
        <v>6206.45998435512</v>
      </c>
    </row>
    <row r="84" hidden="1" spans="3:32">
      <c r="C84" s="44">
        <v>5</v>
      </c>
      <c r="D84" t="s">
        <v>27</v>
      </c>
      <c r="E84" s="9">
        <v>536.383850097656</v>
      </c>
      <c r="F84" s="9">
        <v>624.025024414063</v>
      </c>
      <c r="G84" s="9">
        <v>536.383850097656</v>
      </c>
      <c r="H84" s="9">
        <v>739.849975585938</v>
      </c>
      <c r="I84" s="9">
        <v>396.950012207031</v>
      </c>
      <c r="J84" s="9">
        <v>603.650024414063</v>
      </c>
      <c r="K84" s="57">
        <v>0.0299766574384237</v>
      </c>
      <c r="M84" s="27">
        <v>1732.77258300781</v>
      </c>
      <c r="N84" s="27">
        <v>1732.77258300781</v>
      </c>
      <c r="O84" s="27">
        <v>1887.79150390625</v>
      </c>
      <c r="P84" s="27">
        <v>2251.14575195313</v>
      </c>
      <c r="Q84" s="27">
        <v>1732.77258300781</v>
      </c>
      <c r="R84" s="27">
        <v>1684.38537597656</v>
      </c>
      <c r="S84" s="27">
        <v>2251.14575195313</v>
      </c>
      <c r="T84" s="38">
        <v>2286.0712890625</v>
      </c>
      <c r="U84" s="9">
        <f t="shared" si="1"/>
        <v>15558.857421875</v>
      </c>
      <c r="V84" s="23">
        <f t="shared" si="2"/>
        <v>-0.242030381424192</v>
      </c>
      <c r="W84" s="23">
        <f t="shared" si="0"/>
        <v>-0.061832159836936</v>
      </c>
      <c r="AB84" s="9">
        <v>474.990173339844</v>
      </c>
      <c r="AC84" s="27">
        <f t="shared" si="3"/>
        <v>474.990173339844</v>
      </c>
      <c r="AD84" s="27">
        <f t="shared" si="4"/>
        <v>949.980346679688</v>
      </c>
      <c r="AE84" s="27">
        <f t="shared" si="5"/>
        <v>1424.97052001953</v>
      </c>
      <c r="AF84" s="39">
        <f t="shared" si="6"/>
        <v>454.768467873449</v>
      </c>
    </row>
    <row r="85" hidden="1" spans="3:32">
      <c r="C85" s="44">
        <v>44</v>
      </c>
      <c r="D85" t="s">
        <v>60</v>
      </c>
      <c r="E85" s="9">
        <v>516.805725097656</v>
      </c>
      <c r="F85" s="9">
        <v>499.954711914063</v>
      </c>
      <c r="G85" s="9">
        <v>516.805725097656</v>
      </c>
      <c r="H85" s="9">
        <v>390.226287841797</v>
      </c>
      <c r="I85" s="9">
        <v>300.511444091797</v>
      </c>
      <c r="J85" s="9">
        <v>572.977661132813</v>
      </c>
      <c r="K85" s="57">
        <v>0.0261304931236488</v>
      </c>
      <c r="M85" s="25">
        <v>238.499237060547</v>
      </c>
      <c r="N85" s="25">
        <v>238.499237060547</v>
      </c>
      <c r="O85" s="25">
        <v>250.960815429687</v>
      </c>
      <c r="P85" s="25">
        <v>219.791839599609</v>
      </c>
      <c r="Q85" s="25">
        <v>238.499237060547</v>
      </c>
      <c r="R85" s="25">
        <v>181.284210205078</v>
      </c>
      <c r="S85" s="25">
        <v>219.791839599609</v>
      </c>
      <c r="T85" s="37">
        <v>184.760513305664</v>
      </c>
      <c r="U85" s="9">
        <f t="shared" si="1"/>
        <v>1772.08692932129</v>
      </c>
      <c r="V85" s="23">
        <f t="shared" si="2"/>
        <v>-0.0496554744923174</v>
      </c>
      <c r="W85" s="23">
        <f t="shared" si="0"/>
        <v>0.146310426635213</v>
      </c>
      <c r="AB85" s="9">
        <v>2972.96044921874</v>
      </c>
      <c r="AC85" s="25">
        <f t="shared" si="3"/>
        <v>2972.96044921874</v>
      </c>
      <c r="AD85" s="25">
        <f t="shared" si="4"/>
        <v>5945.92089843748</v>
      </c>
      <c r="AE85" s="25">
        <f t="shared" si="5"/>
        <v>8918.88134765622</v>
      </c>
      <c r="AF85" s="39">
        <f t="shared" si="6"/>
        <v>2846.39292436948</v>
      </c>
    </row>
    <row r="86" hidden="1" spans="3:32">
      <c r="C86" s="44">
        <v>9</v>
      </c>
      <c r="D86" t="s">
        <v>42</v>
      </c>
      <c r="E86" s="9">
        <v>332.905883789063</v>
      </c>
      <c r="F86" s="9">
        <v>269.188079833984</v>
      </c>
      <c r="G86" s="9">
        <v>332.905883789063</v>
      </c>
      <c r="H86" s="9">
        <v>451.676635742188</v>
      </c>
      <c r="I86" s="9">
        <v>329.169860839844</v>
      </c>
      <c r="J86" s="9">
        <v>360.537475585938</v>
      </c>
      <c r="K86" s="57">
        <v>0.020134031153817</v>
      </c>
      <c r="M86" s="27">
        <v>280.945648193359</v>
      </c>
      <c r="N86" s="27">
        <v>280.945648193359</v>
      </c>
      <c r="O86" s="27">
        <v>353.771759033203</v>
      </c>
      <c r="P86" s="27">
        <v>529.25</v>
      </c>
      <c r="Q86" s="27">
        <v>280.945648193359</v>
      </c>
      <c r="R86" s="27">
        <v>339.25</v>
      </c>
      <c r="S86" s="27">
        <v>529.25</v>
      </c>
      <c r="T86" s="38">
        <v>485.100006103516</v>
      </c>
      <c r="U86" s="9">
        <f t="shared" si="1"/>
        <v>3079.4587097168</v>
      </c>
      <c r="V86" s="23">
        <f t="shared" si="2"/>
        <v>-0.469162686455628</v>
      </c>
      <c r="W86" s="23">
        <f t="shared" si="0"/>
        <v>-0.28342203346505</v>
      </c>
      <c r="AB86" s="9">
        <v>3465.54516601562</v>
      </c>
      <c r="AC86" s="27">
        <f t="shared" si="3"/>
        <v>3465.54516601562</v>
      </c>
      <c r="AD86" s="27">
        <f t="shared" si="4"/>
        <v>6931.09033203124</v>
      </c>
      <c r="AE86" s="27">
        <f t="shared" si="5"/>
        <v>10396.6354980469</v>
      </c>
      <c r="AF86" s="39">
        <f t="shared" si="6"/>
        <v>3318.00688509729</v>
      </c>
    </row>
    <row r="87" hidden="1" spans="3:32">
      <c r="C87" s="44">
        <v>36</v>
      </c>
      <c r="D87" t="s">
        <v>73</v>
      </c>
      <c r="E87" s="9">
        <v>171.937728881836</v>
      </c>
      <c r="F87" s="9">
        <v>158.953231811523</v>
      </c>
      <c r="G87" s="9">
        <v>171.937728881836</v>
      </c>
      <c r="H87" s="9">
        <v>169.97184753418</v>
      </c>
      <c r="I87" s="9">
        <v>148.586669921875</v>
      </c>
      <c r="J87" s="9">
        <v>184.043838500977</v>
      </c>
      <c r="K87" s="57">
        <v>0.0171559037629128</v>
      </c>
      <c r="M87" s="25">
        <v>37.9267997741699</v>
      </c>
      <c r="N87" s="25">
        <v>37.9267997741699</v>
      </c>
      <c r="O87" s="25">
        <v>21.4958000183106</v>
      </c>
      <c r="P87" s="25">
        <v>7.75</v>
      </c>
      <c r="Q87" s="25">
        <v>37.9267997741699</v>
      </c>
      <c r="R87" s="25">
        <v>6.55000019073486</v>
      </c>
      <c r="S87" s="25">
        <v>7.75</v>
      </c>
      <c r="T87" s="37">
        <v>10</v>
      </c>
      <c r="U87" s="9">
        <f t="shared" si="1"/>
        <v>167.326199531555</v>
      </c>
      <c r="V87" s="23">
        <f t="shared" si="2"/>
        <v>0</v>
      </c>
      <c r="W87" s="23">
        <f t="shared" si="0"/>
        <v>-0.168962839546876</v>
      </c>
      <c r="AB87" s="9">
        <v>476.998474121094</v>
      </c>
      <c r="AC87" s="25">
        <f t="shared" si="3"/>
        <v>476.998474121094</v>
      </c>
      <c r="AD87" s="25">
        <f t="shared" si="4"/>
        <v>953.996948242188</v>
      </c>
      <c r="AE87" s="25">
        <f t="shared" si="5"/>
        <v>1430.99542236328</v>
      </c>
      <c r="AF87" s="39">
        <f t="shared" si="6"/>
        <v>456.691269481946</v>
      </c>
    </row>
    <row r="88" hidden="1" spans="3:32">
      <c r="C88" s="44">
        <v>43</v>
      </c>
      <c r="D88" t="s">
        <v>74</v>
      </c>
      <c r="E88" s="9">
        <v>67.1989364624023</v>
      </c>
      <c r="F88" s="9">
        <v>75.9761581420898</v>
      </c>
      <c r="G88" s="9">
        <v>67.1989364624023</v>
      </c>
      <c r="H88" s="9">
        <v>53.4405860900879</v>
      </c>
      <c r="I88" s="9">
        <v>37.7480964660645</v>
      </c>
      <c r="J88" s="9">
        <v>68.0027008056641</v>
      </c>
      <c r="K88" s="57">
        <v>0.00297692255118265</v>
      </c>
      <c r="M88" s="27">
        <v>1877.51672363281</v>
      </c>
      <c r="N88" s="27">
        <v>1877.51672363281</v>
      </c>
      <c r="O88" s="27">
        <v>1647.59094238281</v>
      </c>
      <c r="P88" s="27">
        <v>1544.30004882812</v>
      </c>
      <c r="Q88" s="27">
        <v>1877.51672363281</v>
      </c>
      <c r="R88" s="27">
        <v>410.100006103516</v>
      </c>
      <c r="S88" s="27">
        <v>1544.30004882812</v>
      </c>
      <c r="T88" s="38">
        <v>895.5</v>
      </c>
      <c r="U88" s="9">
        <f t="shared" si="1"/>
        <v>11674.341217041</v>
      </c>
      <c r="V88" s="23">
        <f t="shared" si="2"/>
        <v>0</v>
      </c>
      <c r="W88" s="23">
        <f t="shared" si="0"/>
        <v>0.189182388840367</v>
      </c>
      <c r="AB88" s="9">
        <v>561.891296386718</v>
      </c>
      <c r="AC88" s="27">
        <f t="shared" si="3"/>
        <v>561.891296386718</v>
      </c>
      <c r="AD88" s="27">
        <f t="shared" si="4"/>
        <v>1123.78259277344</v>
      </c>
      <c r="AE88" s="27">
        <f t="shared" si="5"/>
        <v>1685.67388916015</v>
      </c>
      <c r="AF88" s="39">
        <f t="shared" si="6"/>
        <v>537.969958772995</v>
      </c>
    </row>
    <row r="89" hidden="1" spans="3:32">
      <c r="C89" s="44">
        <v>21</v>
      </c>
      <c r="D89" t="s">
        <v>64</v>
      </c>
      <c r="E89" s="9">
        <v>237.495086669922</v>
      </c>
      <c r="F89" s="9">
        <v>230.283538818359</v>
      </c>
      <c r="G89" s="9">
        <v>237.495086669922</v>
      </c>
      <c r="H89" s="9">
        <v>200.07502746582</v>
      </c>
      <c r="I89" s="9">
        <v>138.440765380859</v>
      </c>
      <c r="J89" s="9">
        <v>229.300003051758</v>
      </c>
      <c r="K89" s="57">
        <v>-0.0087405107802625</v>
      </c>
      <c r="M89" s="25">
        <v>562.898071289063</v>
      </c>
      <c r="N89" s="25">
        <v>562.898071289063</v>
      </c>
      <c r="O89" s="25">
        <v>620.403015136719</v>
      </c>
      <c r="P89" s="25">
        <v>684.51123046875</v>
      </c>
      <c r="Q89" s="25">
        <v>562.898071289063</v>
      </c>
      <c r="R89" s="25">
        <v>684.726013183594</v>
      </c>
      <c r="S89" s="25">
        <v>684.51123046875</v>
      </c>
      <c r="T89" s="37">
        <v>1125.70251464844</v>
      </c>
      <c r="U89" s="9">
        <f t="shared" si="1"/>
        <v>5488.54821777344</v>
      </c>
      <c r="V89" s="23">
        <f t="shared" si="2"/>
        <v>-0.499958413555772</v>
      </c>
      <c r="W89" s="23">
        <f t="shared" si="0"/>
        <v>0.095464236815072</v>
      </c>
      <c r="AB89" s="9">
        <v>75.8535995483398</v>
      </c>
      <c r="AC89" s="25">
        <f t="shared" si="3"/>
        <v>75.8535995483398</v>
      </c>
      <c r="AD89" s="25">
        <f t="shared" si="4"/>
        <v>151.70719909668</v>
      </c>
      <c r="AE89" s="25">
        <f t="shared" si="5"/>
        <v>227.560798645019</v>
      </c>
      <c r="AF89" s="39">
        <f t="shared" si="6"/>
        <v>72.6242924284745</v>
      </c>
    </row>
    <row r="90" hidden="1" spans="3:32">
      <c r="C90" s="44">
        <v>20</v>
      </c>
      <c r="D90" t="s">
        <v>29</v>
      </c>
      <c r="E90" s="9">
        <v>3241.21801757813</v>
      </c>
      <c r="F90" s="9">
        <v>2788.9609375</v>
      </c>
      <c r="G90" s="9">
        <v>3241.21801757813</v>
      </c>
      <c r="H90" s="9">
        <v>2338.7861328125</v>
      </c>
      <c r="I90" s="9">
        <v>2293.99267578125</v>
      </c>
      <c r="J90" s="9">
        <v>3094.88671875</v>
      </c>
      <c r="K90" s="57">
        <v>-0.0114830324821089</v>
      </c>
      <c r="M90" s="27">
        <v>1302.58264160156</v>
      </c>
      <c r="N90" s="27">
        <v>1302.58264160156</v>
      </c>
      <c r="O90" s="27">
        <v>1225.439453125</v>
      </c>
      <c r="P90" s="27">
        <v>1651.25</v>
      </c>
      <c r="Q90" s="27">
        <v>1302.58264160156</v>
      </c>
      <c r="R90" s="27">
        <v>1248.40002441406</v>
      </c>
      <c r="S90" s="27">
        <v>1651.25</v>
      </c>
      <c r="T90" s="38">
        <v>1875.84997558594</v>
      </c>
      <c r="U90" s="9">
        <f t="shared" si="1"/>
        <v>11559.9373779297</v>
      </c>
      <c r="V90" s="23">
        <f t="shared" si="2"/>
        <v>-0.30560404160536</v>
      </c>
      <c r="W90" s="23">
        <f t="shared" si="0"/>
        <v>-0.0317064632317193</v>
      </c>
      <c r="AB90" s="9">
        <v>3755.03344726562</v>
      </c>
      <c r="AC90" s="27">
        <f t="shared" si="3"/>
        <v>3755.03344726562</v>
      </c>
      <c r="AD90" s="27">
        <f t="shared" si="4"/>
        <v>7510.06689453124</v>
      </c>
      <c r="AE90" s="27">
        <f t="shared" si="5"/>
        <v>11265.1003417969</v>
      </c>
      <c r="AF90" s="39">
        <f t="shared" si="6"/>
        <v>3595.17081294383</v>
      </c>
    </row>
    <row r="91" hidden="1" spans="3:32">
      <c r="C91" s="44">
        <v>39</v>
      </c>
      <c r="D91" t="s">
        <v>75</v>
      </c>
      <c r="E91" s="9">
        <v>260.594055175781</v>
      </c>
      <c r="F91" s="9">
        <v>284.176330566406</v>
      </c>
      <c r="G91" s="9">
        <v>260.594055175781</v>
      </c>
      <c r="H91" s="9">
        <v>338.722747802734</v>
      </c>
      <c r="I91" s="9">
        <v>168.494369506836</v>
      </c>
      <c r="J91" s="9">
        <v>245.780822753906</v>
      </c>
      <c r="K91" s="57">
        <v>-0.014524407683455</v>
      </c>
      <c r="M91" s="25">
        <v>1269.45288085937</v>
      </c>
      <c r="N91" s="25">
        <v>1269.45288085937</v>
      </c>
      <c r="O91" s="25">
        <v>1351.60949707031</v>
      </c>
      <c r="P91" s="25">
        <v>1232.51965332031</v>
      </c>
      <c r="Q91" s="25">
        <v>1269.45288085937</v>
      </c>
      <c r="R91" s="25">
        <v>902.64111328125</v>
      </c>
      <c r="S91" s="25">
        <v>1232.51965332031</v>
      </c>
      <c r="T91" s="37">
        <v>1115.94995117187</v>
      </c>
      <c r="U91" s="9">
        <f t="shared" si="1"/>
        <v>9643.59851074216</v>
      </c>
      <c r="V91" s="23">
        <f t="shared" si="2"/>
        <v>-0.060784284506005</v>
      </c>
      <c r="W91" s="23">
        <f t="shared" si="0"/>
        <v>0.0462421591664737</v>
      </c>
      <c r="AB91" s="9">
        <v>1125.79614257813</v>
      </c>
      <c r="AC91" s="25">
        <f t="shared" si="3"/>
        <v>1125.79614257813</v>
      </c>
      <c r="AD91" s="25">
        <f t="shared" si="4"/>
        <v>2251.59228515625</v>
      </c>
      <c r="AE91" s="25">
        <f t="shared" si="5"/>
        <v>3377.38842773438</v>
      </c>
      <c r="AF91" s="39">
        <f t="shared" si="6"/>
        <v>1077.86774471182</v>
      </c>
    </row>
    <row r="92" hidden="1" spans="3:32">
      <c r="C92" s="44">
        <v>17</v>
      </c>
      <c r="D92" t="s">
        <v>49</v>
      </c>
      <c r="E92" s="9">
        <v>1013.06591796875</v>
      </c>
      <c r="F92" s="9">
        <v>851.265014648438</v>
      </c>
      <c r="G92" s="9">
        <v>1013.06591796875</v>
      </c>
      <c r="H92" s="9">
        <v>780.737182617188</v>
      </c>
      <c r="I92" s="9">
        <v>580.035827636719</v>
      </c>
      <c r="J92" s="9">
        <v>907.799987792969</v>
      </c>
      <c r="K92" s="57">
        <v>-0.0270553889791421</v>
      </c>
      <c r="M92" s="27">
        <v>755.094299316406</v>
      </c>
      <c r="N92" s="27">
        <v>755.094299316406</v>
      </c>
      <c r="O92" s="27">
        <v>884.768005371094</v>
      </c>
      <c r="P92" s="27">
        <v>782.407531738281</v>
      </c>
      <c r="Q92" s="27">
        <v>755.094299316406</v>
      </c>
      <c r="R92" s="27">
        <v>839.514709472656</v>
      </c>
      <c r="S92" s="27">
        <v>782.407531738281</v>
      </c>
      <c r="T92" s="38">
        <v>904.753051757813</v>
      </c>
      <c r="U92" s="9">
        <f t="shared" si="1"/>
        <v>6459.13372802734</v>
      </c>
      <c r="V92" s="23">
        <f t="shared" si="2"/>
        <v>-0.165413923888557</v>
      </c>
      <c r="W92" s="23">
        <f t="shared" si="0"/>
        <v>-0.0470805634491924</v>
      </c>
      <c r="AB92" s="9">
        <v>2605.16528320312</v>
      </c>
      <c r="AC92" s="27">
        <f t="shared" si="3"/>
        <v>2605.16528320312</v>
      </c>
      <c r="AD92" s="27">
        <f t="shared" si="4"/>
        <v>5210.33056640624</v>
      </c>
      <c r="AE92" s="27">
        <f t="shared" si="5"/>
        <v>7815.49584960936</v>
      </c>
      <c r="AF92" s="39">
        <f t="shared" si="6"/>
        <v>2494.25586232438</v>
      </c>
    </row>
    <row r="93" hidden="1" spans="3:32">
      <c r="C93" s="44">
        <v>30</v>
      </c>
      <c r="D93" t="s">
        <v>69</v>
      </c>
      <c r="E93" s="9">
        <v>1269.45288085937</v>
      </c>
      <c r="F93" s="9">
        <v>1351.60949707031</v>
      </c>
      <c r="G93" s="9">
        <v>1269.45288085937</v>
      </c>
      <c r="H93" s="9">
        <v>1232.51965332031</v>
      </c>
      <c r="I93" s="9">
        <v>902.64111328125</v>
      </c>
      <c r="J93" s="9">
        <v>1115.94995117187</v>
      </c>
      <c r="K93" s="57">
        <v>-0.0317064632317193</v>
      </c>
      <c r="M93" s="25">
        <v>880.91845703125</v>
      </c>
      <c r="N93" s="25">
        <v>880.91845703125</v>
      </c>
      <c r="O93" s="25">
        <v>739.057067871094</v>
      </c>
      <c r="P93" s="25">
        <v>517.480529785156</v>
      </c>
      <c r="Q93" s="25">
        <v>880.91845703125</v>
      </c>
      <c r="R93" s="25">
        <v>454.020172119141</v>
      </c>
      <c r="S93" s="25">
        <v>517.480529785156</v>
      </c>
      <c r="T93" s="37">
        <v>726.374267578125</v>
      </c>
      <c r="U93" s="9">
        <f t="shared" si="1"/>
        <v>5597.16793823242</v>
      </c>
      <c r="V93" s="23">
        <f t="shared" si="2"/>
        <v>0</v>
      </c>
      <c r="W93" s="23">
        <f t="shared" si="0"/>
        <v>-0.0411897091090843</v>
      </c>
      <c r="AB93" s="9">
        <v>2538.90576171874</v>
      </c>
      <c r="AC93" s="25">
        <f t="shared" si="3"/>
        <v>2538.90576171874</v>
      </c>
      <c r="AD93" s="25">
        <f t="shared" si="4"/>
        <v>5077.81152343748</v>
      </c>
      <c r="AE93" s="25">
        <f t="shared" si="5"/>
        <v>7616.71728515622</v>
      </c>
      <c r="AF93" s="39">
        <f t="shared" si="6"/>
        <v>2430.81720030828</v>
      </c>
    </row>
    <row r="94" hidden="1" spans="3:32">
      <c r="C94" s="44">
        <v>33</v>
      </c>
      <c r="D94" t="s">
        <v>25</v>
      </c>
      <c r="E94" s="9">
        <v>8402.9462890625</v>
      </c>
      <c r="F94" s="9">
        <v>7604.5224609375</v>
      </c>
      <c r="G94" s="9">
        <v>8402.9462890625</v>
      </c>
      <c r="H94" s="9">
        <v>7013.017578125</v>
      </c>
      <c r="I94" s="9">
        <v>5741.95068359375</v>
      </c>
      <c r="J94" s="9">
        <v>7101.7001953125</v>
      </c>
      <c r="K94" s="57">
        <v>-0.0411897091090843</v>
      </c>
      <c r="M94" s="27">
        <v>8402.9462890625</v>
      </c>
      <c r="N94" s="27">
        <v>8402.9462890625</v>
      </c>
      <c r="O94" s="27">
        <v>7604.5224609375</v>
      </c>
      <c r="P94" s="27">
        <v>7013.017578125</v>
      </c>
      <c r="Q94" s="27">
        <v>8402.9462890625</v>
      </c>
      <c r="R94" s="27">
        <v>5741.95068359375</v>
      </c>
      <c r="S94" s="27">
        <v>7013.017578125</v>
      </c>
      <c r="T94" s="38">
        <v>7101.7001953125</v>
      </c>
      <c r="U94" s="9">
        <f t="shared" si="1"/>
        <v>59683.0473632812</v>
      </c>
      <c r="V94" s="23">
        <f t="shared" si="2"/>
        <v>0</v>
      </c>
      <c r="W94" s="23">
        <f t="shared" ref="W94:W110" si="7">(T95/M95)^(1/4)-1</f>
        <v>-0.0577209879563019</v>
      </c>
      <c r="AB94" s="9">
        <v>1510.18859863281</v>
      </c>
      <c r="AC94" s="27">
        <f t="shared" si="3"/>
        <v>1510.18859863281</v>
      </c>
      <c r="AD94" s="27">
        <f t="shared" si="4"/>
        <v>3020.37719726562</v>
      </c>
      <c r="AE94" s="27">
        <f t="shared" si="5"/>
        <v>4530.56579589844</v>
      </c>
      <c r="AF94" s="39">
        <f t="shared" si="6"/>
        <v>1445.89550215561</v>
      </c>
    </row>
    <row r="95" hidden="1" spans="3:32">
      <c r="C95" s="44">
        <v>32</v>
      </c>
      <c r="D95" t="s">
        <v>44</v>
      </c>
      <c r="E95" s="9">
        <v>880.91845703125</v>
      </c>
      <c r="F95" s="9">
        <v>739.057067871094</v>
      </c>
      <c r="G95" s="9">
        <v>880.91845703125</v>
      </c>
      <c r="H95" s="9">
        <v>517.480529785156</v>
      </c>
      <c r="I95" s="9">
        <v>454.020172119141</v>
      </c>
      <c r="J95" s="9">
        <v>726.374267578125</v>
      </c>
      <c r="K95" s="57">
        <v>-0.0470805634491924</v>
      </c>
      <c r="M95" s="25">
        <v>115.346588134766</v>
      </c>
      <c r="N95" s="25">
        <v>115.346588134766</v>
      </c>
      <c r="O95" s="25">
        <v>104.628189086914</v>
      </c>
      <c r="P95" s="25">
        <v>104.223823547363</v>
      </c>
      <c r="Q95" s="25">
        <v>115.346588134766</v>
      </c>
      <c r="R95" s="25">
        <v>89.44189453125</v>
      </c>
      <c r="S95" s="25">
        <v>104.223823547363</v>
      </c>
      <c r="T95" s="37">
        <v>90.9332733154297</v>
      </c>
      <c r="U95" s="9">
        <f t="shared" ref="U95:U111" si="8">(M95+N95+O95+P95+Q95+R95+S95+T95)</f>
        <v>839.490768432618</v>
      </c>
      <c r="V95" s="23">
        <f t="shared" ref="V95:V111" si="9">MIN((M95-MAX(M95:T95))/MAX(M95:T95),0)</f>
        <v>0</v>
      </c>
      <c r="W95" s="23">
        <f t="shared" si="7"/>
        <v>-0.142080080002978</v>
      </c>
      <c r="AB95" s="9">
        <v>1761.8369140625</v>
      </c>
      <c r="AC95" s="25">
        <f t="shared" si="3"/>
        <v>1761.8369140625</v>
      </c>
      <c r="AD95" s="25">
        <f t="shared" si="4"/>
        <v>3523.673828125</v>
      </c>
      <c r="AE95" s="25">
        <f t="shared" si="5"/>
        <v>5285.5107421875</v>
      </c>
      <c r="AF95" s="39">
        <f t="shared" si="6"/>
        <v>1686.83042096921</v>
      </c>
    </row>
    <row r="96" hidden="1" spans="3:32">
      <c r="C96" s="44">
        <v>34</v>
      </c>
      <c r="D96" t="s">
        <v>76</v>
      </c>
      <c r="E96" s="9">
        <v>115.346588134766</v>
      </c>
      <c r="F96" s="9">
        <v>104.628189086914</v>
      </c>
      <c r="G96" s="9">
        <v>115.346588134766</v>
      </c>
      <c r="H96" s="9">
        <v>104.223823547363</v>
      </c>
      <c r="I96" s="9">
        <v>89.44189453125</v>
      </c>
      <c r="J96" s="9">
        <v>90.9332733154297</v>
      </c>
      <c r="K96" s="57">
        <v>-0.0577209879563019</v>
      </c>
      <c r="M96" s="27">
        <v>147.995681762695</v>
      </c>
      <c r="N96" s="27">
        <v>147.995681762695</v>
      </c>
      <c r="O96" s="27">
        <v>124.22200012207</v>
      </c>
      <c r="P96" s="27">
        <v>119.020431518555</v>
      </c>
      <c r="Q96" s="27">
        <v>147.995681762695</v>
      </c>
      <c r="R96" s="27">
        <v>82.5339736938477</v>
      </c>
      <c r="S96" s="27">
        <v>119.020431518555</v>
      </c>
      <c r="T96" s="38">
        <v>80.1744613647461</v>
      </c>
      <c r="U96" s="9">
        <f t="shared" si="8"/>
        <v>968.958343505859</v>
      </c>
      <c r="V96" s="23">
        <f t="shared" si="9"/>
        <v>0</v>
      </c>
      <c r="W96" s="23">
        <f t="shared" si="7"/>
        <v>0.0171559037629128</v>
      </c>
      <c r="AB96" s="9">
        <v>16805.892578125</v>
      </c>
      <c r="AC96" s="27">
        <f t="shared" si="3"/>
        <v>16805.892578125</v>
      </c>
      <c r="AD96" s="27">
        <f t="shared" si="4"/>
        <v>33611.78515625</v>
      </c>
      <c r="AE96" s="27">
        <f t="shared" si="5"/>
        <v>50417.677734375</v>
      </c>
      <c r="AF96" s="39">
        <f t="shared" si="6"/>
        <v>16090.4171243379</v>
      </c>
    </row>
    <row r="97" hidden="1" spans="3:32">
      <c r="C97" s="44">
        <v>24</v>
      </c>
      <c r="D97" t="s">
        <v>68</v>
      </c>
      <c r="E97" s="9">
        <v>238.499237060547</v>
      </c>
      <c r="F97" s="9">
        <v>250.960815429687</v>
      </c>
      <c r="G97" s="9">
        <v>238.499237060547</v>
      </c>
      <c r="H97" s="9">
        <v>219.791839599609</v>
      </c>
      <c r="I97" s="9">
        <v>181.284210205078</v>
      </c>
      <c r="J97" s="9">
        <v>184.760513305664</v>
      </c>
      <c r="K97" s="57">
        <v>-0.061832159836936</v>
      </c>
      <c r="M97" s="25">
        <v>171.937728881836</v>
      </c>
      <c r="N97" s="25">
        <v>171.937728881836</v>
      </c>
      <c r="O97" s="25">
        <v>158.953231811523</v>
      </c>
      <c r="P97" s="25">
        <v>169.97184753418</v>
      </c>
      <c r="Q97" s="25">
        <v>171.937728881836</v>
      </c>
      <c r="R97" s="25">
        <v>148.586669921875</v>
      </c>
      <c r="S97" s="25">
        <v>169.97184753418</v>
      </c>
      <c r="T97" s="37">
        <v>184.043838500977</v>
      </c>
      <c r="U97" s="9">
        <f t="shared" si="8"/>
        <v>1347.34062194824</v>
      </c>
      <c r="V97" s="23">
        <f t="shared" si="9"/>
        <v>-0.0657784021336674</v>
      </c>
      <c r="W97" s="23">
        <f t="shared" si="7"/>
        <v>-0.197829879178802</v>
      </c>
      <c r="AB97" s="9">
        <v>230.693176269532</v>
      </c>
      <c r="AC97" s="25">
        <f t="shared" si="3"/>
        <v>230.693176269532</v>
      </c>
      <c r="AD97" s="25">
        <f t="shared" si="4"/>
        <v>461.386352539064</v>
      </c>
      <c r="AE97" s="25">
        <f t="shared" si="5"/>
        <v>692.079528808596</v>
      </c>
      <c r="AF97" s="39">
        <f t="shared" ref="AF97:AF111" si="10">STDEVA(AB97:AE97)</f>
        <v>220.871900534861</v>
      </c>
    </row>
    <row r="98" hidden="1" spans="3:32">
      <c r="C98" s="44">
        <v>11</v>
      </c>
      <c r="D98" t="s">
        <v>21</v>
      </c>
      <c r="E98" s="9">
        <v>17353.05859375</v>
      </c>
      <c r="F98" s="9">
        <v>18465.359375</v>
      </c>
      <c r="G98" s="9">
        <v>17353.05859375</v>
      </c>
      <c r="H98" s="9">
        <v>15165.75</v>
      </c>
      <c r="I98" s="9">
        <v>9990.2568359375</v>
      </c>
      <c r="J98" s="9">
        <v>13056.8994140625</v>
      </c>
      <c r="K98" s="57">
        <v>-0.0686433789799654</v>
      </c>
      <c r="M98" s="27">
        <v>83.1999969482422</v>
      </c>
      <c r="N98" s="27">
        <v>83.1999969482422</v>
      </c>
      <c r="O98" s="27">
        <v>71.4499969482422</v>
      </c>
      <c r="P98" s="27">
        <v>63.75</v>
      </c>
      <c r="Q98" s="27">
        <v>83.1999969482422</v>
      </c>
      <c r="R98" s="27">
        <v>29.2000007629394</v>
      </c>
      <c r="S98" s="27">
        <v>63.75</v>
      </c>
      <c r="T98" s="38">
        <v>34.4500007629395</v>
      </c>
      <c r="U98" s="9">
        <f t="shared" si="8"/>
        <v>512.199989318848</v>
      </c>
      <c r="V98" s="23">
        <f t="shared" si="9"/>
        <v>0</v>
      </c>
      <c r="W98" s="23">
        <f t="shared" si="7"/>
        <v>0.208090362963365</v>
      </c>
      <c r="AB98" s="9">
        <v>295.99136352539</v>
      </c>
      <c r="AC98" s="27">
        <f t="shared" si="3"/>
        <v>295.99136352539</v>
      </c>
      <c r="AD98" s="27">
        <f t="shared" si="4"/>
        <v>591.98272705078</v>
      </c>
      <c r="AE98" s="27">
        <f t="shared" si="5"/>
        <v>887.97409057617</v>
      </c>
      <c r="AF98" s="39">
        <f t="shared" si="10"/>
        <v>283.390155100969</v>
      </c>
    </row>
    <row r="99" hidden="1" spans="3:32">
      <c r="C99" s="44">
        <v>16</v>
      </c>
      <c r="D99" t="s">
        <v>58</v>
      </c>
      <c r="E99" s="9">
        <v>148.391952514648</v>
      </c>
      <c r="F99" s="9">
        <v>158.135299682617</v>
      </c>
      <c r="G99" s="9">
        <v>148.391952514648</v>
      </c>
      <c r="H99" s="9">
        <v>112.547981262207</v>
      </c>
      <c r="I99" s="9">
        <v>88.5924224853516</v>
      </c>
      <c r="J99" s="9">
        <v>106.657760620117</v>
      </c>
      <c r="K99" s="57">
        <v>-0.0792419426756923</v>
      </c>
      <c r="M99" s="25">
        <v>914.812377929688</v>
      </c>
      <c r="N99" s="25">
        <v>914.812377929688</v>
      </c>
      <c r="O99" s="25">
        <v>1131.37951660156</v>
      </c>
      <c r="P99" s="25">
        <v>1527.45251464844</v>
      </c>
      <c r="Q99" s="25">
        <v>914.812377929688</v>
      </c>
      <c r="R99" s="25">
        <v>1509.80578613281</v>
      </c>
      <c r="S99" s="25">
        <v>1527.45251464844</v>
      </c>
      <c r="T99" s="37">
        <v>1948.63146972656</v>
      </c>
      <c r="U99" s="9">
        <f t="shared" si="8"/>
        <v>10389.1589355469</v>
      </c>
      <c r="V99" s="23">
        <f t="shared" si="9"/>
        <v>-0.530535972480185</v>
      </c>
      <c r="W99" s="23">
        <f t="shared" si="7"/>
        <v>-0.014524407683455</v>
      </c>
      <c r="AB99" s="9">
        <v>343.875457763672</v>
      </c>
      <c r="AC99" s="25">
        <f t="shared" si="3"/>
        <v>343.875457763672</v>
      </c>
      <c r="AD99" s="25">
        <f t="shared" si="4"/>
        <v>687.750915527344</v>
      </c>
      <c r="AE99" s="25">
        <f t="shared" si="5"/>
        <v>1031.62637329102</v>
      </c>
      <c r="AF99" s="39">
        <f t="shared" si="10"/>
        <v>329.235684955059</v>
      </c>
    </row>
    <row r="100" hidden="1" spans="3:32">
      <c r="C100" s="44">
        <v>42</v>
      </c>
      <c r="D100" t="s">
        <v>72</v>
      </c>
      <c r="E100" s="9">
        <v>286.649993896484</v>
      </c>
      <c r="F100" s="9">
        <v>175.449996948242</v>
      </c>
      <c r="G100" s="9">
        <v>286.649993896484</v>
      </c>
      <c r="H100" s="9">
        <v>169.399993896484</v>
      </c>
      <c r="I100" s="9">
        <v>89.5500030517578</v>
      </c>
      <c r="J100" s="9">
        <v>179.75</v>
      </c>
      <c r="K100" s="57">
        <v>-0.110124519295683</v>
      </c>
      <c r="M100" s="27">
        <v>260.594055175781</v>
      </c>
      <c r="N100" s="27">
        <v>260.594055175781</v>
      </c>
      <c r="O100" s="27">
        <v>284.176330566406</v>
      </c>
      <c r="P100" s="27">
        <v>338.722747802734</v>
      </c>
      <c r="Q100" s="27">
        <v>260.594055175781</v>
      </c>
      <c r="R100" s="27">
        <v>168.494369506836</v>
      </c>
      <c r="S100" s="27">
        <v>338.722747802734</v>
      </c>
      <c r="T100" s="38">
        <v>245.780822753906</v>
      </c>
      <c r="U100" s="9">
        <f t="shared" si="8"/>
        <v>2157.67918395996</v>
      </c>
      <c r="V100" s="23">
        <f t="shared" si="9"/>
        <v>-0.230656763189857</v>
      </c>
      <c r="W100" s="23">
        <f t="shared" si="7"/>
        <v>0.0351235262956568</v>
      </c>
      <c r="AB100" s="9">
        <v>166.399993896484</v>
      </c>
      <c r="AC100" s="27">
        <f t="shared" si="3"/>
        <v>166.399993896484</v>
      </c>
      <c r="AD100" s="27">
        <f t="shared" si="4"/>
        <v>332.799987792969</v>
      </c>
      <c r="AE100" s="27">
        <f t="shared" si="5"/>
        <v>499.199981689453</v>
      </c>
      <c r="AF100" s="39">
        <f t="shared" si="10"/>
        <v>159.315864886983</v>
      </c>
    </row>
    <row r="101" hidden="1" spans="3:32">
      <c r="C101" s="44">
        <v>47</v>
      </c>
      <c r="D101" t="s">
        <v>78</v>
      </c>
      <c r="E101" s="9">
        <v>197.940933227539</v>
      </c>
      <c r="F101" s="9">
        <v>176.276260375977</v>
      </c>
      <c r="G101" s="9">
        <v>197.940933227539</v>
      </c>
      <c r="H101" s="9">
        <v>126.559814453125</v>
      </c>
      <c r="I101" s="9">
        <v>84.9702453613281</v>
      </c>
      <c r="J101" s="9">
        <v>121.550003051758</v>
      </c>
      <c r="K101" s="57">
        <v>-0.114772615929135</v>
      </c>
      <c r="M101" s="25">
        <v>465.716735839844</v>
      </c>
      <c r="N101" s="25">
        <v>465.716735839844</v>
      </c>
      <c r="O101" s="25">
        <v>444.477508544922</v>
      </c>
      <c r="P101" s="25">
        <v>435.871887207031</v>
      </c>
      <c r="Q101" s="25">
        <v>465.716735839844</v>
      </c>
      <c r="R101" s="25">
        <v>460.489593505859</v>
      </c>
      <c r="S101" s="25">
        <v>435.871887207031</v>
      </c>
      <c r="T101" s="37">
        <v>534.675842285156</v>
      </c>
      <c r="U101" s="9">
        <f t="shared" si="8"/>
        <v>3708.53692626953</v>
      </c>
      <c r="V101" s="23">
        <f t="shared" si="9"/>
        <v>-0.128973671506435</v>
      </c>
      <c r="W101" s="23">
        <f t="shared" si="7"/>
        <v>0.133764407345517</v>
      </c>
      <c r="AB101" s="9">
        <v>1829.62475585938</v>
      </c>
      <c r="AC101" s="25">
        <f t="shared" si="3"/>
        <v>1829.62475585938</v>
      </c>
      <c r="AD101" s="25">
        <f t="shared" si="4"/>
        <v>3659.24951171875</v>
      </c>
      <c r="AE101" s="25">
        <f t="shared" si="5"/>
        <v>5488.87426757813</v>
      </c>
      <c r="AF101" s="39">
        <f t="shared" si="10"/>
        <v>1751.73233828184</v>
      </c>
    </row>
    <row r="102" hidden="1" spans="3:32">
      <c r="C102" s="44">
        <v>35</v>
      </c>
      <c r="D102" t="s">
        <v>77</v>
      </c>
      <c r="E102" s="9">
        <v>147.995681762695</v>
      </c>
      <c r="F102" s="9">
        <v>124.22200012207</v>
      </c>
      <c r="G102" s="9">
        <v>147.995681762695</v>
      </c>
      <c r="H102" s="9">
        <v>119.020431518555</v>
      </c>
      <c r="I102" s="9">
        <v>82.5339736938477</v>
      </c>
      <c r="J102" s="9">
        <v>80.1744613647461</v>
      </c>
      <c r="K102" s="57">
        <v>-0.142080080002978</v>
      </c>
      <c r="M102" s="27">
        <v>1635.57470703125</v>
      </c>
      <c r="N102" s="27">
        <v>1635.57470703125</v>
      </c>
      <c r="O102" s="27">
        <v>1866.55590820312</v>
      </c>
      <c r="P102" s="27">
        <v>2021.23181152344</v>
      </c>
      <c r="Q102" s="27">
        <v>1635.57470703125</v>
      </c>
      <c r="R102" s="27">
        <v>2007.97937011719</v>
      </c>
      <c r="S102" s="27">
        <v>2021.23181152344</v>
      </c>
      <c r="T102" s="38">
        <v>2702.47485351563</v>
      </c>
      <c r="U102" s="9">
        <f t="shared" si="8"/>
        <v>15526.1978759766</v>
      </c>
      <c r="V102" s="23">
        <f t="shared" si="9"/>
        <v>-0.394786336345168</v>
      </c>
      <c r="W102" s="23">
        <f t="shared" si="7"/>
        <v>-0.110124519295683</v>
      </c>
      <c r="AB102" s="9">
        <v>521.188110351562</v>
      </c>
      <c r="AC102" s="27">
        <f t="shared" si="3"/>
        <v>521.188110351562</v>
      </c>
      <c r="AD102" s="27">
        <f t="shared" si="4"/>
        <v>1042.37622070312</v>
      </c>
      <c r="AE102" s="27">
        <f t="shared" si="5"/>
        <v>1563.56433105469</v>
      </c>
      <c r="AF102" s="39">
        <f t="shared" si="10"/>
        <v>498.999625090887</v>
      </c>
    </row>
    <row r="103" hidden="1" spans="3:32">
      <c r="C103" s="44">
        <v>14</v>
      </c>
      <c r="D103" t="s">
        <v>55</v>
      </c>
      <c r="E103" s="9">
        <v>231.367782592773</v>
      </c>
      <c r="F103" s="9">
        <v>196.891906738281</v>
      </c>
      <c r="G103" s="9">
        <v>231.367782592773</v>
      </c>
      <c r="H103" s="9">
        <v>169.283355712891</v>
      </c>
      <c r="I103" s="9">
        <v>135.216247558594</v>
      </c>
      <c r="J103" s="9">
        <v>122.200660705566</v>
      </c>
      <c r="K103" s="57">
        <v>-0.147503376763348</v>
      </c>
      <c r="M103" s="25">
        <v>286.649993896484</v>
      </c>
      <c r="N103" s="25">
        <v>286.649993896484</v>
      </c>
      <c r="O103" s="25">
        <v>175.449996948242</v>
      </c>
      <c r="P103" s="25">
        <v>169.399993896484</v>
      </c>
      <c r="Q103" s="25">
        <v>286.649993896484</v>
      </c>
      <c r="R103" s="25">
        <v>89.5500030517578</v>
      </c>
      <c r="S103" s="25">
        <v>169.399993896484</v>
      </c>
      <c r="T103" s="37">
        <v>179.75</v>
      </c>
      <c r="U103" s="9">
        <f t="shared" si="8"/>
        <v>1643.49996948242</v>
      </c>
      <c r="V103" s="23">
        <f t="shared" si="9"/>
        <v>0</v>
      </c>
      <c r="W103" s="23">
        <f t="shared" si="7"/>
        <v>0.00297692255118265</v>
      </c>
      <c r="AB103" s="9">
        <v>931.433471679688</v>
      </c>
      <c r="AC103" s="25">
        <f t="shared" si="3"/>
        <v>931.433471679688</v>
      </c>
      <c r="AD103" s="25">
        <f t="shared" si="4"/>
        <v>1862.86694335938</v>
      </c>
      <c r="AE103" s="25">
        <f t="shared" si="5"/>
        <v>2794.30041503906</v>
      </c>
      <c r="AF103" s="39">
        <f t="shared" si="10"/>
        <v>891.779654857729</v>
      </c>
    </row>
    <row r="104" hidden="1" spans="3:32">
      <c r="C104" s="44">
        <v>8</v>
      </c>
      <c r="D104" t="s">
        <v>38</v>
      </c>
      <c r="E104" s="9">
        <v>69.9503631591797</v>
      </c>
      <c r="F104" s="9">
        <v>66.7357482910156</v>
      </c>
      <c r="G104" s="9">
        <v>69.9503631591797</v>
      </c>
      <c r="H104" s="9">
        <v>49.9500007629395</v>
      </c>
      <c r="I104" s="9">
        <v>28</v>
      </c>
      <c r="J104" s="9">
        <v>34.0499992370605</v>
      </c>
      <c r="K104" s="57">
        <v>-0.164720576051582</v>
      </c>
      <c r="M104" s="27">
        <v>67.1989364624023</v>
      </c>
      <c r="N104" s="27">
        <v>67.1989364624023</v>
      </c>
      <c r="O104" s="27">
        <v>75.9761581420898</v>
      </c>
      <c r="P104" s="27">
        <v>53.4405860900879</v>
      </c>
      <c r="Q104" s="27">
        <v>67.1989364624023</v>
      </c>
      <c r="R104" s="27">
        <v>37.7480964660645</v>
      </c>
      <c r="S104" s="27">
        <v>53.4405860900879</v>
      </c>
      <c r="T104" s="38">
        <v>68.0027008056641</v>
      </c>
      <c r="U104" s="9">
        <f t="shared" si="8"/>
        <v>490.204936981201</v>
      </c>
      <c r="V104" s="23">
        <f t="shared" si="9"/>
        <v>-0.115526000449673</v>
      </c>
      <c r="W104" s="23">
        <f t="shared" si="7"/>
        <v>0.0261304931236488</v>
      </c>
      <c r="AB104" s="9">
        <v>3271.1494140625</v>
      </c>
      <c r="AC104" s="27">
        <f t="shared" si="3"/>
        <v>3271.1494140625</v>
      </c>
      <c r="AD104" s="27">
        <f t="shared" si="4"/>
        <v>6542.298828125</v>
      </c>
      <c r="AE104" s="27">
        <f t="shared" si="5"/>
        <v>9813.4482421875</v>
      </c>
      <c r="AF104" s="39">
        <f t="shared" si="10"/>
        <v>3131.8871225447</v>
      </c>
    </row>
    <row r="105" hidden="1" spans="3:32">
      <c r="C105" s="44">
        <v>27</v>
      </c>
      <c r="D105" t="s">
        <v>33</v>
      </c>
      <c r="E105" s="9">
        <v>1877.51672363281</v>
      </c>
      <c r="F105" s="9">
        <v>1647.59094238281</v>
      </c>
      <c r="G105" s="9">
        <v>1877.51672363281</v>
      </c>
      <c r="H105" s="9">
        <v>1544.30004882812</v>
      </c>
      <c r="I105" s="9">
        <v>410.100006103516</v>
      </c>
      <c r="J105" s="9">
        <v>895.5</v>
      </c>
      <c r="K105" s="57">
        <v>-0.168962839546876</v>
      </c>
      <c r="M105" s="25">
        <v>516.805725097656</v>
      </c>
      <c r="N105" s="25">
        <v>516.805725097656</v>
      </c>
      <c r="O105" s="25">
        <v>499.954711914063</v>
      </c>
      <c r="P105" s="25">
        <v>390.226287841797</v>
      </c>
      <c r="Q105" s="25">
        <v>516.805725097656</v>
      </c>
      <c r="R105" s="25">
        <v>300.511444091797</v>
      </c>
      <c r="S105" s="25">
        <v>390.226287841797</v>
      </c>
      <c r="T105" s="37">
        <v>572.977661132813</v>
      </c>
      <c r="U105" s="9">
        <f t="shared" si="8"/>
        <v>3704.31356811523</v>
      </c>
      <c r="V105" s="23">
        <f t="shared" si="9"/>
        <v>-0.0980351239594603</v>
      </c>
      <c r="W105" s="23">
        <f t="shared" si="7"/>
        <v>0.0903919838731093</v>
      </c>
      <c r="AB105" s="9">
        <v>573.299987792968</v>
      </c>
      <c r="AC105" s="25">
        <f t="shared" si="3"/>
        <v>573.299987792968</v>
      </c>
      <c r="AD105" s="25">
        <f t="shared" si="4"/>
        <v>1146.59997558594</v>
      </c>
      <c r="AE105" s="25">
        <f t="shared" si="5"/>
        <v>1719.8999633789</v>
      </c>
      <c r="AF105" s="39">
        <f t="shared" si="10"/>
        <v>548.892949189365</v>
      </c>
    </row>
    <row r="106" hidden="1" spans="3:32">
      <c r="C106" s="44">
        <v>37</v>
      </c>
      <c r="D106" t="s">
        <v>79</v>
      </c>
      <c r="E106" s="9">
        <v>83.1999969482422</v>
      </c>
      <c r="F106" s="9">
        <v>71.4499969482422</v>
      </c>
      <c r="G106" s="9">
        <v>83.1999969482422</v>
      </c>
      <c r="H106" s="9">
        <v>63.75</v>
      </c>
      <c r="I106" s="9">
        <v>29.2000007629394</v>
      </c>
      <c r="J106" s="9">
        <v>34.4500007629395</v>
      </c>
      <c r="K106" s="57">
        <v>-0.197829879178802</v>
      </c>
      <c r="M106" s="27">
        <v>625.047302246094</v>
      </c>
      <c r="N106" s="27">
        <v>625.047302246094</v>
      </c>
      <c r="O106" s="27">
        <v>652.403625488281</v>
      </c>
      <c r="P106" s="27">
        <v>709.646362304688</v>
      </c>
      <c r="Q106" s="27">
        <v>625.047302246094</v>
      </c>
      <c r="R106" s="27">
        <v>515.261657714844</v>
      </c>
      <c r="S106" s="27">
        <v>709.646362304688</v>
      </c>
      <c r="T106" s="38">
        <v>883.575134277344</v>
      </c>
      <c r="U106" s="9">
        <f t="shared" si="8"/>
        <v>5345.67504882813</v>
      </c>
      <c r="V106" s="23">
        <f t="shared" si="9"/>
        <v>-0.292592923908722</v>
      </c>
      <c r="W106" s="23">
        <f t="shared" si="7"/>
        <v>0.0747729735647977</v>
      </c>
      <c r="AB106" s="9">
        <v>134.397872924805</v>
      </c>
      <c r="AC106" s="27">
        <f t="shared" si="3"/>
        <v>134.397872924805</v>
      </c>
      <c r="AD106" s="27">
        <f t="shared" si="4"/>
        <v>268.795745849609</v>
      </c>
      <c r="AE106" s="27">
        <f t="shared" si="5"/>
        <v>403.193618774414</v>
      </c>
      <c r="AF106" s="39">
        <f t="shared" si="10"/>
        <v>128.676166763</v>
      </c>
    </row>
    <row r="107" hidden="1" spans="3:32">
      <c r="C107" s="44">
        <v>7</v>
      </c>
      <c r="D107" t="s">
        <v>35</v>
      </c>
      <c r="E107" s="9">
        <v>131.550003051758</v>
      </c>
      <c r="F107" s="9">
        <v>106.949996948242</v>
      </c>
      <c r="G107" s="9">
        <v>131.550003051758</v>
      </c>
      <c r="H107" s="9">
        <v>103.75</v>
      </c>
      <c r="I107" s="9">
        <v>42.4500007629395</v>
      </c>
      <c r="J107" s="9">
        <v>53.75</v>
      </c>
      <c r="K107" s="57">
        <v>-0.200493679296806</v>
      </c>
      <c r="M107" s="25">
        <v>3680.0927734375</v>
      </c>
      <c r="N107" s="25">
        <v>3680.0927734375</v>
      </c>
      <c r="O107" s="25">
        <v>4023.96801757813</v>
      </c>
      <c r="P107" s="25">
        <v>4183.95849609375</v>
      </c>
      <c r="Q107" s="25">
        <v>3680.0927734375</v>
      </c>
      <c r="R107" s="25">
        <v>3803.70751953125</v>
      </c>
      <c r="S107" s="25">
        <v>4183.95849609375</v>
      </c>
      <c r="T107" s="37">
        <v>4910.5</v>
      </c>
      <c r="U107" s="9">
        <f t="shared" si="8"/>
        <v>32146.3708496094</v>
      </c>
      <c r="V107" s="23">
        <f t="shared" si="9"/>
        <v>-0.250566587223806</v>
      </c>
      <c r="W107" s="23">
        <f t="shared" si="7"/>
        <v>-0.114772615929135</v>
      </c>
      <c r="AB107" s="9">
        <v>1033.61145019531</v>
      </c>
      <c r="AC107" s="25">
        <f t="shared" si="3"/>
        <v>1033.61145019531</v>
      </c>
      <c r="AD107" s="25">
        <f t="shared" si="4"/>
        <v>2067.22290039062</v>
      </c>
      <c r="AE107" s="25">
        <f t="shared" si="5"/>
        <v>3100.83435058594</v>
      </c>
      <c r="AF107" s="39">
        <f t="shared" si="10"/>
        <v>989.607621304332</v>
      </c>
    </row>
    <row r="108" hidden="1" spans="3:32">
      <c r="C108" s="44">
        <v>50</v>
      </c>
      <c r="D108" t="s">
        <v>65</v>
      </c>
      <c r="E108" s="9">
        <v>550.958618164063</v>
      </c>
      <c r="F108" s="9">
        <v>469.919281005859</v>
      </c>
      <c r="G108" s="9">
        <v>550.958618164063</v>
      </c>
      <c r="H108" s="9">
        <v>280.969024658203</v>
      </c>
      <c r="I108" s="9">
        <v>185.64826965332</v>
      </c>
      <c r="J108" s="9">
        <v>195.649993896484</v>
      </c>
      <c r="K108" s="57">
        <v>-0.228048146187809</v>
      </c>
      <c r="M108" s="27">
        <v>197.940933227539</v>
      </c>
      <c r="N108" s="27">
        <v>197.940933227539</v>
      </c>
      <c r="O108" s="27">
        <v>176.276260375977</v>
      </c>
      <c r="P108" s="27">
        <v>126.559814453125</v>
      </c>
      <c r="Q108" s="27">
        <v>197.940933227539</v>
      </c>
      <c r="R108" s="27">
        <v>84.9702453613281</v>
      </c>
      <c r="S108" s="27">
        <v>126.559814453125</v>
      </c>
      <c r="T108" s="38">
        <v>121.550003051758</v>
      </c>
      <c r="U108" s="9">
        <f t="shared" si="8"/>
        <v>1229.73893737793</v>
      </c>
      <c r="V108" s="23">
        <f t="shared" si="9"/>
        <v>0</v>
      </c>
      <c r="W108" s="23">
        <f t="shared" si="7"/>
        <v>0.161634665908003</v>
      </c>
      <c r="AB108" s="9">
        <v>1250.09460449219</v>
      </c>
      <c r="AC108" s="27">
        <f t="shared" si="3"/>
        <v>1250.09460449219</v>
      </c>
      <c r="AD108" s="27">
        <f t="shared" si="4"/>
        <v>2500.18920898438</v>
      </c>
      <c r="AE108" s="27">
        <f t="shared" si="5"/>
        <v>3750.28381347656</v>
      </c>
      <c r="AF108" s="39">
        <f t="shared" si="10"/>
        <v>1196.87446160076</v>
      </c>
    </row>
    <row r="109" hidden="1" spans="3:32">
      <c r="C109" s="44">
        <v>26</v>
      </c>
      <c r="D109" t="s">
        <v>71</v>
      </c>
      <c r="E109" s="9">
        <v>37.9267997741699</v>
      </c>
      <c r="F109" s="9">
        <v>21.4958000183106</v>
      </c>
      <c r="G109" s="9">
        <v>37.9267997741699</v>
      </c>
      <c r="H109" s="9">
        <v>7.75</v>
      </c>
      <c r="I109" s="9">
        <v>6.55000019073486</v>
      </c>
      <c r="J109" s="9">
        <v>10</v>
      </c>
      <c r="K109" s="57">
        <v>-0.28342203346505</v>
      </c>
      <c r="M109" s="25">
        <v>193.346618652344</v>
      </c>
      <c r="N109" s="25">
        <v>193.346618652344</v>
      </c>
      <c r="O109" s="25">
        <v>243.959213256836</v>
      </c>
      <c r="P109" s="25">
        <v>240.685028076172</v>
      </c>
      <c r="Q109" s="25">
        <v>193.346618652344</v>
      </c>
      <c r="R109" s="25">
        <v>214.567611694336</v>
      </c>
      <c r="S109" s="25">
        <v>240.685028076172</v>
      </c>
      <c r="T109" s="37">
        <v>352.058502197266</v>
      </c>
      <c r="U109" s="9">
        <f t="shared" si="8"/>
        <v>1871.99523925781</v>
      </c>
      <c r="V109" s="23">
        <f t="shared" si="9"/>
        <v>-0.450811108251527</v>
      </c>
      <c r="W109" s="23">
        <f t="shared" si="7"/>
        <v>-0.53653762282612</v>
      </c>
      <c r="AB109" s="9">
        <v>7360.185546875</v>
      </c>
      <c r="AC109" s="25">
        <f t="shared" si="3"/>
        <v>7360.185546875</v>
      </c>
      <c r="AD109" s="25">
        <f t="shared" si="4"/>
        <v>14720.37109375</v>
      </c>
      <c r="AE109" s="25">
        <f t="shared" si="5"/>
        <v>22080.556640625</v>
      </c>
      <c r="AF109" s="39">
        <f t="shared" si="10"/>
        <v>7046.84116069453</v>
      </c>
    </row>
    <row r="110" hidden="1" spans="3:32">
      <c r="C110" s="44">
        <v>49</v>
      </c>
      <c r="D110" t="s">
        <v>66</v>
      </c>
      <c r="E110" s="9">
        <v>333.781890869141</v>
      </c>
      <c r="F110" s="9">
        <v>173.241516113281</v>
      </c>
      <c r="G110" s="9">
        <v>333.781890869141</v>
      </c>
      <c r="H110" s="9">
        <v>63</v>
      </c>
      <c r="I110" s="9">
        <v>27.1499996185303</v>
      </c>
      <c r="J110" s="9">
        <v>15.3999996185303</v>
      </c>
      <c r="K110" s="57">
        <v>-0.53653762282612</v>
      </c>
      <c r="M110" s="27">
        <v>333.781890869141</v>
      </c>
      <c r="N110" s="27">
        <v>333.781890869141</v>
      </c>
      <c r="O110" s="27">
        <v>173.241516113281</v>
      </c>
      <c r="P110" s="27">
        <v>63</v>
      </c>
      <c r="Q110" s="27">
        <v>333.781890869141</v>
      </c>
      <c r="R110" s="27">
        <v>27.1499996185303</v>
      </c>
      <c r="S110" s="27">
        <v>63</v>
      </c>
      <c r="T110" s="38">
        <v>15.3999996185303</v>
      </c>
      <c r="U110" s="9">
        <f t="shared" si="8"/>
        <v>1343.13718795776</v>
      </c>
      <c r="V110" s="23">
        <f t="shared" si="9"/>
        <v>0</v>
      </c>
      <c r="W110" s="23">
        <f t="shared" si="7"/>
        <v>-0.228048146187809</v>
      </c>
      <c r="AB110" s="9">
        <v>395.881866455078</v>
      </c>
      <c r="AC110" s="27">
        <f t="shared" si="3"/>
        <v>395.881866455078</v>
      </c>
      <c r="AD110" s="27">
        <f t="shared" si="4"/>
        <v>791.763732910156</v>
      </c>
      <c r="AE110" s="27">
        <f t="shared" si="5"/>
        <v>1187.64559936523</v>
      </c>
      <c r="AF110" s="39">
        <f t="shared" si="10"/>
        <v>379.028030413266</v>
      </c>
    </row>
    <row r="111" hidden="1" spans="13:32">
      <c r="M111" s="40">
        <v>550.958618164063</v>
      </c>
      <c r="N111" s="40">
        <v>550.958618164063</v>
      </c>
      <c r="O111" s="40">
        <v>469.919281005859</v>
      </c>
      <c r="P111" s="40">
        <v>280.969024658203</v>
      </c>
      <c r="Q111" s="40">
        <v>550.958618164063</v>
      </c>
      <c r="R111" s="40">
        <v>185.64826965332</v>
      </c>
      <c r="S111" s="40">
        <v>280.969024658203</v>
      </c>
      <c r="T111" s="41">
        <v>195.649993896484</v>
      </c>
      <c r="U111" s="9">
        <f t="shared" si="8"/>
        <v>3066.03144836426</v>
      </c>
      <c r="V111" s="23">
        <f t="shared" si="9"/>
        <v>0</v>
      </c>
      <c r="AB111" s="9">
        <v>386.693237304688</v>
      </c>
      <c r="AC111" s="25">
        <f t="shared" si="3"/>
        <v>386.693237304688</v>
      </c>
      <c r="AD111" s="25">
        <f t="shared" si="4"/>
        <v>773.386474609376</v>
      </c>
      <c r="AE111" s="25">
        <f t="shared" si="5"/>
        <v>1160.07971191406</v>
      </c>
      <c r="AF111" s="39">
        <f t="shared" si="10"/>
        <v>370.230587781563</v>
      </c>
    </row>
    <row r="112" hidden="1" spans="15:36">
      <c r="O112" t="e">
        <f>SUM(#REF!)</f>
        <v>#REF!</v>
      </c>
      <c r="R112" t="e">
        <f>SUM(#REF!)</f>
        <v>#REF!</v>
      </c>
      <c r="U112" t="e">
        <f>SUM(#REF!)</f>
        <v>#REF!</v>
      </c>
      <c r="X112" t="e">
        <f>SUM(#REF!)</f>
        <v>#REF!</v>
      </c>
      <c r="AF112" s="9">
        <v>667.563781738282</v>
      </c>
      <c r="AG112" s="27">
        <f>(AE112+AF112)</f>
        <v>667.563781738282</v>
      </c>
      <c r="AH112" s="27">
        <f>(AF112+AG112)</f>
        <v>1335.12756347656</v>
      </c>
      <c r="AI112" s="27">
        <f>(AG112+AH112)</f>
        <v>2002.69134521485</v>
      </c>
      <c r="AJ112" s="39">
        <f>STDEVA(AF112:AI112)</f>
        <v>639.143660792567</v>
      </c>
    </row>
    <row r="113" hidden="1" spans="32:36">
      <c r="AF113" s="9">
        <v>1101.91723632813</v>
      </c>
      <c r="AG113" s="40">
        <f>(AE113+AF113)</f>
        <v>1101.91723632813</v>
      </c>
      <c r="AH113" s="40">
        <f>(AF113+AG113)</f>
        <v>2203.83447265625</v>
      </c>
      <c r="AI113" s="40">
        <f>(AG113+AH113)</f>
        <v>3305.75170898438</v>
      </c>
      <c r="AJ113" s="39">
        <f>STDEVA(AF113:AI113)</f>
        <v>1055.00543256449</v>
      </c>
    </row>
    <row r="114" hidden="1"/>
    <row r="115" hidden="1"/>
    <row r="116" hidden="1" spans="19:19">
      <c r="S116" t="e">
        <f>MAX(N112:X113)</f>
        <v>#REF!</v>
      </c>
    </row>
    <row r="117" hidden="1"/>
  </sheetData>
  <mergeCells count="6">
    <mergeCell ref="J2:M2"/>
    <mergeCell ref="O2:R2"/>
    <mergeCell ref="W2:Y2"/>
    <mergeCell ref="O3:Q3"/>
    <mergeCell ref="S3:U3"/>
    <mergeCell ref="J19:M19"/>
  </mergeCells>
  <pageMargins left="0.75" right="0.75" top="1" bottom="1" header="0.5" footer="0.5"/>
  <headerFooter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4"/>
  <sheetViews>
    <sheetView zoomScale="55" zoomScaleNormal="55" workbookViewId="0">
      <selection activeCell="AA5" sqref="AA5:AH24"/>
    </sheetView>
  </sheetViews>
  <sheetFormatPr defaultColWidth="8.88888888888889" defaultRowHeight="14.4"/>
  <cols>
    <col min="12" max="12" width="9.22222222222222"/>
    <col min="16" max="16" width="14.1111111111111"/>
    <col min="18" max="19" width="14.1111111111111"/>
    <col min="22" max="24" width="12.8888888888889"/>
    <col min="32" max="32" width="13"/>
  </cols>
  <sheetData>
    <row r="1" spans="1:10">
      <c r="A1" s="1" t="s">
        <v>0</v>
      </c>
      <c r="B1" s="1" t="s">
        <v>1</v>
      </c>
      <c r="C1" s="2">
        <v>43252</v>
      </c>
      <c r="D1" s="2">
        <v>43435</v>
      </c>
      <c r="E1" s="2">
        <v>43617</v>
      </c>
      <c r="F1" s="2">
        <v>43800</v>
      </c>
      <c r="G1" s="2">
        <v>43983</v>
      </c>
      <c r="H1" s="2">
        <v>44166</v>
      </c>
      <c r="J1" t="s">
        <v>8</v>
      </c>
    </row>
    <row r="2" ht="15.6" spans="1:24">
      <c r="A2" s="3">
        <v>1</v>
      </c>
      <c r="B2" s="4" t="s">
        <v>34</v>
      </c>
      <c r="C2" s="5">
        <v>562.8980713</v>
      </c>
      <c r="D2" s="5">
        <v>620.4030151</v>
      </c>
      <c r="E2" s="5">
        <v>562.8980713</v>
      </c>
      <c r="F2" s="5">
        <v>684.5112305</v>
      </c>
      <c r="G2" s="5">
        <v>684.7260132</v>
      </c>
      <c r="H2" s="5">
        <v>1125.702515</v>
      </c>
      <c r="J2" t="s">
        <v>11</v>
      </c>
      <c r="V2" s="28" t="s">
        <v>92</v>
      </c>
      <c r="W2" s="28"/>
      <c r="X2" s="28"/>
    </row>
    <row r="3" spans="1:24">
      <c r="A3" s="3">
        <v>2</v>
      </c>
      <c r="B3" s="4" t="s">
        <v>50</v>
      </c>
      <c r="C3" s="5">
        <v>1635.574707</v>
      </c>
      <c r="D3" s="5">
        <v>1866.555908</v>
      </c>
      <c r="E3" s="5">
        <v>1635.574707</v>
      </c>
      <c r="F3" s="5">
        <v>2021.231812</v>
      </c>
      <c r="G3" s="5">
        <v>2007.97937</v>
      </c>
      <c r="H3" s="5">
        <v>2702.474854</v>
      </c>
      <c r="J3" s="4" t="s">
        <v>18</v>
      </c>
      <c r="K3" s="4" t="s">
        <v>1</v>
      </c>
      <c r="L3" s="4" t="s">
        <v>12</v>
      </c>
      <c r="N3" s="10" t="s">
        <v>109</v>
      </c>
      <c r="O3" s="10"/>
      <c r="P3" s="10"/>
      <c r="R3" s="10" t="s">
        <v>14</v>
      </c>
      <c r="S3" s="10"/>
      <c r="T3" s="10"/>
      <c r="V3" s="29" t="s">
        <v>0</v>
      </c>
      <c r="W3" s="29" t="s">
        <v>1</v>
      </c>
      <c r="X3" s="4" t="s">
        <v>12</v>
      </c>
    </row>
    <row r="4" spans="1:24">
      <c r="A4" s="3">
        <v>3</v>
      </c>
      <c r="B4" s="4" t="s">
        <v>30</v>
      </c>
      <c r="C4" s="5">
        <v>914.8127441</v>
      </c>
      <c r="D4" s="5">
        <v>1131.380493</v>
      </c>
      <c r="E4" s="5">
        <v>914.8127441</v>
      </c>
      <c r="F4" s="5">
        <v>1527.452637</v>
      </c>
      <c r="G4" s="5">
        <v>1509.805786</v>
      </c>
      <c r="H4" s="5">
        <v>1948.63147</v>
      </c>
      <c r="J4" s="11">
        <v>1</v>
      </c>
      <c r="K4" s="12" t="s">
        <v>33</v>
      </c>
      <c r="L4" s="13">
        <v>-0.138386359416522</v>
      </c>
      <c r="N4" s="14" t="s">
        <v>0</v>
      </c>
      <c r="O4" s="14" t="s">
        <v>1</v>
      </c>
      <c r="P4" s="15" t="s">
        <v>127</v>
      </c>
      <c r="R4" s="14" t="s">
        <v>0</v>
      </c>
      <c r="S4" s="14" t="s">
        <v>1</v>
      </c>
      <c r="T4" s="15" t="s">
        <v>127</v>
      </c>
      <c r="V4" s="30">
        <v>1</v>
      </c>
      <c r="W4" s="31" t="s">
        <v>34</v>
      </c>
      <c r="X4" s="32">
        <v>-0.49995841370222</v>
      </c>
    </row>
    <row r="5" spans="1:24">
      <c r="A5" s="3">
        <v>4</v>
      </c>
      <c r="B5" s="4" t="s">
        <v>47</v>
      </c>
      <c r="C5" s="5">
        <v>280.9456482</v>
      </c>
      <c r="D5" s="5">
        <v>353.771759</v>
      </c>
      <c r="E5" s="5">
        <v>280.9456482</v>
      </c>
      <c r="F5" s="5">
        <v>529.25</v>
      </c>
      <c r="G5" s="5">
        <v>339.25</v>
      </c>
      <c r="H5" s="5">
        <v>485.1000061</v>
      </c>
      <c r="J5" s="11">
        <v>2</v>
      </c>
      <c r="K5" s="12" t="s">
        <v>77</v>
      </c>
      <c r="L5" s="13">
        <v>-0.0883674249907277</v>
      </c>
      <c r="N5" s="3">
        <v>1</v>
      </c>
      <c r="O5" s="4" t="s">
        <v>34</v>
      </c>
      <c r="P5" s="16">
        <v>203.107587428336</v>
      </c>
      <c r="R5" s="3">
        <v>1</v>
      </c>
      <c r="S5" s="4" t="s">
        <v>34</v>
      </c>
      <c r="T5" s="5">
        <v>1372.13705455</v>
      </c>
      <c r="V5" s="33">
        <v>2</v>
      </c>
      <c r="W5" s="34" t="s">
        <v>50</v>
      </c>
      <c r="X5" s="32">
        <v>-0.394786336465205</v>
      </c>
    </row>
    <row r="6" spans="1:24">
      <c r="A6" s="3">
        <v>5</v>
      </c>
      <c r="B6" s="4" t="s">
        <v>63</v>
      </c>
      <c r="C6" s="5">
        <v>1010.150513</v>
      </c>
      <c r="D6" s="5">
        <v>1043.276001</v>
      </c>
      <c r="E6" s="5">
        <v>1010.150513</v>
      </c>
      <c r="F6" s="5">
        <v>1246.256226</v>
      </c>
      <c r="G6" s="5">
        <v>983.3938599</v>
      </c>
      <c r="H6" s="5">
        <v>1427.123413</v>
      </c>
      <c r="J6" s="11">
        <v>3</v>
      </c>
      <c r="K6" s="12" t="s">
        <v>68</v>
      </c>
      <c r="L6" s="13">
        <v>-0.127089447593078</v>
      </c>
      <c r="N6" s="3">
        <v>2</v>
      </c>
      <c r="O6" s="4" t="s">
        <v>50</v>
      </c>
      <c r="P6" s="16">
        <v>264.5939995731</v>
      </c>
      <c r="R6" s="3">
        <v>2</v>
      </c>
      <c r="S6" s="4" t="s">
        <v>50</v>
      </c>
      <c r="T6" s="5">
        <v>3881.54946925</v>
      </c>
      <c r="V6" s="30">
        <v>3</v>
      </c>
      <c r="W6" s="31" t="s">
        <v>30</v>
      </c>
      <c r="X6" s="32">
        <v>-0.530535784634536</v>
      </c>
    </row>
    <row r="7" spans="1:24">
      <c r="A7" s="3">
        <v>6</v>
      </c>
      <c r="B7" s="4" t="s">
        <v>37</v>
      </c>
      <c r="C7" s="5">
        <v>430.0191345</v>
      </c>
      <c r="D7" s="5">
        <v>488.1028137</v>
      </c>
      <c r="E7" s="5">
        <v>430.0191345</v>
      </c>
      <c r="F7" s="5">
        <v>543.5493164</v>
      </c>
      <c r="G7" s="5">
        <v>542.4631958</v>
      </c>
      <c r="H7" s="5">
        <v>816.8391113</v>
      </c>
      <c r="J7" s="11">
        <v>4</v>
      </c>
      <c r="K7" s="12" t="s">
        <v>69</v>
      </c>
      <c r="L7" s="13">
        <v>-0.0758914887380252</v>
      </c>
      <c r="N7" s="3">
        <v>3</v>
      </c>
      <c r="O7" s="4" t="s">
        <v>30</v>
      </c>
      <c r="P7" s="16">
        <v>108.329165562971</v>
      </c>
      <c r="R7" s="3">
        <v>3</v>
      </c>
      <c r="S7" s="4" t="s">
        <v>30</v>
      </c>
      <c r="T7" s="5">
        <v>2597.290313825</v>
      </c>
      <c r="V7" s="33">
        <v>4</v>
      </c>
      <c r="W7" s="34" t="s">
        <v>47</v>
      </c>
      <c r="X7" s="32">
        <v>-0.46916268644308</v>
      </c>
    </row>
    <row r="8" spans="1:24">
      <c r="A8" s="3">
        <v>7</v>
      </c>
      <c r="B8" s="4" t="s">
        <v>45</v>
      </c>
      <c r="C8" s="5">
        <v>335.5991211</v>
      </c>
      <c r="D8" s="5">
        <v>292.5370178</v>
      </c>
      <c r="E8" s="5">
        <v>335.5991211</v>
      </c>
      <c r="F8" s="5">
        <v>459.749054</v>
      </c>
      <c r="G8" s="5">
        <v>557.0496216</v>
      </c>
      <c r="H8" s="5">
        <v>479.4500122</v>
      </c>
      <c r="J8" s="11">
        <v>5</v>
      </c>
      <c r="K8" s="12" t="s">
        <v>75</v>
      </c>
      <c r="L8" s="13">
        <v>-0.0753349951034883</v>
      </c>
      <c r="N8" s="3">
        <v>4</v>
      </c>
      <c r="O8" s="4" t="s">
        <v>47</v>
      </c>
      <c r="P8" s="16">
        <v>109.896295682459</v>
      </c>
      <c r="R8" s="3">
        <v>4</v>
      </c>
      <c r="S8" s="4" t="s">
        <v>47</v>
      </c>
      <c r="T8" s="5">
        <v>769.864677425</v>
      </c>
      <c r="V8" s="30">
        <v>5</v>
      </c>
      <c r="W8" s="31" t="s">
        <v>63</v>
      </c>
      <c r="X8" s="32">
        <v>-0.292177183978412</v>
      </c>
    </row>
    <row r="9" spans="1:24">
      <c r="A9" s="3">
        <v>8</v>
      </c>
      <c r="B9" s="4" t="s">
        <v>33</v>
      </c>
      <c r="C9" s="5">
        <v>1877.516724</v>
      </c>
      <c r="D9" s="5">
        <v>1647.590942</v>
      </c>
      <c r="E9" s="5">
        <v>1877.516724</v>
      </c>
      <c r="F9" s="5">
        <v>1544.300049</v>
      </c>
      <c r="G9" s="5">
        <v>410.1000061</v>
      </c>
      <c r="H9" s="5">
        <v>895.5</v>
      </c>
      <c r="N9" s="3">
        <v>5</v>
      </c>
      <c r="O9" s="4" t="s">
        <v>63</v>
      </c>
      <c r="P9" s="16">
        <v>126.738364743142</v>
      </c>
      <c r="R9" s="3">
        <v>5</v>
      </c>
      <c r="S9" s="4" t="s">
        <v>63</v>
      </c>
      <c r="T9" s="5">
        <v>2244.189316225</v>
      </c>
      <c r="V9" s="33">
        <v>6</v>
      </c>
      <c r="W9" s="34" t="s">
        <v>37</v>
      </c>
      <c r="X9" s="32">
        <v>-0.473557119693223</v>
      </c>
    </row>
    <row r="10" spans="1:24">
      <c r="A10" s="3">
        <v>9</v>
      </c>
      <c r="B10" s="4" t="s">
        <v>75</v>
      </c>
      <c r="C10" s="5">
        <v>260.5940552</v>
      </c>
      <c r="D10" s="5">
        <v>284.1763306</v>
      </c>
      <c r="E10" s="5">
        <v>260.5940552</v>
      </c>
      <c r="F10" s="5">
        <v>338.7227478</v>
      </c>
      <c r="G10" s="5">
        <v>168.4943695</v>
      </c>
      <c r="H10" s="5">
        <v>245.7808228</v>
      </c>
      <c r="N10" s="3">
        <v>6</v>
      </c>
      <c r="O10" s="4" t="s">
        <v>37</v>
      </c>
      <c r="P10" s="16">
        <v>112.971804491369</v>
      </c>
      <c r="R10" s="3">
        <v>6</v>
      </c>
      <c r="S10" s="4" t="s">
        <v>37</v>
      </c>
      <c r="T10" s="5">
        <v>1056.140289275</v>
      </c>
      <c r="V10" s="30">
        <v>7</v>
      </c>
      <c r="W10" s="31" t="s">
        <v>45</v>
      </c>
      <c r="X10" s="32">
        <v>-0.397541784273963</v>
      </c>
    </row>
    <row r="11" spans="1:24">
      <c r="A11" s="3">
        <v>10</v>
      </c>
      <c r="B11" s="4" t="s">
        <v>69</v>
      </c>
      <c r="C11" s="5">
        <v>1269.452759</v>
      </c>
      <c r="D11" s="5">
        <v>1351.609375</v>
      </c>
      <c r="E11" s="5">
        <v>1269.452759</v>
      </c>
      <c r="F11" s="5">
        <v>1232.519775</v>
      </c>
      <c r="G11" s="5">
        <v>902.6411133</v>
      </c>
      <c r="H11" s="5">
        <v>1115.949951</v>
      </c>
      <c r="J11" t="s">
        <v>39</v>
      </c>
      <c r="N11" s="3">
        <v>7</v>
      </c>
      <c r="O11" s="4" t="s">
        <v>45</v>
      </c>
      <c r="P11" s="16">
        <v>104.406422982979</v>
      </c>
      <c r="R11" s="3">
        <v>7</v>
      </c>
      <c r="S11" s="4" t="s">
        <v>45</v>
      </c>
      <c r="T11" s="5">
        <v>813.833030725</v>
      </c>
      <c r="V11" s="33">
        <v>8</v>
      </c>
      <c r="W11" s="34" t="s">
        <v>33</v>
      </c>
      <c r="X11" s="32">
        <v>0</v>
      </c>
    </row>
    <row r="12" spans="1:24">
      <c r="A12" s="3">
        <v>11</v>
      </c>
      <c r="B12" s="4" t="s">
        <v>62</v>
      </c>
      <c r="C12" s="5">
        <v>625.0473022</v>
      </c>
      <c r="D12" s="5">
        <v>652.4036255</v>
      </c>
      <c r="E12" s="5">
        <v>625.0473022</v>
      </c>
      <c r="F12" s="5">
        <v>709.6463623</v>
      </c>
      <c r="G12" s="5">
        <v>515.2616577</v>
      </c>
      <c r="H12" s="5">
        <v>883.5751343</v>
      </c>
      <c r="J12" s="4" t="s">
        <v>18</v>
      </c>
      <c r="K12" s="4" t="s">
        <v>1</v>
      </c>
      <c r="L12" s="4" t="s">
        <v>12</v>
      </c>
      <c r="N12" s="3">
        <v>8</v>
      </c>
      <c r="O12" s="4" t="s">
        <v>33</v>
      </c>
      <c r="P12" s="16">
        <v>686.604296039559</v>
      </c>
      <c r="R12" s="3">
        <v>8</v>
      </c>
      <c r="S12" s="4" t="s">
        <v>33</v>
      </c>
      <c r="T12" s="5">
        <v>2918.585304525</v>
      </c>
      <c r="V12" s="30">
        <v>9</v>
      </c>
      <c r="W12" s="31" t="s">
        <v>75</v>
      </c>
      <c r="X12" s="32">
        <v>-0.230656763112147</v>
      </c>
    </row>
    <row r="13" spans="1:24">
      <c r="A13" s="3">
        <v>12</v>
      </c>
      <c r="B13" s="4" t="s">
        <v>128</v>
      </c>
      <c r="C13" s="5">
        <v>536.3838501</v>
      </c>
      <c r="D13" s="5">
        <v>624.0250244</v>
      </c>
      <c r="E13" s="5">
        <v>536.3838501</v>
      </c>
      <c r="F13" s="5">
        <v>739.8499756</v>
      </c>
      <c r="G13" s="5">
        <v>396.9500122</v>
      </c>
      <c r="H13" s="5">
        <v>603.6500244</v>
      </c>
      <c r="J13" s="17">
        <v>1</v>
      </c>
      <c r="K13" s="18" t="s">
        <v>23</v>
      </c>
      <c r="L13" s="19">
        <v>-0.153285546462396</v>
      </c>
      <c r="N13" s="3">
        <v>9</v>
      </c>
      <c r="O13" s="4" t="s">
        <v>75</v>
      </c>
      <c r="P13" s="16">
        <v>84.9103448229368</v>
      </c>
      <c r="R13" s="3">
        <v>9</v>
      </c>
      <c r="S13" s="4" t="s">
        <v>75</v>
      </c>
      <c r="T13" s="5">
        <v>539.419796025</v>
      </c>
      <c r="V13" s="33">
        <v>10</v>
      </c>
      <c r="W13" s="34" t="s">
        <v>69</v>
      </c>
      <c r="X13" s="32">
        <v>-0.0607842898396587</v>
      </c>
    </row>
    <row r="14" spans="1:24">
      <c r="A14" s="3">
        <v>13</v>
      </c>
      <c r="B14" s="4" t="s">
        <v>68</v>
      </c>
      <c r="C14" s="5">
        <v>238.4992371</v>
      </c>
      <c r="D14" s="5">
        <v>250.9608154</v>
      </c>
      <c r="E14" s="5">
        <v>238.4992371</v>
      </c>
      <c r="F14" s="5">
        <v>219.7918396</v>
      </c>
      <c r="G14" s="5">
        <v>181.2842102</v>
      </c>
      <c r="H14" s="5">
        <v>184.7605133</v>
      </c>
      <c r="J14" s="17">
        <v>2</v>
      </c>
      <c r="K14" s="18" t="s">
        <v>94</v>
      </c>
      <c r="L14" s="19">
        <v>0.0172493082469181</v>
      </c>
      <c r="N14" s="3">
        <v>10</v>
      </c>
      <c r="O14" s="4" t="s">
        <v>69</v>
      </c>
      <c r="P14" s="16">
        <v>143.755307452524</v>
      </c>
      <c r="R14" s="3">
        <v>10</v>
      </c>
      <c r="S14" s="4" t="s">
        <v>69</v>
      </c>
      <c r="T14" s="5">
        <v>2410.899566575</v>
      </c>
      <c r="V14" s="30">
        <v>11</v>
      </c>
      <c r="W14" s="31" t="s">
        <v>62</v>
      </c>
      <c r="X14" s="32">
        <v>-0.292592923979029</v>
      </c>
    </row>
    <row r="15" spans="1:24">
      <c r="A15" s="3">
        <v>14</v>
      </c>
      <c r="B15" s="4" t="s">
        <v>31</v>
      </c>
      <c r="C15" s="5">
        <v>2551.953857</v>
      </c>
      <c r="D15" s="5">
        <v>2475.477051</v>
      </c>
      <c r="E15" s="5">
        <v>2551.953857</v>
      </c>
      <c r="F15" s="5">
        <v>3007.420654</v>
      </c>
      <c r="G15" s="5">
        <v>2666.098877</v>
      </c>
      <c r="H15" s="5">
        <v>3135.225098</v>
      </c>
      <c r="J15" s="17">
        <v>3</v>
      </c>
      <c r="K15" s="18" t="s">
        <v>30</v>
      </c>
      <c r="L15" s="19">
        <v>-0.0467296954458092</v>
      </c>
      <c r="N15" s="3">
        <v>11</v>
      </c>
      <c r="O15" s="4" t="s">
        <v>62</v>
      </c>
      <c r="P15" s="16">
        <v>142.599661699183</v>
      </c>
      <c r="R15" s="3">
        <v>11</v>
      </c>
      <c r="S15" s="4" t="s">
        <v>62</v>
      </c>
      <c r="T15" s="5">
        <v>1336.418762175</v>
      </c>
      <c r="V15" s="33">
        <v>12</v>
      </c>
      <c r="W15" s="34" t="s">
        <v>128</v>
      </c>
      <c r="X15" s="32">
        <v>-0.275009977982352</v>
      </c>
    </row>
    <row r="16" spans="1:24">
      <c r="A16" s="3">
        <v>15</v>
      </c>
      <c r="B16" s="4" t="s">
        <v>77</v>
      </c>
      <c r="C16" s="5">
        <v>147.9956818</v>
      </c>
      <c r="D16" s="5">
        <v>124.2220001</v>
      </c>
      <c r="E16" s="5">
        <v>147.9956818</v>
      </c>
      <c r="F16" s="5">
        <v>119.0204315</v>
      </c>
      <c r="G16" s="5">
        <v>82.53397369</v>
      </c>
      <c r="H16" s="5">
        <v>80.17446136</v>
      </c>
      <c r="J16" s="17">
        <v>4</v>
      </c>
      <c r="K16" s="18" t="s">
        <v>34</v>
      </c>
      <c r="L16" s="19">
        <v>-0.0453282149697116</v>
      </c>
      <c r="N16" s="3">
        <v>12</v>
      </c>
      <c r="O16" s="4" t="s">
        <v>128</v>
      </c>
      <c r="P16" s="16">
        <v>146.449114522028</v>
      </c>
      <c r="R16" s="3">
        <v>12</v>
      </c>
      <c r="S16" s="4" t="s">
        <v>128</v>
      </c>
      <c r="T16" s="5">
        <v>1178.369140625</v>
      </c>
      <c r="V16" s="30">
        <v>13</v>
      </c>
      <c r="W16" s="31" t="s">
        <v>68</v>
      </c>
      <c r="X16" s="32">
        <v>-0.0496554742226902</v>
      </c>
    </row>
    <row r="17" spans="1:24">
      <c r="A17" s="3">
        <v>16</v>
      </c>
      <c r="B17" s="4" t="s">
        <v>60</v>
      </c>
      <c r="C17" s="5">
        <v>516.8057251</v>
      </c>
      <c r="D17" s="5">
        <v>499.9547119</v>
      </c>
      <c r="E17" s="5">
        <v>516.8057251</v>
      </c>
      <c r="F17" s="5">
        <v>390.2262878</v>
      </c>
      <c r="G17" s="5">
        <v>300.5114441</v>
      </c>
      <c r="H17" s="5">
        <v>572.9776611</v>
      </c>
      <c r="J17" s="17">
        <v>5</v>
      </c>
      <c r="K17" s="18" t="s">
        <v>95</v>
      </c>
      <c r="L17" s="19">
        <v>-0.100971542240886</v>
      </c>
      <c r="N17" s="3">
        <v>13</v>
      </c>
      <c r="O17" s="4" t="s">
        <v>68</v>
      </c>
      <c r="P17" s="16">
        <v>14.056025407864</v>
      </c>
      <c r="R17" s="3">
        <v>13</v>
      </c>
      <c r="S17" s="4" t="s">
        <v>68</v>
      </c>
      <c r="T17" s="5">
        <v>443.02173235</v>
      </c>
      <c r="V17" s="33">
        <v>14</v>
      </c>
      <c r="W17" s="34" t="s">
        <v>31</v>
      </c>
      <c r="X17" s="32">
        <v>-0.18603807470541</v>
      </c>
    </row>
    <row r="18" spans="1:24">
      <c r="A18" s="3">
        <v>17</v>
      </c>
      <c r="B18" s="4" t="s">
        <v>76</v>
      </c>
      <c r="C18" s="5">
        <v>115.3465881</v>
      </c>
      <c r="D18" s="5">
        <v>104.6281891</v>
      </c>
      <c r="E18" s="5">
        <v>115.3465881</v>
      </c>
      <c r="F18" s="5">
        <v>104.2238235</v>
      </c>
      <c r="G18" s="5">
        <v>89.44189453</v>
      </c>
      <c r="H18" s="5">
        <v>90.93327332</v>
      </c>
      <c r="N18" s="3">
        <v>14</v>
      </c>
      <c r="O18" s="4" t="s">
        <v>31</v>
      </c>
      <c r="P18" s="16">
        <v>237.371261830509</v>
      </c>
      <c r="R18" s="3">
        <v>14</v>
      </c>
      <c r="S18" s="4" t="s">
        <v>31</v>
      </c>
      <c r="T18" s="5">
        <v>5486.87597625</v>
      </c>
      <c r="V18" s="30">
        <v>15</v>
      </c>
      <c r="W18" s="31" t="s">
        <v>77</v>
      </c>
      <c r="X18" s="32">
        <v>0</v>
      </c>
    </row>
    <row r="19" spans="1:24">
      <c r="A19" s="3">
        <v>18</v>
      </c>
      <c r="B19" s="4" t="s">
        <v>44</v>
      </c>
      <c r="C19" s="5">
        <v>880.918457</v>
      </c>
      <c r="D19" s="5">
        <v>739.0570679</v>
      </c>
      <c r="E19" s="5">
        <v>880.918457</v>
      </c>
      <c r="F19" s="5">
        <v>517.4805298</v>
      </c>
      <c r="G19" s="5">
        <v>454.0201721</v>
      </c>
      <c r="H19" s="5">
        <v>726.3742676</v>
      </c>
      <c r="J19" t="s">
        <v>56</v>
      </c>
      <c r="N19" s="3">
        <v>15</v>
      </c>
      <c r="O19" s="4" t="s">
        <v>77</v>
      </c>
      <c r="P19" s="16">
        <v>30.198310318176</v>
      </c>
      <c r="R19" s="3">
        <v>15</v>
      </c>
      <c r="S19" s="4" t="s">
        <v>77</v>
      </c>
      <c r="T19" s="5">
        <v>242.2395858875</v>
      </c>
      <c r="V19" s="33">
        <v>16</v>
      </c>
      <c r="W19" s="34" t="s">
        <v>60</v>
      </c>
      <c r="X19" s="32">
        <v>-0.0980351239037161</v>
      </c>
    </row>
    <row r="20" spans="1:24">
      <c r="A20" s="3">
        <v>19</v>
      </c>
      <c r="B20" s="4" t="s">
        <v>23</v>
      </c>
      <c r="C20" s="5">
        <v>1251.86145</v>
      </c>
      <c r="D20" s="5">
        <v>1314.046509</v>
      </c>
      <c r="E20" s="5">
        <v>1251.86145</v>
      </c>
      <c r="F20" s="5">
        <v>1700.871094</v>
      </c>
      <c r="G20" s="5">
        <v>1680.852539</v>
      </c>
      <c r="H20" s="5">
        <v>2219.064697</v>
      </c>
      <c r="K20" s="20" t="s">
        <v>59</v>
      </c>
      <c r="N20" s="3">
        <v>16</v>
      </c>
      <c r="O20" s="4" t="s">
        <v>60</v>
      </c>
      <c r="P20" s="16">
        <v>206.614838108533</v>
      </c>
      <c r="R20" s="3">
        <v>16</v>
      </c>
      <c r="S20" s="4" t="s">
        <v>60</v>
      </c>
      <c r="T20" s="5">
        <v>926.078392</v>
      </c>
      <c r="V20" s="30">
        <v>17</v>
      </c>
      <c r="W20" s="31" t="s">
        <v>76</v>
      </c>
      <c r="X20" s="32">
        <v>0</v>
      </c>
    </row>
    <row r="21" spans="1:24">
      <c r="A21" s="3">
        <v>20</v>
      </c>
      <c r="B21" s="4" t="s">
        <v>73</v>
      </c>
      <c r="C21" s="5">
        <v>171.9377289</v>
      </c>
      <c r="D21" s="5">
        <v>158.9532318</v>
      </c>
      <c r="E21" s="5">
        <v>171.9377289</v>
      </c>
      <c r="F21" s="5">
        <v>169.9718475</v>
      </c>
      <c r="G21" s="5">
        <v>148.5866699</v>
      </c>
      <c r="H21" s="5">
        <v>184.0438385</v>
      </c>
      <c r="K21" s="21" t="s">
        <v>129</v>
      </c>
      <c r="N21" s="3">
        <v>17</v>
      </c>
      <c r="O21" s="4" t="s">
        <v>76</v>
      </c>
      <c r="P21" s="16">
        <v>12.7504058306058</v>
      </c>
      <c r="R21" s="3">
        <v>17</v>
      </c>
      <c r="S21" s="4" t="s">
        <v>76</v>
      </c>
      <c r="T21" s="5">
        <v>209.8726920625</v>
      </c>
      <c r="V21" s="33">
        <v>18</v>
      </c>
      <c r="W21" s="34" t="s">
        <v>44</v>
      </c>
      <c r="X21" s="32">
        <v>0</v>
      </c>
    </row>
    <row r="22" spans="1:24">
      <c r="A22" s="3">
        <v>21</v>
      </c>
      <c r="B22" s="4" t="s">
        <v>97</v>
      </c>
      <c r="C22" s="5">
        <v>5740.39209</v>
      </c>
      <c r="D22" s="5">
        <v>5992.524414</v>
      </c>
      <c r="E22" s="5">
        <v>5740.39209</v>
      </c>
      <c r="F22" s="5">
        <v>9022.998047</v>
      </c>
      <c r="G22" s="5">
        <v>4762.04541</v>
      </c>
      <c r="H22" s="5">
        <v>8744.429688</v>
      </c>
      <c r="N22" s="3">
        <v>18</v>
      </c>
      <c r="O22" s="4" t="s">
        <v>44</v>
      </c>
      <c r="P22" s="16">
        <v>324.472180181749</v>
      </c>
      <c r="R22" s="3">
        <v>18</v>
      </c>
      <c r="S22" s="4" t="s">
        <v>44</v>
      </c>
      <c r="T22" s="5">
        <v>1399.29198455</v>
      </c>
      <c r="V22" s="30">
        <v>19</v>
      </c>
      <c r="W22" s="31" t="s">
        <v>23</v>
      </c>
      <c r="X22" s="32">
        <v>-0.435860769768264</v>
      </c>
    </row>
    <row r="23" spans="1:24">
      <c r="A23" s="3">
        <v>22</v>
      </c>
      <c r="B23" s="4" t="s">
        <v>98</v>
      </c>
      <c r="C23" s="5">
        <v>864.7869873</v>
      </c>
      <c r="D23" s="5">
        <v>918.5080566</v>
      </c>
      <c r="E23" s="5">
        <v>864.7869873</v>
      </c>
      <c r="F23" s="5">
        <v>1163.011719</v>
      </c>
      <c r="G23" s="5">
        <v>949.399353</v>
      </c>
      <c r="H23" s="5">
        <v>1337.890503</v>
      </c>
      <c r="N23" s="3">
        <v>19</v>
      </c>
      <c r="O23" s="4" t="s">
        <v>23</v>
      </c>
      <c r="P23" s="16">
        <v>67.0732453538498</v>
      </c>
      <c r="R23" s="3">
        <v>19</v>
      </c>
      <c r="S23" s="4" t="s">
        <v>23</v>
      </c>
      <c r="T23" s="5">
        <v>3092.82257075</v>
      </c>
      <c r="V23" s="33">
        <v>20</v>
      </c>
      <c r="W23" s="34" t="s">
        <v>73</v>
      </c>
      <c r="X23" s="32">
        <v>-0.0657784020300142</v>
      </c>
    </row>
    <row r="24" spans="1:24">
      <c r="A24" s="3">
        <v>23</v>
      </c>
      <c r="B24" s="4" t="s">
        <v>94</v>
      </c>
      <c r="C24" s="5">
        <v>9272.915039</v>
      </c>
      <c r="D24" s="5">
        <v>10168.78613</v>
      </c>
      <c r="E24" s="5">
        <v>9272.915039</v>
      </c>
      <c r="F24" s="5">
        <v>13906.02637</v>
      </c>
      <c r="G24" s="5">
        <v>16893.14648</v>
      </c>
      <c r="H24" s="5">
        <v>17323.90625</v>
      </c>
      <c r="N24" s="3">
        <v>20</v>
      </c>
      <c r="O24" s="4" t="s">
        <v>73</v>
      </c>
      <c r="P24" s="16">
        <v>20.7809300040886</v>
      </c>
      <c r="R24" s="3">
        <v>20</v>
      </c>
      <c r="S24" s="4" t="s">
        <v>73</v>
      </c>
      <c r="T24" s="5">
        <v>336.835155475</v>
      </c>
      <c r="V24" s="30">
        <v>21</v>
      </c>
      <c r="W24" s="31" t="s">
        <v>97</v>
      </c>
      <c r="X24" s="32">
        <v>-0.363804351935044</v>
      </c>
    </row>
    <row r="25" spans="1:24">
      <c r="A25" s="3">
        <v>24</v>
      </c>
      <c r="B25" s="4" t="s">
        <v>36</v>
      </c>
      <c r="C25" s="5">
        <v>3680.092773</v>
      </c>
      <c r="D25" s="5">
        <v>4023.968018</v>
      </c>
      <c r="E25" s="5">
        <v>3680.092773</v>
      </c>
      <c r="F25" s="5">
        <v>4183.958496</v>
      </c>
      <c r="G25" s="5">
        <v>3803.70752</v>
      </c>
      <c r="H25" s="5">
        <v>4910.5</v>
      </c>
      <c r="N25" s="3">
        <v>21</v>
      </c>
      <c r="O25" s="4" t="s">
        <v>97</v>
      </c>
      <c r="P25" s="16">
        <v>2141.26477053798</v>
      </c>
      <c r="R25" s="3">
        <v>21</v>
      </c>
      <c r="S25" s="4" t="s">
        <v>97</v>
      </c>
      <c r="T25" s="5">
        <v>13691.542969</v>
      </c>
      <c r="V25" s="33">
        <v>22</v>
      </c>
      <c r="W25" s="34" t="s">
        <v>98</v>
      </c>
      <c r="X25" s="32">
        <v>-0.353619010404172</v>
      </c>
    </row>
    <row r="26" spans="1:24">
      <c r="A26" s="3">
        <v>25</v>
      </c>
      <c r="B26" s="4" t="s">
        <v>70</v>
      </c>
      <c r="C26" s="5">
        <v>465.7167358</v>
      </c>
      <c r="D26" s="5">
        <v>444.4775085</v>
      </c>
      <c r="E26" s="5">
        <v>465.7167358</v>
      </c>
      <c r="F26" s="5">
        <v>435.8718872</v>
      </c>
      <c r="G26" s="5">
        <v>460.4895935</v>
      </c>
      <c r="H26" s="5">
        <v>534.6758423</v>
      </c>
      <c r="N26" s="3">
        <v>22</v>
      </c>
      <c r="O26" s="4" t="s">
        <v>98</v>
      </c>
      <c r="P26" s="16">
        <v>80.1674047699903</v>
      </c>
      <c r="R26" s="3">
        <v>22</v>
      </c>
      <c r="S26" s="4" t="s">
        <v>98</v>
      </c>
      <c r="T26" s="5">
        <v>2031.545578125</v>
      </c>
      <c r="V26" s="30">
        <v>23</v>
      </c>
      <c r="W26" s="31" t="s">
        <v>94</v>
      </c>
      <c r="X26" s="32">
        <v>-0.464733016608191</v>
      </c>
    </row>
    <row r="27" spans="1:24">
      <c r="A27" s="3">
        <v>26</v>
      </c>
      <c r="B27" s="4" t="s">
        <v>95</v>
      </c>
      <c r="C27" s="5">
        <v>2047.68457</v>
      </c>
      <c r="D27" s="5">
        <v>2494.487061</v>
      </c>
      <c r="E27" s="5">
        <v>2047.68457</v>
      </c>
      <c r="F27" s="5">
        <v>3975.274902</v>
      </c>
      <c r="G27" s="5">
        <v>2157.364014</v>
      </c>
      <c r="H27" s="5">
        <v>4853.257813</v>
      </c>
      <c r="N27" s="3">
        <v>23</v>
      </c>
      <c r="O27" s="4" t="s">
        <v>94</v>
      </c>
      <c r="P27" s="16">
        <v>2339.49319115708</v>
      </c>
      <c r="R27" s="3">
        <v>23</v>
      </c>
      <c r="S27" s="4" t="s">
        <v>94</v>
      </c>
      <c r="T27" s="5">
        <v>25004.15917925</v>
      </c>
      <c r="V27" s="33">
        <v>24</v>
      </c>
      <c r="W27" s="34" t="s">
        <v>36</v>
      </c>
      <c r="X27" s="32">
        <v>-0.250566587312901</v>
      </c>
    </row>
    <row r="28" spans="1:24">
      <c r="A28" s="3">
        <v>27</v>
      </c>
      <c r="B28" s="4" t="s">
        <v>25</v>
      </c>
      <c r="C28" s="5">
        <v>8402.946289</v>
      </c>
      <c r="D28" s="5">
        <v>7604.522461</v>
      </c>
      <c r="E28" s="5">
        <v>8402.946289</v>
      </c>
      <c r="F28" s="5">
        <v>7013.017578</v>
      </c>
      <c r="G28" s="5">
        <v>5741.950684</v>
      </c>
      <c r="H28" s="5">
        <v>7101.700195</v>
      </c>
      <c r="N28" s="3">
        <v>24</v>
      </c>
      <c r="O28" s="4" t="s">
        <v>36</v>
      </c>
      <c r="P28" s="16">
        <v>338.088729274327</v>
      </c>
      <c r="R28" s="3">
        <v>24</v>
      </c>
      <c r="S28" s="4" t="s">
        <v>36</v>
      </c>
      <c r="T28" s="5">
        <v>8036.59271225</v>
      </c>
      <c r="V28" s="30">
        <v>25</v>
      </c>
      <c r="W28" s="31" t="s">
        <v>70</v>
      </c>
      <c r="X28" s="32">
        <v>-0.128973671605137</v>
      </c>
    </row>
    <row r="29" spans="1:24">
      <c r="A29" s="3">
        <v>28</v>
      </c>
      <c r="B29" s="4" t="s">
        <v>54</v>
      </c>
      <c r="C29" s="5">
        <v>1732.772583</v>
      </c>
      <c r="D29" s="5">
        <v>1887.791504</v>
      </c>
      <c r="E29" s="5">
        <v>1732.772583</v>
      </c>
      <c r="F29" s="5">
        <v>2251.145752</v>
      </c>
      <c r="G29" s="5">
        <v>1684.385376</v>
      </c>
      <c r="H29" s="5">
        <v>2286.071289</v>
      </c>
      <c r="N29" s="3">
        <v>25</v>
      </c>
      <c r="O29" s="4" t="s">
        <v>70</v>
      </c>
      <c r="P29" s="16">
        <v>61.0610356515363</v>
      </c>
      <c r="R29" s="3">
        <v>25</v>
      </c>
      <c r="S29" s="4" t="s">
        <v>70</v>
      </c>
      <c r="T29" s="5">
        <v>927.134231525</v>
      </c>
      <c r="V29" s="33">
        <v>26</v>
      </c>
      <c r="W29" s="34" t="s">
        <v>95</v>
      </c>
      <c r="X29" s="32">
        <v>-0.578080405183701</v>
      </c>
    </row>
    <row r="30" spans="1:24">
      <c r="A30" s="3">
        <v>29</v>
      </c>
      <c r="B30" s="4" t="s">
        <v>57</v>
      </c>
      <c r="C30" s="5">
        <v>1486.480225</v>
      </c>
      <c r="D30" s="5">
        <v>1759.083008</v>
      </c>
      <c r="E30" s="5">
        <v>1486.480225</v>
      </c>
      <c r="F30" s="5">
        <v>1997.973267</v>
      </c>
      <c r="G30" s="5">
        <v>2057.044189</v>
      </c>
      <c r="H30" s="5">
        <v>2117.727051</v>
      </c>
      <c r="N30" s="3">
        <v>26</v>
      </c>
      <c r="O30" s="4" t="s">
        <v>95</v>
      </c>
      <c r="P30" s="16">
        <v>687.21687956574</v>
      </c>
      <c r="R30" s="3">
        <v>26</v>
      </c>
      <c r="S30" s="4" t="s">
        <v>95</v>
      </c>
      <c r="T30" s="5">
        <v>5899.6781005</v>
      </c>
      <c r="V30" s="30">
        <v>27</v>
      </c>
      <c r="W30" s="31" t="s">
        <v>25</v>
      </c>
      <c r="X30" s="32">
        <v>0</v>
      </c>
    </row>
    <row r="31" spans="1:24">
      <c r="A31" s="3">
        <v>30</v>
      </c>
      <c r="B31" s="4" t="s">
        <v>40</v>
      </c>
      <c r="C31" s="5">
        <v>1302.582642</v>
      </c>
      <c r="D31" s="5">
        <v>1225.439453</v>
      </c>
      <c r="E31" s="5">
        <v>1302.582642</v>
      </c>
      <c r="F31" s="5">
        <v>1651.25</v>
      </c>
      <c r="G31" s="5">
        <v>1248.400024</v>
      </c>
      <c r="H31" s="5">
        <v>1875.849976</v>
      </c>
      <c r="N31" s="3">
        <v>27</v>
      </c>
      <c r="O31" s="4" t="s">
        <v>25</v>
      </c>
      <c r="P31" s="16">
        <v>1432.14159030811</v>
      </c>
      <c r="R31" s="3">
        <v>27</v>
      </c>
      <c r="S31" s="4" t="s">
        <v>25</v>
      </c>
      <c r="T31" s="5">
        <v>14920.76184075</v>
      </c>
      <c r="V31" s="33">
        <v>28</v>
      </c>
      <c r="W31" s="34" t="s">
        <v>54</v>
      </c>
      <c r="X31" s="32">
        <v>-0.242030381406885</v>
      </c>
    </row>
    <row r="32" spans="14:24">
      <c r="N32" s="3">
        <v>28</v>
      </c>
      <c r="O32" s="4" t="s">
        <v>54</v>
      </c>
      <c r="P32" s="16">
        <v>217.691470238442</v>
      </c>
      <c r="R32" s="3">
        <v>28</v>
      </c>
      <c r="S32" s="4" t="s">
        <v>54</v>
      </c>
      <c r="T32" s="5">
        <v>3889.7143555</v>
      </c>
      <c r="V32" s="30">
        <v>29</v>
      </c>
      <c r="W32" s="31" t="s">
        <v>57</v>
      </c>
      <c r="X32" s="32">
        <v>-0.298077519339389</v>
      </c>
    </row>
    <row r="33" spans="14:24">
      <c r="N33" s="3">
        <v>29</v>
      </c>
      <c r="O33" s="4" t="s">
        <v>57</v>
      </c>
      <c r="P33" s="16">
        <v>233.606066079731</v>
      </c>
      <c r="R33" s="3">
        <v>29</v>
      </c>
      <c r="S33" s="4" t="s">
        <v>57</v>
      </c>
      <c r="T33" s="5">
        <v>3597.31036425</v>
      </c>
      <c r="V33" s="33">
        <v>30</v>
      </c>
      <c r="W33" s="34" t="s">
        <v>40</v>
      </c>
      <c r="X33" s="32">
        <v>-0.305604041546231</v>
      </c>
    </row>
    <row r="34" spans="14:20">
      <c r="N34" s="3">
        <v>30</v>
      </c>
      <c r="O34" s="4" t="s">
        <v>40</v>
      </c>
      <c r="P34" s="16">
        <v>241.039024173207</v>
      </c>
      <c r="R34" s="3">
        <v>30</v>
      </c>
      <c r="S34" s="4" t="s">
        <v>40</v>
      </c>
      <c r="T34" s="5">
        <v>2889.98434475</v>
      </c>
    </row>
    <row r="45" hidden="1"/>
    <row r="46" hidden="1" spans="10:10">
      <c r="J46" t="s">
        <v>119</v>
      </c>
    </row>
    <row r="47" ht="15.15" hidden="1" spans="1:26">
      <c r="A47" s="6" t="s">
        <v>0</v>
      </c>
      <c r="B47" s="6" t="s">
        <v>1</v>
      </c>
      <c r="C47" s="7" t="s">
        <v>99</v>
      </c>
      <c r="D47" s="7" t="s">
        <v>100</v>
      </c>
      <c r="E47" s="7" t="s">
        <v>101</v>
      </c>
      <c r="F47" s="7" t="s">
        <v>102</v>
      </c>
      <c r="G47" s="7" t="s">
        <v>103</v>
      </c>
      <c r="H47" s="7" t="s">
        <v>104</v>
      </c>
      <c r="I47" t="s">
        <v>82</v>
      </c>
      <c r="J47" s="22" t="s">
        <v>99</v>
      </c>
      <c r="K47" s="22" t="s">
        <v>101</v>
      </c>
      <c r="M47" s="22" t="s">
        <v>100</v>
      </c>
      <c r="N47" s="22"/>
      <c r="O47" s="22" t="s">
        <v>102</v>
      </c>
      <c r="Q47" s="22" t="s">
        <v>101</v>
      </c>
      <c r="R47" s="22" t="s">
        <v>103</v>
      </c>
      <c r="T47" s="22" t="s">
        <v>102</v>
      </c>
      <c r="U47" s="35">
        <v>45646</v>
      </c>
      <c r="Z47" t="s">
        <v>82</v>
      </c>
    </row>
    <row r="48" ht="15.15" hidden="1" spans="1:24">
      <c r="A48" s="8">
        <v>8</v>
      </c>
      <c r="B48" t="s">
        <v>33</v>
      </c>
      <c r="C48" s="9">
        <v>1877.516724</v>
      </c>
      <c r="D48" s="9">
        <v>1647.590942</v>
      </c>
      <c r="E48" s="9">
        <v>1877.516724</v>
      </c>
      <c r="F48" s="9">
        <v>1544.300049</v>
      </c>
      <c r="G48" s="9">
        <v>410.1000061</v>
      </c>
      <c r="H48" s="9">
        <v>895.5</v>
      </c>
      <c r="I48" s="23">
        <f t="shared" ref="I48:I77" si="0">(M48/U48)^(1/4)-1</f>
        <v>-0.138386359416522</v>
      </c>
      <c r="J48" s="24">
        <v>562.8980713</v>
      </c>
      <c r="K48" s="24">
        <v>562.8980713</v>
      </c>
      <c r="L48" s="9"/>
      <c r="M48" s="24">
        <v>620.4030151</v>
      </c>
      <c r="N48" s="24"/>
      <c r="O48" s="24">
        <v>684.5112305</v>
      </c>
      <c r="P48" s="9"/>
      <c r="Q48" s="24">
        <v>562.8980713</v>
      </c>
      <c r="R48" s="24">
        <v>684.7260132</v>
      </c>
      <c r="S48" s="9"/>
      <c r="T48" s="24">
        <v>684.5112305</v>
      </c>
      <c r="U48" s="36">
        <v>1125.702515</v>
      </c>
      <c r="V48" s="23"/>
      <c r="W48" s="23">
        <f>MIN((J48-MAX(J48:U48))/MAX(J48:U48),0)</f>
        <v>-0.49995841370222</v>
      </c>
      <c r="X48" s="9">
        <f>(J48+K48+M48+O48+Q48+R48+T48+U48)/4</f>
        <v>1372.13705455</v>
      </c>
    </row>
    <row r="49" hidden="1" spans="1:32">
      <c r="A49" s="8">
        <v>15</v>
      </c>
      <c r="B49" t="s">
        <v>77</v>
      </c>
      <c r="C49" s="9">
        <v>147.9956818</v>
      </c>
      <c r="D49" s="9">
        <v>124.2220001</v>
      </c>
      <c r="E49" s="9">
        <v>147.9956818</v>
      </c>
      <c r="F49" s="9">
        <v>119.0204315</v>
      </c>
      <c r="G49" s="9">
        <v>82.53397369</v>
      </c>
      <c r="H49" s="9">
        <v>80.17446136</v>
      </c>
      <c r="I49" s="23">
        <f t="shared" si="0"/>
        <v>-0.0883674249907277</v>
      </c>
      <c r="J49" s="25">
        <v>1635.574707</v>
      </c>
      <c r="K49" s="25">
        <v>1635.574707</v>
      </c>
      <c r="L49" s="26"/>
      <c r="M49" s="25">
        <v>1866.555908</v>
      </c>
      <c r="N49" s="25"/>
      <c r="O49" s="25">
        <v>2021.231812</v>
      </c>
      <c r="P49" s="9"/>
      <c r="Q49" s="25">
        <v>1635.574707</v>
      </c>
      <c r="R49" s="25">
        <v>2007.97937</v>
      </c>
      <c r="S49" s="9"/>
      <c r="T49" s="25">
        <v>2021.231812</v>
      </c>
      <c r="U49" s="37">
        <v>2702.474854</v>
      </c>
      <c r="V49" s="23"/>
      <c r="W49" s="23">
        <f t="shared" ref="W49:W77" si="1">MIN((J49-MAX(J49:U49))/MAX(J49:U49),0)</f>
        <v>-0.394786336465205</v>
      </c>
      <c r="X49" s="9">
        <f t="shared" ref="X49:X77" si="2">(J49+K49+M49+O49+Q49+R49+T49+U49)/4</f>
        <v>3881.54946925</v>
      </c>
      <c r="AF49" s="39" t="s">
        <v>130</v>
      </c>
    </row>
    <row r="50" hidden="1" spans="1:32">
      <c r="A50" s="8">
        <v>13</v>
      </c>
      <c r="B50" t="s">
        <v>68</v>
      </c>
      <c r="C50" s="9">
        <v>238.4992371</v>
      </c>
      <c r="D50" s="9">
        <v>250.9608154</v>
      </c>
      <c r="E50" s="9">
        <v>238.4992371</v>
      </c>
      <c r="F50" s="9">
        <v>219.7918396</v>
      </c>
      <c r="G50" s="9">
        <v>181.2842102</v>
      </c>
      <c r="H50" s="9">
        <v>184.7605133</v>
      </c>
      <c r="I50" s="23">
        <f t="shared" si="0"/>
        <v>-0.127089447593078</v>
      </c>
      <c r="J50" s="27">
        <v>914.8127441</v>
      </c>
      <c r="K50" s="27">
        <v>914.8127441</v>
      </c>
      <c r="L50" s="9"/>
      <c r="M50" s="27">
        <v>1131.380493</v>
      </c>
      <c r="N50" s="27"/>
      <c r="O50" s="27">
        <v>1527.452637</v>
      </c>
      <c r="P50" s="9"/>
      <c r="Q50" s="27">
        <v>914.8127441</v>
      </c>
      <c r="R50" s="27">
        <v>1509.805786</v>
      </c>
      <c r="S50" s="9"/>
      <c r="T50" s="27">
        <v>1527.452637</v>
      </c>
      <c r="U50" s="38">
        <v>1948.63147</v>
      </c>
      <c r="V50" s="23"/>
      <c r="W50" s="23">
        <f t="shared" si="1"/>
        <v>-0.530535784634536</v>
      </c>
      <c r="X50" s="9">
        <f t="shared" si="2"/>
        <v>2597.290313825</v>
      </c>
      <c r="AB50" s="9">
        <v>-64.1082154000001</v>
      </c>
      <c r="AC50" s="9">
        <v>-121.8279419</v>
      </c>
      <c r="AD50" s="9">
        <v>-441.1912845</v>
      </c>
      <c r="AF50" s="39">
        <f>STDEVA(AB50:AD50)</f>
        <v>203.107587428336</v>
      </c>
    </row>
    <row r="51" hidden="1" spans="1:32">
      <c r="A51" s="8">
        <v>10</v>
      </c>
      <c r="B51" t="s">
        <v>69</v>
      </c>
      <c r="C51" s="9">
        <v>1269.452759</v>
      </c>
      <c r="D51" s="9">
        <v>1351.609375</v>
      </c>
      <c r="E51" s="9">
        <v>1269.452759</v>
      </c>
      <c r="F51" s="9">
        <v>1232.519775</v>
      </c>
      <c r="G51" s="9">
        <v>902.6411133</v>
      </c>
      <c r="H51" s="9">
        <v>1115.949951</v>
      </c>
      <c r="I51" s="23">
        <f t="shared" si="0"/>
        <v>-0.0758914887380252</v>
      </c>
      <c r="J51" s="25">
        <v>280.9456482</v>
      </c>
      <c r="K51" s="25">
        <v>280.9456482</v>
      </c>
      <c r="L51" s="9"/>
      <c r="M51" s="25">
        <v>353.771759</v>
      </c>
      <c r="N51" s="25"/>
      <c r="O51" s="25">
        <v>529.25</v>
      </c>
      <c r="P51" s="9"/>
      <c r="Q51" s="25">
        <v>280.9456482</v>
      </c>
      <c r="R51" s="25">
        <v>339.25</v>
      </c>
      <c r="S51" s="9"/>
      <c r="T51" s="25">
        <v>529.25</v>
      </c>
      <c r="U51" s="37">
        <v>485.1000061</v>
      </c>
      <c r="V51" s="23"/>
      <c r="W51" s="23">
        <f t="shared" si="1"/>
        <v>-0.46916268644308</v>
      </c>
      <c r="X51" s="9">
        <f t="shared" si="2"/>
        <v>769.864677425</v>
      </c>
      <c r="AB51" s="9">
        <v>-154.675904</v>
      </c>
      <c r="AC51" s="9">
        <v>-372.404663</v>
      </c>
      <c r="AD51" s="9">
        <v>-681.243042</v>
      </c>
      <c r="AF51" s="39">
        <f t="shared" ref="AF51:AF79" si="3">STDEVA(AB51:AD51)</f>
        <v>264.5939995731</v>
      </c>
    </row>
    <row r="52" hidden="1" spans="1:32">
      <c r="A52" s="8">
        <v>9</v>
      </c>
      <c r="B52" t="s">
        <v>75</v>
      </c>
      <c r="C52" s="9">
        <v>260.5940552</v>
      </c>
      <c r="D52" s="9">
        <v>284.1763306</v>
      </c>
      <c r="E52" s="9">
        <v>260.5940552</v>
      </c>
      <c r="F52" s="9">
        <v>338.7227478</v>
      </c>
      <c r="G52" s="9">
        <v>168.4943695</v>
      </c>
      <c r="H52" s="9">
        <v>245.7808228</v>
      </c>
      <c r="I52" s="23">
        <f t="shared" si="0"/>
        <v>-0.0753349951034883</v>
      </c>
      <c r="J52" s="27">
        <v>1010.150513</v>
      </c>
      <c r="K52" s="27">
        <v>1010.150513</v>
      </c>
      <c r="L52" s="9"/>
      <c r="M52" s="27">
        <v>1043.276001</v>
      </c>
      <c r="N52" s="27"/>
      <c r="O52" s="27">
        <v>1246.256226</v>
      </c>
      <c r="P52" s="9"/>
      <c r="Q52" s="27">
        <v>1010.150513</v>
      </c>
      <c r="R52" s="27">
        <v>983.3938599</v>
      </c>
      <c r="S52" s="9"/>
      <c r="T52" s="27">
        <v>1246.256226</v>
      </c>
      <c r="U52" s="38">
        <v>1427.123413</v>
      </c>
      <c r="V52" s="23"/>
      <c r="W52" s="23">
        <f t="shared" si="1"/>
        <v>-0.292177183978412</v>
      </c>
      <c r="X52" s="9">
        <f t="shared" si="2"/>
        <v>2244.189316225</v>
      </c>
      <c r="AB52" s="9">
        <v>-396.072144</v>
      </c>
      <c r="AC52" s="9">
        <v>-594.9930419</v>
      </c>
      <c r="AD52" s="9">
        <v>-421.178833</v>
      </c>
      <c r="AF52" s="39">
        <f t="shared" si="3"/>
        <v>108.329165562971</v>
      </c>
    </row>
    <row r="53" hidden="1" spans="1:32">
      <c r="A53" s="8">
        <v>17</v>
      </c>
      <c r="B53" t="s">
        <v>76</v>
      </c>
      <c r="C53" s="9">
        <v>115.3465881</v>
      </c>
      <c r="D53" s="9">
        <v>104.6281891</v>
      </c>
      <c r="E53" s="9">
        <v>115.3465881</v>
      </c>
      <c r="F53" s="9">
        <v>104.2238235</v>
      </c>
      <c r="G53" s="9">
        <v>89.44189453</v>
      </c>
      <c r="H53" s="9">
        <v>90.93327332</v>
      </c>
      <c r="I53" s="23">
        <f t="shared" si="0"/>
        <v>-0.120787818210408</v>
      </c>
      <c r="J53" s="25">
        <v>430.0191345</v>
      </c>
      <c r="K53" s="25">
        <v>430.0191345</v>
      </c>
      <c r="L53" s="9"/>
      <c r="M53" s="25">
        <v>488.1028137</v>
      </c>
      <c r="N53" s="25"/>
      <c r="O53" s="25">
        <v>543.5493164</v>
      </c>
      <c r="P53" s="9"/>
      <c r="Q53" s="25">
        <v>430.0191345</v>
      </c>
      <c r="R53" s="25">
        <v>542.4631958</v>
      </c>
      <c r="S53" s="9"/>
      <c r="T53" s="25">
        <v>543.5493164</v>
      </c>
      <c r="U53" s="37">
        <v>816.8391113</v>
      </c>
      <c r="V53" s="23"/>
      <c r="W53" s="23">
        <f t="shared" si="1"/>
        <v>-0.473557119693223</v>
      </c>
      <c r="X53" s="9">
        <f t="shared" si="2"/>
        <v>1056.140289275</v>
      </c>
      <c r="AB53" s="9">
        <v>-175.478241</v>
      </c>
      <c r="AC53" s="9">
        <v>-58.3043518</v>
      </c>
      <c r="AD53" s="9">
        <v>44.1499939</v>
      </c>
      <c r="AF53" s="39">
        <f t="shared" si="3"/>
        <v>109.896295682459</v>
      </c>
    </row>
    <row r="54" hidden="1" spans="1:32">
      <c r="A54" s="8">
        <v>27</v>
      </c>
      <c r="B54" t="s">
        <v>25</v>
      </c>
      <c r="C54" s="9">
        <v>8402.946289</v>
      </c>
      <c r="D54" s="9">
        <v>7604.522461</v>
      </c>
      <c r="E54" s="9">
        <v>8402.946289</v>
      </c>
      <c r="F54" s="9">
        <v>7013.017578</v>
      </c>
      <c r="G54" s="9">
        <v>5741.950684</v>
      </c>
      <c r="H54" s="9">
        <v>7101.700195</v>
      </c>
      <c r="I54" s="23">
        <f t="shared" si="0"/>
        <v>-0.116189058191759</v>
      </c>
      <c r="J54" s="27">
        <v>335.5991211</v>
      </c>
      <c r="K54" s="27">
        <v>335.5991211</v>
      </c>
      <c r="L54" s="9"/>
      <c r="M54" s="27">
        <v>292.5370178</v>
      </c>
      <c r="N54" s="27"/>
      <c r="O54" s="27">
        <v>459.749054</v>
      </c>
      <c r="P54" s="9"/>
      <c r="Q54" s="27">
        <v>335.5991211</v>
      </c>
      <c r="R54" s="27">
        <v>557.0496216</v>
      </c>
      <c r="S54" s="9"/>
      <c r="T54" s="27">
        <v>459.749054</v>
      </c>
      <c r="U54" s="38">
        <v>479.4500122</v>
      </c>
      <c r="V54" s="23"/>
      <c r="W54" s="23">
        <f t="shared" si="1"/>
        <v>-0.397541784273963</v>
      </c>
      <c r="X54" s="9">
        <f t="shared" si="2"/>
        <v>813.833030725</v>
      </c>
      <c r="AB54" s="9">
        <v>-202.980225</v>
      </c>
      <c r="AC54" s="9">
        <v>26.7566531</v>
      </c>
      <c r="AD54" s="9">
        <v>-180.867187</v>
      </c>
      <c r="AF54" s="39">
        <f t="shared" si="3"/>
        <v>126.738364743142</v>
      </c>
    </row>
    <row r="55" hidden="1" spans="1:32">
      <c r="A55" s="8">
        <v>12</v>
      </c>
      <c r="B55" t="s">
        <v>128</v>
      </c>
      <c r="C55" s="9">
        <v>536.3838501</v>
      </c>
      <c r="D55" s="9">
        <v>624.0250244</v>
      </c>
      <c r="E55" s="9">
        <v>536.3838501</v>
      </c>
      <c r="F55" s="9">
        <v>739.8499756</v>
      </c>
      <c r="G55" s="9">
        <v>396.9500122</v>
      </c>
      <c r="H55" s="9">
        <v>603.6500244</v>
      </c>
      <c r="I55" s="23">
        <f t="shared" si="0"/>
        <v>0.164651395417943</v>
      </c>
      <c r="J55" s="25">
        <v>1877.516724</v>
      </c>
      <c r="K55" s="25">
        <v>1877.516724</v>
      </c>
      <c r="L55" s="9"/>
      <c r="M55" s="25">
        <v>1647.590942</v>
      </c>
      <c r="N55" s="25"/>
      <c r="O55" s="25">
        <v>1544.300049</v>
      </c>
      <c r="P55" s="9"/>
      <c r="Q55" s="25">
        <v>1877.516724</v>
      </c>
      <c r="R55" s="25">
        <v>410.1000061</v>
      </c>
      <c r="S55" s="9"/>
      <c r="T55" s="25">
        <v>1544.300049</v>
      </c>
      <c r="U55" s="37">
        <v>895.5</v>
      </c>
      <c r="V55" s="23"/>
      <c r="W55" s="23">
        <f t="shared" si="1"/>
        <v>0</v>
      </c>
      <c r="X55" s="9">
        <f t="shared" si="2"/>
        <v>2918.585304525</v>
      </c>
      <c r="AB55" s="9">
        <v>-55.4465026999999</v>
      </c>
      <c r="AC55" s="9">
        <v>-112.4440613</v>
      </c>
      <c r="AD55" s="9">
        <v>-273.2897949</v>
      </c>
      <c r="AF55" s="39">
        <f t="shared" si="3"/>
        <v>112.971804491369</v>
      </c>
    </row>
    <row r="56" hidden="1" spans="1:32">
      <c r="A56" s="8">
        <v>18</v>
      </c>
      <c r="B56" t="s">
        <v>44</v>
      </c>
      <c r="C56" s="9">
        <v>880.918457</v>
      </c>
      <c r="D56" s="9">
        <v>739.0570679</v>
      </c>
      <c r="E56" s="9">
        <v>880.918457</v>
      </c>
      <c r="F56" s="9">
        <v>517.4805298</v>
      </c>
      <c r="G56" s="9">
        <v>454.0201721</v>
      </c>
      <c r="H56" s="9">
        <v>726.3742676</v>
      </c>
      <c r="I56" s="23">
        <f t="shared" si="0"/>
        <v>0.0369551601401181</v>
      </c>
      <c r="J56" s="27">
        <v>260.5940552</v>
      </c>
      <c r="K56" s="27">
        <v>260.5940552</v>
      </c>
      <c r="L56" s="9"/>
      <c r="M56" s="27">
        <v>284.1763306</v>
      </c>
      <c r="N56" s="27"/>
      <c r="O56" s="27">
        <v>338.7227478</v>
      </c>
      <c r="P56" s="9"/>
      <c r="Q56" s="27">
        <v>260.5940552</v>
      </c>
      <c r="R56" s="27">
        <v>168.4943695</v>
      </c>
      <c r="S56" s="9"/>
      <c r="T56" s="27">
        <v>338.7227478</v>
      </c>
      <c r="U56" s="38">
        <v>245.7808228</v>
      </c>
      <c r="V56" s="23"/>
      <c r="W56" s="23">
        <f t="shared" si="1"/>
        <v>-0.230656763112147</v>
      </c>
      <c r="X56" s="9">
        <f t="shared" si="2"/>
        <v>539.419796025</v>
      </c>
      <c r="AB56" s="9">
        <v>-167.2120362</v>
      </c>
      <c r="AC56" s="9">
        <v>-221.4505005</v>
      </c>
      <c r="AD56" s="9">
        <v>-19.7009582</v>
      </c>
      <c r="AF56" s="39">
        <f t="shared" si="3"/>
        <v>104.406422982979</v>
      </c>
    </row>
    <row r="57" hidden="1" spans="1:32">
      <c r="A57" s="8">
        <v>16</v>
      </c>
      <c r="B57" t="s">
        <v>60</v>
      </c>
      <c r="C57" s="9">
        <v>516.8057251</v>
      </c>
      <c r="D57" s="9">
        <v>499.9547119</v>
      </c>
      <c r="E57" s="9">
        <v>516.8057251</v>
      </c>
      <c r="F57" s="9">
        <v>390.2262878</v>
      </c>
      <c r="G57" s="9">
        <v>300.5114441</v>
      </c>
      <c r="H57" s="9">
        <v>572.9776611</v>
      </c>
      <c r="I57" s="23">
        <f t="shared" si="0"/>
        <v>0.0490631197625808</v>
      </c>
      <c r="J57" s="25">
        <v>1269.452759</v>
      </c>
      <c r="K57" s="25">
        <v>1269.452759</v>
      </c>
      <c r="L57" s="9"/>
      <c r="M57" s="25">
        <v>1351.609375</v>
      </c>
      <c r="N57" s="25"/>
      <c r="O57" s="25">
        <v>1232.519775</v>
      </c>
      <c r="P57" s="9"/>
      <c r="Q57" s="25">
        <v>1269.452759</v>
      </c>
      <c r="R57" s="25">
        <v>902.6411133</v>
      </c>
      <c r="S57" s="9"/>
      <c r="T57" s="25">
        <v>1232.519775</v>
      </c>
      <c r="U57" s="37">
        <v>1115.949951</v>
      </c>
      <c r="V57" s="23"/>
      <c r="W57" s="23">
        <f t="shared" si="1"/>
        <v>-0.0607842898396587</v>
      </c>
      <c r="X57" s="9">
        <f t="shared" si="2"/>
        <v>2410.899566575</v>
      </c>
      <c r="AB57" s="9">
        <v>103.290893</v>
      </c>
      <c r="AC57" s="9">
        <v>1467.4167179</v>
      </c>
      <c r="AD57" s="9">
        <v>648.800049</v>
      </c>
      <c r="AF57" s="39">
        <f t="shared" si="3"/>
        <v>686.604296039559</v>
      </c>
    </row>
    <row r="58" hidden="1" spans="1:32">
      <c r="A58" s="8">
        <v>20</v>
      </c>
      <c r="B58" t="s">
        <v>73</v>
      </c>
      <c r="C58" s="9">
        <v>171.9377289</v>
      </c>
      <c r="D58" s="9">
        <v>158.9532318</v>
      </c>
      <c r="E58" s="9">
        <v>171.9377289</v>
      </c>
      <c r="F58" s="9">
        <v>169.9718475</v>
      </c>
      <c r="G58" s="9">
        <v>148.5866699</v>
      </c>
      <c r="H58" s="9">
        <v>184.0438385</v>
      </c>
      <c r="I58" s="23">
        <f t="shared" si="0"/>
        <v>-0.0730245763506761</v>
      </c>
      <c r="J58" s="27">
        <v>625.0473022</v>
      </c>
      <c r="K58" s="27">
        <v>625.0473022</v>
      </c>
      <c r="L58" s="9"/>
      <c r="M58" s="27">
        <v>652.4036255</v>
      </c>
      <c r="N58" s="27"/>
      <c r="O58" s="27">
        <v>709.6463623</v>
      </c>
      <c r="P58" s="9"/>
      <c r="Q58" s="27">
        <v>625.0473022</v>
      </c>
      <c r="R58" s="27">
        <v>515.2616577</v>
      </c>
      <c r="S58" s="9"/>
      <c r="T58" s="27">
        <v>709.6463623</v>
      </c>
      <c r="U58" s="38">
        <v>883.5751343</v>
      </c>
      <c r="V58" s="23"/>
      <c r="W58" s="23">
        <f t="shared" si="1"/>
        <v>-0.292592923979029</v>
      </c>
      <c r="X58" s="9">
        <f t="shared" si="2"/>
        <v>1336.418762175</v>
      </c>
      <c r="AB58" s="9">
        <v>-54.5464172</v>
      </c>
      <c r="AC58" s="9">
        <v>92.0996857</v>
      </c>
      <c r="AD58" s="9">
        <v>92.941925</v>
      </c>
      <c r="AF58" s="39">
        <f t="shared" si="3"/>
        <v>84.9103448229368</v>
      </c>
    </row>
    <row r="59" hidden="1" spans="1:32">
      <c r="A59" s="8">
        <v>25</v>
      </c>
      <c r="B59" t="s">
        <v>70</v>
      </c>
      <c r="C59" s="9">
        <v>465.7167358</v>
      </c>
      <c r="D59" s="9">
        <v>444.4775085</v>
      </c>
      <c r="E59" s="9">
        <v>465.7167358</v>
      </c>
      <c r="F59" s="9">
        <v>435.8718872</v>
      </c>
      <c r="G59" s="9">
        <v>460.4895935</v>
      </c>
      <c r="H59" s="9">
        <v>534.6758423</v>
      </c>
      <c r="I59" s="23">
        <f t="shared" si="0"/>
        <v>0.00833349953503837</v>
      </c>
      <c r="J59" s="25">
        <v>536.3838501</v>
      </c>
      <c r="K59" s="25">
        <v>536.3838501</v>
      </c>
      <c r="L59" s="9"/>
      <c r="M59" s="25">
        <v>624.0250244</v>
      </c>
      <c r="N59" s="25"/>
      <c r="O59" s="25">
        <v>739.8499756</v>
      </c>
      <c r="P59" s="9"/>
      <c r="Q59" s="25">
        <v>536.3838501</v>
      </c>
      <c r="R59" s="25">
        <v>396.9500122</v>
      </c>
      <c r="S59" s="9"/>
      <c r="T59" s="25">
        <v>739.8499756</v>
      </c>
      <c r="U59" s="37">
        <v>603.6500244</v>
      </c>
      <c r="V59" s="23"/>
      <c r="W59" s="23">
        <f t="shared" si="1"/>
        <v>-0.275009977982352</v>
      </c>
      <c r="X59" s="9">
        <f t="shared" si="2"/>
        <v>1178.369140625</v>
      </c>
      <c r="AB59" s="9">
        <v>119.0896</v>
      </c>
      <c r="AC59" s="9">
        <v>366.8116457</v>
      </c>
      <c r="AD59" s="9">
        <v>116.569824</v>
      </c>
      <c r="AF59" s="39">
        <f t="shared" si="3"/>
        <v>143.755307452524</v>
      </c>
    </row>
    <row r="60" hidden="1" spans="1:32">
      <c r="A60" s="8">
        <v>29</v>
      </c>
      <c r="B60" t="s">
        <v>57</v>
      </c>
      <c r="C60" s="9">
        <v>1486.480225</v>
      </c>
      <c r="D60" s="9">
        <v>1759.083008</v>
      </c>
      <c r="E60" s="9">
        <v>1486.480225</v>
      </c>
      <c r="F60" s="9">
        <v>1997.973267</v>
      </c>
      <c r="G60" s="9">
        <v>2057.044189</v>
      </c>
      <c r="H60" s="9">
        <v>2117.727051</v>
      </c>
      <c r="I60" s="23">
        <f t="shared" si="0"/>
        <v>0.0795659771030766</v>
      </c>
      <c r="J60" s="27">
        <v>238.4992371</v>
      </c>
      <c r="K60" s="27">
        <v>238.4992371</v>
      </c>
      <c r="L60" s="9"/>
      <c r="M60" s="27">
        <v>250.9608154</v>
      </c>
      <c r="N60" s="27"/>
      <c r="O60" s="27">
        <v>219.7918396</v>
      </c>
      <c r="P60" s="9"/>
      <c r="Q60" s="27">
        <v>238.4992371</v>
      </c>
      <c r="R60" s="27">
        <v>181.2842102</v>
      </c>
      <c r="S60" s="9"/>
      <c r="T60" s="27">
        <v>219.7918396</v>
      </c>
      <c r="U60" s="38">
        <v>184.7605133</v>
      </c>
      <c r="V60" s="23"/>
      <c r="W60" s="23">
        <f t="shared" si="1"/>
        <v>-0.0496554742226902</v>
      </c>
      <c r="X60" s="9">
        <f t="shared" si="2"/>
        <v>443.02173235</v>
      </c>
      <c r="AB60" s="9">
        <v>-57.2427368</v>
      </c>
      <c r="AC60" s="9">
        <v>109.7856445</v>
      </c>
      <c r="AD60" s="9">
        <v>-173.928772</v>
      </c>
      <c r="AF60" s="39">
        <f t="shared" si="3"/>
        <v>142.599661699183</v>
      </c>
    </row>
    <row r="61" hidden="1" spans="1:32">
      <c r="A61" s="8">
        <v>28</v>
      </c>
      <c r="B61" t="s">
        <v>54</v>
      </c>
      <c r="C61" s="9">
        <v>1732.772583</v>
      </c>
      <c r="D61" s="9">
        <v>1887.791504</v>
      </c>
      <c r="E61" s="9">
        <v>1732.772583</v>
      </c>
      <c r="F61" s="9">
        <v>2251.145752</v>
      </c>
      <c r="G61" s="9">
        <v>1684.385376</v>
      </c>
      <c r="H61" s="9">
        <v>2286.071289</v>
      </c>
      <c r="I61" s="23">
        <f t="shared" si="0"/>
        <v>-0.0573563542073801</v>
      </c>
      <c r="J61" s="25">
        <v>2551.953857</v>
      </c>
      <c r="K61" s="25">
        <v>2551.953857</v>
      </c>
      <c r="L61" s="9"/>
      <c r="M61" s="25">
        <v>2475.477051</v>
      </c>
      <c r="N61" s="25"/>
      <c r="O61" s="25">
        <v>3007.420654</v>
      </c>
      <c r="P61" s="9"/>
      <c r="Q61" s="25">
        <v>2551.953857</v>
      </c>
      <c r="R61" s="25">
        <v>2666.098877</v>
      </c>
      <c r="S61" s="9"/>
      <c r="T61" s="25">
        <v>3007.420654</v>
      </c>
      <c r="U61" s="37">
        <v>3135.225098</v>
      </c>
      <c r="V61" s="23"/>
      <c r="W61" s="23">
        <f t="shared" si="1"/>
        <v>-0.18603807470541</v>
      </c>
      <c r="X61" s="9">
        <f t="shared" si="2"/>
        <v>5486.87597625</v>
      </c>
      <c r="AB61" s="9">
        <v>-115.8249512</v>
      </c>
      <c r="AC61" s="9">
        <v>139.4338379</v>
      </c>
      <c r="AD61" s="9">
        <v>136.1999512</v>
      </c>
      <c r="AF61" s="39">
        <f t="shared" si="3"/>
        <v>146.449114522028</v>
      </c>
    </row>
    <row r="62" hidden="1" spans="1:32">
      <c r="A62" s="8">
        <v>24</v>
      </c>
      <c r="B62" t="s">
        <v>36</v>
      </c>
      <c r="C62" s="9">
        <v>3680.092773</v>
      </c>
      <c r="D62" s="9">
        <v>4023.968018</v>
      </c>
      <c r="E62" s="9">
        <v>3680.092773</v>
      </c>
      <c r="F62" s="9">
        <v>4183.958496</v>
      </c>
      <c r="G62" s="9">
        <v>3803.70752</v>
      </c>
      <c r="H62" s="9">
        <v>4910.5</v>
      </c>
      <c r="I62" s="23">
        <f t="shared" si="0"/>
        <v>0.11568248882219</v>
      </c>
      <c r="J62" s="27">
        <v>147.9956818</v>
      </c>
      <c r="K62" s="27">
        <v>147.9956818</v>
      </c>
      <c r="L62" s="9"/>
      <c r="M62" s="27">
        <v>124.2220001</v>
      </c>
      <c r="N62" s="27"/>
      <c r="O62" s="27">
        <v>119.0204315</v>
      </c>
      <c r="P62" s="9"/>
      <c r="Q62" s="27">
        <v>147.9956818</v>
      </c>
      <c r="R62" s="27">
        <v>82.53397369</v>
      </c>
      <c r="S62" s="9"/>
      <c r="T62" s="27">
        <v>119.0204315</v>
      </c>
      <c r="U62" s="38">
        <v>80.17446136</v>
      </c>
      <c r="V62" s="23"/>
      <c r="W62" s="23">
        <f t="shared" si="1"/>
        <v>0</v>
      </c>
      <c r="X62" s="9">
        <f t="shared" si="2"/>
        <v>242.2395858875</v>
      </c>
      <c r="AB62" s="9">
        <v>31.1689758</v>
      </c>
      <c r="AC62" s="9">
        <v>57.2150269</v>
      </c>
      <c r="AD62" s="9">
        <v>35.0313263</v>
      </c>
      <c r="AF62" s="39">
        <f t="shared" si="3"/>
        <v>14.056025407864</v>
      </c>
    </row>
    <row r="63" hidden="1" spans="1:32">
      <c r="A63" s="8">
        <v>14</v>
      </c>
      <c r="B63" t="s">
        <v>31</v>
      </c>
      <c r="C63" s="9">
        <v>2551.953857</v>
      </c>
      <c r="D63" s="9">
        <v>2475.477051</v>
      </c>
      <c r="E63" s="9">
        <v>2551.953857</v>
      </c>
      <c r="F63" s="9">
        <v>3007.420654</v>
      </c>
      <c r="G63" s="9">
        <v>2666.098877</v>
      </c>
      <c r="H63" s="9">
        <v>3135.225098</v>
      </c>
      <c r="I63" s="23">
        <f t="shared" si="0"/>
        <v>-0.0335080438164435</v>
      </c>
      <c r="J63" s="25">
        <v>516.8057251</v>
      </c>
      <c r="K63" s="25">
        <v>516.8057251</v>
      </c>
      <c r="L63" s="9"/>
      <c r="M63" s="25">
        <v>499.9547119</v>
      </c>
      <c r="N63" s="25"/>
      <c r="O63" s="25">
        <v>390.2262878</v>
      </c>
      <c r="P63" s="9"/>
      <c r="Q63" s="25">
        <v>516.8057251</v>
      </c>
      <c r="R63" s="25">
        <v>300.5114441</v>
      </c>
      <c r="S63" s="9"/>
      <c r="T63" s="25">
        <v>390.2262878</v>
      </c>
      <c r="U63" s="37">
        <v>572.9776611</v>
      </c>
      <c r="V63" s="23"/>
      <c r="W63" s="23">
        <f t="shared" si="1"/>
        <v>-0.0980351239037161</v>
      </c>
      <c r="X63" s="9">
        <f t="shared" si="2"/>
        <v>926.078392</v>
      </c>
      <c r="AB63" s="9">
        <v>-531.943603</v>
      </c>
      <c r="AC63" s="9">
        <v>-114.14502</v>
      </c>
      <c r="AD63" s="9">
        <v>-127.804444</v>
      </c>
      <c r="AF63" s="39">
        <f t="shared" si="3"/>
        <v>237.371261830509</v>
      </c>
    </row>
    <row r="64" hidden="1" spans="1:32">
      <c r="A64" s="8">
        <v>11</v>
      </c>
      <c r="B64" t="s">
        <v>62</v>
      </c>
      <c r="C64" s="9">
        <v>625.0473022</v>
      </c>
      <c r="D64" s="9">
        <v>652.4036255</v>
      </c>
      <c r="E64" s="9">
        <v>625.0473022</v>
      </c>
      <c r="F64" s="9">
        <v>709.6463623</v>
      </c>
      <c r="G64" s="9">
        <v>515.2616577</v>
      </c>
      <c r="H64" s="9">
        <v>883.5751343</v>
      </c>
      <c r="I64" s="23">
        <f t="shared" si="0"/>
        <v>0.0356940255316902</v>
      </c>
      <c r="J64" s="27">
        <v>115.3465881</v>
      </c>
      <c r="K64" s="27">
        <v>115.3465881</v>
      </c>
      <c r="L64" s="9"/>
      <c r="M64" s="27">
        <v>104.6281891</v>
      </c>
      <c r="N64" s="27"/>
      <c r="O64" s="27">
        <v>104.2238235</v>
      </c>
      <c r="P64" s="9"/>
      <c r="Q64" s="27">
        <v>115.3465881</v>
      </c>
      <c r="R64" s="27">
        <v>89.44189453</v>
      </c>
      <c r="S64" s="9"/>
      <c r="T64" s="27">
        <v>104.2238235</v>
      </c>
      <c r="U64" s="38">
        <v>90.93327332</v>
      </c>
      <c r="V64" s="23"/>
      <c r="W64" s="23">
        <f t="shared" si="1"/>
        <v>0</v>
      </c>
      <c r="X64" s="9">
        <f t="shared" si="2"/>
        <v>209.8726920625</v>
      </c>
      <c r="AB64" s="9">
        <v>5.2015686</v>
      </c>
      <c r="AC64" s="9">
        <v>65.46170811</v>
      </c>
      <c r="AD64" s="9">
        <v>38.84597014</v>
      </c>
      <c r="AF64" s="39">
        <f t="shared" si="3"/>
        <v>30.198310318176</v>
      </c>
    </row>
    <row r="65" hidden="1" spans="1:32">
      <c r="A65" s="8">
        <v>5</v>
      </c>
      <c r="B65" t="s">
        <v>63</v>
      </c>
      <c r="C65" s="9">
        <v>1010.150513</v>
      </c>
      <c r="D65" s="9">
        <v>1043.276001</v>
      </c>
      <c r="E65" s="9">
        <v>1010.150513</v>
      </c>
      <c r="F65" s="9">
        <v>1246.256226</v>
      </c>
      <c r="G65" s="9">
        <v>983.3938599</v>
      </c>
      <c r="H65" s="9">
        <v>1427.123413</v>
      </c>
      <c r="I65" s="23">
        <f t="shared" si="0"/>
        <v>0.00433681161828114</v>
      </c>
      <c r="J65" s="25">
        <v>880.918457</v>
      </c>
      <c r="K65" s="25">
        <v>880.918457</v>
      </c>
      <c r="L65" s="9"/>
      <c r="M65" s="25">
        <v>739.0570679</v>
      </c>
      <c r="N65" s="25"/>
      <c r="O65" s="25">
        <v>517.4805298</v>
      </c>
      <c r="P65" s="9"/>
      <c r="Q65" s="25">
        <v>880.918457</v>
      </c>
      <c r="R65" s="25">
        <v>454.0201721</v>
      </c>
      <c r="S65" s="9"/>
      <c r="T65" s="25">
        <v>517.4805298</v>
      </c>
      <c r="U65" s="37">
        <v>726.3742676</v>
      </c>
      <c r="V65" s="23"/>
      <c r="W65" s="23">
        <f t="shared" si="1"/>
        <v>0</v>
      </c>
      <c r="X65" s="9">
        <f t="shared" si="2"/>
        <v>1399.29198455</v>
      </c>
      <c r="AB65" s="9">
        <v>109.7284241</v>
      </c>
      <c r="AC65" s="9">
        <v>216.294281</v>
      </c>
      <c r="AD65" s="9">
        <v>-182.7513733</v>
      </c>
      <c r="AF65" s="39">
        <f t="shared" si="3"/>
        <v>206.614838108533</v>
      </c>
    </row>
    <row r="66" hidden="1" spans="1:32">
      <c r="A66" s="8">
        <v>4</v>
      </c>
      <c r="B66" t="s">
        <v>47</v>
      </c>
      <c r="C66" s="9">
        <v>280.9456482</v>
      </c>
      <c r="D66" s="9">
        <v>353.771759</v>
      </c>
      <c r="E66" s="9">
        <v>280.9456482</v>
      </c>
      <c r="F66" s="9">
        <v>529.25</v>
      </c>
      <c r="G66" s="9">
        <v>339.25</v>
      </c>
      <c r="H66" s="9">
        <v>485.1000061</v>
      </c>
      <c r="I66" s="23">
        <f t="shared" si="0"/>
        <v>-0.122776630046636</v>
      </c>
      <c r="J66" s="27">
        <v>1251.86145</v>
      </c>
      <c r="K66" s="27">
        <v>1251.86145</v>
      </c>
      <c r="L66" s="9"/>
      <c r="M66" s="27">
        <v>1314.046509</v>
      </c>
      <c r="N66" s="27"/>
      <c r="O66" s="27">
        <v>1700.871094</v>
      </c>
      <c r="P66" s="9"/>
      <c r="Q66" s="27">
        <v>1251.86145</v>
      </c>
      <c r="R66" s="27">
        <v>1680.852539</v>
      </c>
      <c r="S66" s="9"/>
      <c r="T66" s="27">
        <v>1700.871094</v>
      </c>
      <c r="U66" s="38">
        <v>2219.064697</v>
      </c>
      <c r="V66" s="23"/>
      <c r="W66" s="23">
        <f t="shared" si="1"/>
        <v>-0.435860769768264</v>
      </c>
      <c r="X66" s="9">
        <f t="shared" si="2"/>
        <v>3092.82257075</v>
      </c>
      <c r="AB66" s="9">
        <v>0.404365600000006</v>
      </c>
      <c r="AC66" s="9">
        <v>25.90469357</v>
      </c>
      <c r="AD66" s="9">
        <v>13.29055018</v>
      </c>
      <c r="AF66" s="39">
        <f t="shared" si="3"/>
        <v>12.7504058306058</v>
      </c>
    </row>
    <row r="67" hidden="1" spans="1:32">
      <c r="A67" s="8">
        <v>2</v>
      </c>
      <c r="B67" t="s">
        <v>50</v>
      </c>
      <c r="C67" s="9">
        <v>1635.574707</v>
      </c>
      <c r="D67" s="9">
        <v>1866.555908</v>
      </c>
      <c r="E67" s="9">
        <v>1635.574707</v>
      </c>
      <c r="F67" s="9">
        <v>2021.231812</v>
      </c>
      <c r="G67" s="9">
        <v>2007.97937</v>
      </c>
      <c r="H67" s="9">
        <v>2702.474854</v>
      </c>
      <c r="I67" s="23">
        <f t="shared" si="0"/>
        <v>-0.035977833802042</v>
      </c>
      <c r="J67" s="25">
        <v>171.9377289</v>
      </c>
      <c r="K67" s="25">
        <v>171.9377289</v>
      </c>
      <c r="L67" s="9"/>
      <c r="M67" s="25">
        <v>158.9532318</v>
      </c>
      <c r="N67" s="25"/>
      <c r="O67" s="25">
        <v>169.9718475</v>
      </c>
      <c r="P67" s="9"/>
      <c r="Q67" s="25">
        <v>171.9377289</v>
      </c>
      <c r="R67" s="25">
        <v>148.5866699</v>
      </c>
      <c r="S67" s="9"/>
      <c r="T67" s="25">
        <v>169.9718475</v>
      </c>
      <c r="U67" s="37">
        <v>184.0438385</v>
      </c>
      <c r="V67" s="23"/>
      <c r="W67" s="23">
        <f t="shared" si="1"/>
        <v>-0.0657784020300142</v>
      </c>
      <c r="X67" s="9">
        <f t="shared" si="2"/>
        <v>336.835155475</v>
      </c>
      <c r="AB67" s="9">
        <v>221.5765381</v>
      </c>
      <c r="AC67" s="9">
        <v>426.8982849</v>
      </c>
      <c r="AD67" s="9">
        <v>-208.8937378</v>
      </c>
      <c r="AF67" s="39">
        <f t="shared" si="3"/>
        <v>324.472180181749</v>
      </c>
    </row>
    <row r="68" hidden="1" spans="1:32">
      <c r="A68" s="8">
        <v>22</v>
      </c>
      <c r="B68" t="s">
        <v>98</v>
      </c>
      <c r="C68" s="9">
        <v>864.7869873</v>
      </c>
      <c r="D68" s="9">
        <v>918.5080566</v>
      </c>
      <c r="E68" s="9">
        <v>864.7869873</v>
      </c>
      <c r="F68" s="9">
        <v>1163.011719</v>
      </c>
      <c r="G68" s="9">
        <v>949.399353</v>
      </c>
      <c r="H68" s="9">
        <v>1337.890503</v>
      </c>
      <c r="I68" s="23">
        <f t="shared" si="0"/>
        <v>-0.0901504586237015</v>
      </c>
      <c r="J68" s="27">
        <v>5740.39209</v>
      </c>
      <c r="K68" s="27">
        <v>5740.39209</v>
      </c>
      <c r="L68" s="9"/>
      <c r="M68" s="27">
        <v>5992.524414</v>
      </c>
      <c r="N68" s="27"/>
      <c r="O68" s="27">
        <v>9022.998047</v>
      </c>
      <c r="P68" s="9"/>
      <c r="Q68" s="27">
        <v>5740.39209</v>
      </c>
      <c r="R68" s="27">
        <v>4762.04541</v>
      </c>
      <c r="S68" s="9"/>
      <c r="T68" s="27">
        <v>9022.998047</v>
      </c>
      <c r="U68" s="38">
        <v>8744.429688</v>
      </c>
      <c r="V68" s="23"/>
      <c r="W68" s="23">
        <f t="shared" si="1"/>
        <v>-0.363804351935044</v>
      </c>
      <c r="X68" s="9">
        <f t="shared" si="2"/>
        <v>13691.542969</v>
      </c>
      <c r="AB68" s="9">
        <v>-386.824585</v>
      </c>
      <c r="AC68" s="9">
        <v>-428.991089</v>
      </c>
      <c r="AD68" s="9">
        <v>-518.193603</v>
      </c>
      <c r="AF68" s="39">
        <f t="shared" si="3"/>
        <v>67.0732453538498</v>
      </c>
    </row>
    <row r="69" hidden="1" spans="1:32">
      <c r="A69" s="8">
        <v>21</v>
      </c>
      <c r="B69" t="s">
        <v>97</v>
      </c>
      <c r="C69" s="9">
        <v>5740.39209</v>
      </c>
      <c r="D69" s="9">
        <v>5992.524414</v>
      </c>
      <c r="E69" s="9">
        <v>5740.39209</v>
      </c>
      <c r="F69" s="9">
        <v>9022.998047</v>
      </c>
      <c r="G69" s="9">
        <v>4762.04541</v>
      </c>
      <c r="H69" s="9">
        <v>8744.429688</v>
      </c>
      <c r="I69" s="23">
        <f t="shared" si="0"/>
        <v>-0.0897397043812437</v>
      </c>
      <c r="J69" s="25">
        <v>864.7869873</v>
      </c>
      <c r="K69" s="25">
        <v>864.7869873</v>
      </c>
      <c r="L69" s="9"/>
      <c r="M69" s="25">
        <v>918.5080566</v>
      </c>
      <c r="N69" s="25"/>
      <c r="O69" s="25">
        <v>1163.011719</v>
      </c>
      <c r="P69" s="9"/>
      <c r="Q69" s="25">
        <v>864.7869873</v>
      </c>
      <c r="R69" s="25">
        <v>949.399353</v>
      </c>
      <c r="S69" s="9"/>
      <c r="T69" s="25">
        <v>1163.011719</v>
      </c>
      <c r="U69" s="37">
        <v>1337.890503</v>
      </c>
      <c r="V69" s="23"/>
      <c r="W69" s="23">
        <f t="shared" si="1"/>
        <v>-0.353619010404172</v>
      </c>
      <c r="X69" s="9">
        <f t="shared" si="2"/>
        <v>2031.545578125</v>
      </c>
      <c r="AB69" s="9">
        <v>-11.0186157</v>
      </c>
      <c r="AC69" s="9">
        <v>23.351059</v>
      </c>
      <c r="AD69" s="9">
        <v>-14.071991</v>
      </c>
      <c r="AF69" s="39">
        <f t="shared" si="3"/>
        <v>20.7809300040886</v>
      </c>
    </row>
    <row r="70" hidden="1" spans="1:32">
      <c r="A70" s="8">
        <v>30</v>
      </c>
      <c r="B70" t="s">
        <v>40</v>
      </c>
      <c r="C70" s="9">
        <v>1302.582642</v>
      </c>
      <c r="D70" s="9">
        <v>1225.439453</v>
      </c>
      <c r="E70" s="9">
        <v>1302.582642</v>
      </c>
      <c r="F70" s="9">
        <v>1651.25</v>
      </c>
      <c r="G70" s="9">
        <v>1248.400024</v>
      </c>
      <c r="H70" s="9">
        <v>1875.849976</v>
      </c>
      <c r="I70" s="23">
        <f t="shared" si="0"/>
        <v>-0.124702229774386</v>
      </c>
      <c r="J70" s="27">
        <v>9272.915039</v>
      </c>
      <c r="K70" s="27">
        <v>9272.915039</v>
      </c>
      <c r="L70" s="9"/>
      <c r="M70" s="27">
        <v>10168.78613</v>
      </c>
      <c r="N70" s="27"/>
      <c r="O70" s="27">
        <v>13906.02637</v>
      </c>
      <c r="P70" s="9"/>
      <c r="Q70" s="27">
        <v>9272.915039</v>
      </c>
      <c r="R70" s="27">
        <v>16893.14648</v>
      </c>
      <c r="S70" s="9"/>
      <c r="T70" s="27">
        <v>13906.02637</v>
      </c>
      <c r="U70" s="38">
        <v>17323.90625</v>
      </c>
      <c r="V70" s="23"/>
      <c r="W70" s="23">
        <f t="shared" si="1"/>
        <v>-0.464733016608191</v>
      </c>
      <c r="X70" s="9">
        <f t="shared" si="2"/>
        <v>25004.15917925</v>
      </c>
      <c r="AB70" s="9">
        <v>-3030.473633</v>
      </c>
      <c r="AC70" s="9">
        <v>978.346680000001</v>
      </c>
      <c r="AD70" s="9">
        <v>278.568358999999</v>
      </c>
      <c r="AF70" s="39">
        <f t="shared" si="3"/>
        <v>2141.26477053798</v>
      </c>
    </row>
    <row r="71" hidden="1" spans="1:32">
      <c r="A71" s="8">
        <v>7</v>
      </c>
      <c r="B71" t="s">
        <v>45</v>
      </c>
      <c r="C71" s="9">
        <v>335.5991211</v>
      </c>
      <c r="D71" s="9">
        <v>292.5370178</v>
      </c>
      <c r="E71" s="9">
        <v>335.5991211</v>
      </c>
      <c r="F71" s="9">
        <v>459.749054</v>
      </c>
      <c r="G71" s="9">
        <v>557.0496216</v>
      </c>
      <c r="H71" s="9">
        <v>479.4500122</v>
      </c>
      <c r="I71" s="23">
        <f t="shared" si="0"/>
        <v>-0.0485582575336552</v>
      </c>
      <c r="J71" s="25">
        <v>3680.092773</v>
      </c>
      <c r="K71" s="25">
        <v>3680.092773</v>
      </c>
      <c r="L71" s="9"/>
      <c r="M71" s="25">
        <v>4023.968018</v>
      </c>
      <c r="N71" s="25"/>
      <c r="O71" s="25">
        <v>4183.958496</v>
      </c>
      <c r="P71" s="9"/>
      <c r="Q71" s="25">
        <v>3680.092773</v>
      </c>
      <c r="R71" s="25">
        <v>3803.70752</v>
      </c>
      <c r="S71" s="9"/>
      <c r="T71" s="25">
        <v>4183.958496</v>
      </c>
      <c r="U71" s="37">
        <v>4910.5</v>
      </c>
      <c r="V71" s="23"/>
      <c r="W71" s="23">
        <f t="shared" si="1"/>
        <v>-0.250566587312901</v>
      </c>
      <c r="X71" s="9">
        <f t="shared" si="2"/>
        <v>8036.59271225</v>
      </c>
      <c r="AB71" s="9">
        <v>-244.5036624</v>
      </c>
      <c r="AC71" s="9">
        <v>-84.6123657000001</v>
      </c>
      <c r="AD71" s="9">
        <v>-174.878784</v>
      </c>
      <c r="AF71" s="39">
        <f t="shared" si="3"/>
        <v>80.1674047699903</v>
      </c>
    </row>
    <row r="72" hidden="1" spans="1:32">
      <c r="A72" s="8">
        <v>6</v>
      </c>
      <c r="B72" t="s">
        <v>37</v>
      </c>
      <c r="C72" s="9">
        <v>430.0191345</v>
      </c>
      <c r="D72" s="9">
        <v>488.1028137</v>
      </c>
      <c r="E72" s="9">
        <v>430.0191345</v>
      </c>
      <c r="F72" s="9">
        <v>543.5493164</v>
      </c>
      <c r="G72" s="9">
        <v>542.4631958</v>
      </c>
      <c r="H72" s="9">
        <v>816.8391113</v>
      </c>
      <c r="I72" s="23">
        <f t="shared" si="0"/>
        <v>-0.0451397666490667</v>
      </c>
      <c r="J72" s="27">
        <v>465.7167358</v>
      </c>
      <c r="K72" s="27">
        <v>465.7167358</v>
      </c>
      <c r="L72" s="9"/>
      <c r="M72" s="27">
        <v>444.4775085</v>
      </c>
      <c r="N72" s="27"/>
      <c r="O72" s="27">
        <v>435.8718872</v>
      </c>
      <c r="P72" s="9"/>
      <c r="Q72" s="27">
        <v>465.7167358</v>
      </c>
      <c r="R72" s="27">
        <v>460.4895935</v>
      </c>
      <c r="S72" s="9"/>
      <c r="T72" s="27">
        <v>435.8718872</v>
      </c>
      <c r="U72" s="38">
        <v>534.6758423</v>
      </c>
      <c r="V72" s="23"/>
      <c r="W72" s="23">
        <f t="shared" si="1"/>
        <v>-0.128973671605137</v>
      </c>
      <c r="X72" s="9">
        <f t="shared" si="2"/>
        <v>927.134231525</v>
      </c>
      <c r="AB72" s="9">
        <v>-3737.24024</v>
      </c>
      <c r="AC72" s="9">
        <v>-7620.231441</v>
      </c>
      <c r="AD72" s="9">
        <v>-3417.87988</v>
      </c>
      <c r="AF72" s="39">
        <f t="shared" si="3"/>
        <v>2339.49319115708</v>
      </c>
    </row>
    <row r="73" hidden="1" spans="1:32">
      <c r="A73" s="8">
        <v>19</v>
      </c>
      <c r="B73" t="s">
        <v>23</v>
      </c>
      <c r="C73" s="9">
        <v>1251.86145</v>
      </c>
      <c r="D73" s="9">
        <v>1314.046509</v>
      </c>
      <c r="E73" s="9">
        <v>1251.86145</v>
      </c>
      <c r="F73" s="9">
        <v>1700.871094</v>
      </c>
      <c r="G73" s="9">
        <v>1680.852539</v>
      </c>
      <c r="H73" s="9">
        <v>2219.064697</v>
      </c>
      <c r="I73" s="23">
        <f t="shared" si="0"/>
        <v>-0.153285546462396</v>
      </c>
      <c r="J73" s="25">
        <v>2047.68457</v>
      </c>
      <c r="K73" s="25">
        <v>2047.68457</v>
      </c>
      <c r="L73" s="9"/>
      <c r="M73" s="25">
        <v>2494.487061</v>
      </c>
      <c r="N73" s="25"/>
      <c r="O73" s="25">
        <v>3975.274902</v>
      </c>
      <c r="P73" s="9"/>
      <c r="Q73" s="25">
        <v>2047.68457</v>
      </c>
      <c r="R73" s="25">
        <v>2157.364014</v>
      </c>
      <c r="S73" s="9"/>
      <c r="T73" s="25">
        <v>3975.274902</v>
      </c>
      <c r="U73" s="37">
        <v>4853.257813</v>
      </c>
      <c r="V73" s="23"/>
      <c r="W73" s="23">
        <f t="shared" si="1"/>
        <v>-0.578080405183701</v>
      </c>
      <c r="X73" s="9">
        <f t="shared" si="2"/>
        <v>5899.6781005</v>
      </c>
      <c r="AB73" s="9">
        <v>-159.990478</v>
      </c>
      <c r="AC73" s="9">
        <v>-123.614747</v>
      </c>
      <c r="AD73" s="9">
        <v>-726.541504</v>
      </c>
      <c r="AF73" s="39">
        <f t="shared" si="3"/>
        <v>338.088729274327</v>
      </c>
    </row>
    <row r="74" hidden="1" spans="1:32">
      <c r="A74" s="8">
        <v>23</v>
      </c>
      <c r="B74" t="s">
        <v>94</v>
      </c>
      <c r="C74" s="9">
        <v>9272.915039</v>
      </c>
      <c r="D74" s="9">
        <v>10168.78613</v>
      </c>
      <c r="E74" s="9">
        <v>9272.915039</v>
      </c>
      <c r="F74" s="9">
        <v>13906.02637</v>
      </c>
      <c r="G74" s="9">
        <v>16893.14648</v>
      </c>
      <c r="H74" s="9">
        <v>17323.90625</v>
      </c>
      <c r="I74" s="23">
        <f t="shared" si="0"/>
        <v>0.0172493082469181</v>
      </c>
      <c r="J74" s="27">
        <v>8402.946289</v>
      </c>
      <c r="K74" s="27">
        <v>8402.946289</v>
      </c>
      <c r="L74" s="9"/>
      <c r="M74" s="27">
        <v>7604.522461</v>
      </c>
      <c r="N74" s="27"/>
      <c r="O74" s="27">
        <v>7013.017578</v>
      </c>
      <c r="P74" s="9"/>
      <c r="Q74" s="27">
        <v>8402.946289</v>
      </c>
      <c r="R74" s="27">
        <v>5741.950684</v>
      </c>
      <c r="S74" s="9"/>
      <c r="T74" s="27">
        <v>7013.017578</v>
      </c>
      <c r="U74" s="38">
        <v>7101.700195</v>
      </c>
      <c r="V74" s="23"/>
      <c r="W74" s="23">
        <f t="shared" si="1"/>
        <v>0</v>
      </c>
      <c r="X74" s="9">
        <f t="shared" si="2"/>
        <v>14920.76184075</v>
      </c>
      <c r="AB74" s="9">
        <v>8.6056213</v>
      </c>
      <c r="AC74" s="9">
        <v>5.22714229999997</v>
      </c>
      <c r="AD74" s="9">
        <v>-98.8039551</v>
      </c>
      <c r="AF74" s="39">
        <f t="shared" si="3"/>
        <v>61.0610356515363</v>
      </c>
    </row>
    <row r="75" hidden="1" spans="1:32">
      <c r="A75" s="8">
        <v>3</v>
      </c>
      <c r="B75" t="s">
        <v>30</v>
      </c>
      <c r="C75" s="9">
        <v>914.8127441</v>
      </c>
      <c r="D75" s="9">
        <v>1131.380493</v>
      </c>
      <c r="E75" s="9">
        <v>914.8127441</v>
      </c>
      <c r="F75" s="9">
        <v>1527.452637</v>
      </c>
      <c r="G75" s="9">
        <v>1509.805786</v>
      </c>
      <c r="H75" s="9">
        <v>1948.63147</v>
      </c>
      <c r="I75" s="23">
        <f t="shared" si="0"/>
        <v>-0.0467296954458092</v>
      </c>
      <c r="J75" s="25">
        <v>1732.772583</v>
      </c>
      <c r="K75" s="25">
        <v>1732.772583</v>
      </c>
      <c r="L75" s="9"/>
      <c r="M75" s="25">
        <v>1887.791504</v>
      </c>
      <c r="N75" s="25"/>
      <c r="O75" s="25">
        <v>2251.145752</v>
      </c>
      <c r="P75" s="9"/>
      <c r="Q75" s="25">
        <v>1732.772583</v>
      </c>
      <c r="R75" s="25">
        <v>1684.385376</v>
      </c>
      <c r="S75" s="9"/>
      <c r="T75" s="25">
        <v>2251.145752</v>
      </c>
      <c r="U75" s="37">
        <v>2286.071289</v>
      </c>
      <c r="V75" s="23"/>
      <c r="W75" s="23">
        <f t="shared" si="1"/>
        <v>-0.242030381406885</v>
      </c>
      <c r="X75" s="9">
        <f t="shared" si="2"/>
        <v>3889.7143555</v>
      </c>
      <c r="AB75" s="9">
        <v>-1480.787841</v>
      </c>
      <c r="AC75" s="9">
        <v>-109.679444</v>
      </c>
      <c r="AD75" s="9">
        <v>-877.982911</v>
      </c>
      <c r="AF75" s="39">
        <f t="shared" si="3"/>
        <v>687.21687956574</v>
      </c>
    </row>
    <row r="76" hidden="1" spans="1:32">
      <c r="A76" s="8">
        <v>1</v>
      </c>
      <c r="B76" t="s">
        <v>34</v>
      </c>
      <c r="C76" s="9">
        <v>562.8980713</v>
      </c>
      <c r="D76" s="9">
        <v>620.4030151</v>
      </c>
      <c r="E76" s="9">
        <v>562.8980713</v>
      </c>
      <c r="F76" s="9">
        <v>684.5112305</v>
      </c>
      <c r="G76" s="9">
        <v>684.7260132</v>
      </c>
      <c r="H76" s="9">
        <v>1125.702515</v>
      </c>
      <c r="I76" s="23">
        <f t="shared" si="0"/>
        <v>-0.0453282149697116</v>
      </c>
      <c r="J76" s="27">
        <v>1486.480225</v>
      </c>
      <c r="K76" s="27">
        <v>1486.480225</v>
      </c>
      <c r="L76" s="9"/>
      <c r="M76" s="27">
        <v>1759.083008</v>
      </c>
      <c r="N76" s="27"/>
      <c r="O76" s="27">
        <v>1997.973267</v>
      </c>
      <c r="P76" s="9"/>
      <c r="Q76" s="27">
        <v>1486.480225</v>
      </c>
      <c r="R76" s="27">
        <v>2057.044189</v>
      </c>
      <c r="S76" s="9"/>
      <c r="T76" s="27">
        <v>1997.973267</v>
      </c>
      <c r="U76" s="38">
        <v>2117.727051</v>
      </c>
      <c r="V76" s="23"/>
      <c r="W76" s="23">
        <f t="shared" si="1"/>
        <v>-0.298077519339389</v>
      </c>
      <c r="X76" s="9">
        <f t="shared" si="2"/>
        <v>3597.31036425</v>
      </c>
      <c r="AB76" s="9">
        <v>591.504883</v>
      </c>
      <c r="AC76" s="9">
        <v>2660.995605</v>
      </c>
      <c r="AD76" s="9">
        <v>-88.6826170000004</v>
      </c>
      <c r="AF76" s="39">
        <f t="shared" si="3"/>
        <v>1432.14159030811</v>
      </c>
    </row>
    <row r="77" hidden="1" spans="1:32">
      <c r="A77" s="8">
        <v>26</v>
      </c>
      <c r="B77" t="s">
        <v>95</v>
      </c>
      <c r="C77" s="9">
        <v>2047.68457</v>
      </c>
      <c r="D77" s="9">
        <v>2494.487061</v>
      </c>
      <c r="E77" s="9">
        <v>2047.68457</v>
      </c>
      <c r="F77" s="9">
        <v>3975.274902</v>
      </c>
      <c r="G77" s="9">
        <v>2157.364014</v>
      </c>
      <c r="H77" s="9">
        <v>4853.257813</v>
      </c>
      <c r="I77" s="23">
        <f t="shared" si="0"/>
        <v>-0.100971542240886</v>
      </c>
      <c r="J77" s="40">
        <v>1302.582642</v>
      </c>
      <c r="K77" s="40">
        <v>1302.582642</v>
      </c>
      <c r="L77" s="9"/>
      <c r="M77" s="40">
        <v>1225.439453</v>
      </c>
      <c r="N77" s="40"/>
      <c r="O77" s="40">
        <v>1651.25</v>
      </c>
      <c r="P77" s="9"/>
      <c r="Q77" s="40">
        <v>1302.582642</v>
      </c>
      <c r="R77" s="40">
        <v>1248.400024</v>
      </c>
      <c r="S77" s="9"/>
      <c r="T77" s="40">
        <v>1651.25</v>
      </c>
      <c r="U77" s="41">
        <v>1875.849976</v>
      </c>
      <c r="V77" s="23"/>
      <c r="W77" s="23">
        <f t="shared" si="1"/>
        <v>-0.305604041546231</v>
      </c>
      <c r="X77" s="9">
        <f t="shared" si="2"/>
        <v>2889.98434475</v>
      </c>
      <c r="AB77" s="9">
        <v>-363.354248</v>
      </c>
      <c r="AC77" s="9">
        <v>48.387207</v>
      </c>
      <c r="AD77" s="9">
        <v>-34.9255370000001</v>
      </c>
      <c r="AF77" s="39">
        <f t="shared" si="3"/>
        <v>217.691470238442</v>
      </c>
    </row>
    <row r="78" hidden="1" spans="16:32">
      <c r="P78">
        <f>SUM(P48:P77)</f>
        <v>0</v>
      </c>
      <c r="S78">
        <f>SUM(S48:S77)</f>
        <v>0</v>
      </c>
      <c r="AB78" s="9">
        <v>-238.890259</v>
      </c>
      <c r="AC78" s="9">
        <v>-570.563964</v>
      </c>
      <c r="AD78" s="9">
        <v>-119.753784</v>
      </c>
      <c r="AF78" s="39">
        <f t="shared" si="3"/>
        <v>233.606066079731</v>
      </c>
    </row>
    <row r="79" hidden="1" spans="28:32">
      <c r="AB79" s="9">
        <v>-425.810547</v>
      </c>
      <c r="AC79" s="9">
        <v>54.182618</v>
      </c>
      <c r="AD79" s="9">
        <v>-224.599976</v>
      </c>
      <c r="AF79" s="39">
        <f t="shared" si="3"/>
        <v>241.039024173207</v>
      </c>
    </row>
    <row r="80" hidden="1"/>
    <row r="81" hidden="1"/>
    <row r="82" hidden="1" spans="18:18">
      <c r="R82">
        <f>MAX(P78:X78)</f>
        <v>0</v>
      </c>
    </row>
    <row r="83" hidden="1"/>
    <row r="84" hidden="1"/>
  </sheetData>
  <mergeCells count="3">
    <mergeCell ref="V2:X2"/>
    <mergeCell ref="N3:P3"/>
    <mergeCell ref="R3:T3"/>
  </mergeCells>
  <pageMargins left="0.75" right="0.75" top="1" bottom="1" header="0.5" footer="0.5"/>
  <headerFooter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NIFTY 1</vt:lpstr>
      <vt:lpstr>SENSEX 1</vt:lpstr>
      <vt:lpstr>NIFTY2</vt:lpstr>
      <vt:lpstr>SENSEX2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Kalees</cp:lastModifiedBy>
  <dcterms:created xsi:type="dcterms:W3CDTF">2021-07-27T13:54:00Z</dcterms:created>
  <dcterms:modified xsi:type="dcterms:W3CDTF">2024-02-28T04:53:53Z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3F953470E5F94068A8488CC49ACA8D9D_12</vt:lpwstr>
  </property>
</Properties>
</file>