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7"/>
  <workbookPr defaultThemeVersion="166925"/>
  <xr:revisionPtr revIDLastSave="0" documentId="8_{E68D294B-60B2-4A77-8BBA-D956218E81B9}" xr6:coauthVersionLast="47" xr6:coauthVersionMax="47" xr10:uidLastSave="{00000000-0000-0000-0000-000000000000}"/>
  <bookViews>
    <workbookView xWindow="240" yWindow="105" windowWidth="14805" windowHeight="8010" activeTab="3" xr2:uid="{00000000-000D-0000-FFFF-FFFF00000000}"/>
  </bookViews>
  <sheets>
    <sheet name="Metadata" sheetId="6" r:id="rId1"/>
    <sheet name="Raw data" sheetId="1" r:id="rId2"/>
    <sheet name="Respirometry data (all)" sheetId="3" r:id="rId3"/>
    <sheet name="Female reproduction data" sheetId="4" r:id="rId4"/>
    <sheet name="Sheet1" sheetId="5" r:id="rId5"/>
    <sheet name="Physiological data" sheetId="2"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4" i="4" l="1"/>
  <c r="F3" i="4"/>
  <c r="G3" i="4"/>
  <c r="H3" i="4"/>
  <c r="I3" i="4"/>
  <c r="J3" i="4"/>
  <c r="K3" i="4"/>
  <c r="L3" i="4"/>
  <c r="M3" i="4"/>
  <c r="N3" i="4"/>
  <c r="O3" i="4"/>
  <c r="F4" i="4"/>
  <c r="G4" i="4"/>
  <c r="H4" i="4"/>
  <c r="I4" i="4"/>
  <c r="J4" i="4"/>
  <c r="K4" i="4"/>
  <c r="L4" i="4"/>
  <c r="M4" i="4"/>
  <c r="N4" i="4"/>
  <c r="O4" i="4"/>
  <c r="F5" i="4"/>
  <c r="G5" i="4"/>
  <c r="H5" i="4"/>
  <c r="I5" i="4"/>
  <c r="J5" i="4"/>
  <c r="K5" i="4"/>
  <c r="L5" i="4"/>
  <c r="M5" i="4"/>
  <c r="N5" i="4"/>
  <c r="O5" i="4"/>
  <c r="F6" i="4"/>
  <c r="G6" i="4"/>
  <c r="H6" i="4"/>
  <c r="I6" i="4"/>
  <c r="J6" i="4"/>
  <c r="K6" i="4"/>
  <c r="L6" i="4"/>
  <c r="M6" i="4"/>
  <c r="N6" i="4"/>
  <c r="O6" i="4"/>
  <c r="F7" i="4"/>
  <c r="G7" i="4"/>
  <c r="H7" i="4"/>
  <c r="I7" i="4"/>
  <c r="J7" i="4"/>
  <c r="K7" i="4"/>
  <c r="L7" i="4"/>
  <c r="M7" i="4"/>
  <c r="N7" i="4"/>
  <c r="O7" i="4"/>
  <c r="F8" i="4"/>
  <c r="G8" i="4"/>
  <c r="H8" i="4"/>
  <c r="I8" i="4"/>
  <c r="J8" i="4"/>
  <c r="K8" i="4"/>
  <c r="L8" i="4"/>
  <c r="M8" i="4"/>
  <c r="N8" i="4"/>
  <c r="O8" i="4"/>
  <c r="F9" i="4"/>
  <c r="G9" i="4"/>
  <c r="H9" i="4"/>
  <c r="I9" i="4"/>
  <c r="J9" i="4"/>
  <c r="K9" i="4"/>
  <c r="L9" i="4"/>
  <c r="M9" i="4"/>
  <c r="N9" i="4"/>
  <c r="O9" i="4"/>
  <c r="F10" i="4"/>
  <c r="G10" i="4"/>
  <c r="H10" i="4"/>
  <c r="I10" i="4"/>
  <c r="J10" i="4"/>
  <c r="K10" i="4"/>
  <c r="L10" i="4"/>
  <c r="M10" i="4"/>
  <c r="N10" i="4"/>
  <c r="O10" i="4"/>
  <c r="F12" i="4"/>
  <c r="G12" i="4"/>
  <c r="H12" i="4"/>
  <c r="I12" i="4"/>
  <c r="J12" i="4"/>
  <c r="K12" i="4"/>
  <c r="L12" i="4"/>
  <c r="M12" i="4"/>
  <c r="N12" i="4"/>
  <c r="O12" i="4"/>
  <c r="F13" i="4"/>
  <c r="G13" i="4"/>
  <c r="H13" i="4"/>
  <c r="I13" i="4"/>
  <c r="J13" i="4"/>
  <c r="K13" i="4"/>
  <c r="L13" i="4"/>
  <c r="M13" i="4"/>
  <c r="N13" i="4"/>
  <c r="O13" i="4"/>
  <c r="F14" i="4"/>
  <c r="G14" i="4"/>
  <c r="H14" i="4"/>
  <c r="I14" i="4"/>
  <c r="J14" i="4"/>
  <c r="K14" i="4"/>
  <c r="M14" i="4"/>
  <c r="N14" i="4"/>
  <c r="O14" i="4"/>
  <c r="F15" i="4"/>
  <c r="G15" i="4"/>
  <c r="H15" i="4"/>
  <c r="I15" i="4"/>
  <c r="J15" i="4"/>
  <c r="K15" i="4"/>
  <c r="L15" i="4"/>
  <c r="M15" i="4"/>
  <c r="N15" i="4"/>
  <c r="O15" i="4"/>
  <c r="F16" i="4"/>
  <c r="G16" i="4"/>
  <c r="H16" i="4"/>
  <c r="I16" i="4"/>
  <c r="J16" i="4"/>
  <c r="K16" i="4"/>
  <c r="L16" i="4"/>
  <c r="M16" i="4"/>
  <c r="N16" i="4"/>
  <c r="O16" i="4"/>
  <c r="F17" i="4"/>
  <c r="G17" i="4"/>
  <c r="H17" i="4"/>
  <c r="I17" i="4"/>
  <c r="J17" i="4"/>
  <c r="K17" i="4"/>
  <c r="L17" i="4"/>
  <c r="M17" i="4"/>
  <c r="N17" i="4"/>
  <c r="O17" i="4"/>
  <c r="F18" i="4"/>
  <c r="G18" i="4"/>
  <c r="H18" i="4"/>
  <c r="I18" i="4"/>
  <c r="J18" i="4"/>
  <c r="K18" i="4"/>
  <c r="L18" i="4"/>
  <c r="M18" i="4"/>
  <c r="N18" i="4"/>
  <c r="O18" i="4"/>
  <c r="F19" i="4"/>
  <c r="G19" i="4"/>
  <c r="H19" i="4"/>
  <c r="I19" i="4"/>
  <c r="J19" i="4"/>
  <c r="K19" i="4"/>
  <c r="L19" i="4"/>
  <c r="M19" i="4"/>
  <c r="N19" i="4"/>
  <c r="O19" i="4"/>
  <c r="F20" i="4"/>
  <c r="G20" i="4"/>
  <c r="H20" i="4"/>
  <c r="I20" i="4"/>
  <c r="J20" i="4"/>
  <c r="K20" i="4"/>
  <c r="L20" i="4"/>
  <c r="M20" i="4"/>
  <c r="N20" i="4"/>
  <c r="O20" i="4"/>
  <c r="F21" i="4"/>
  <c r="G21" i="4"/>
  <c r="H21" i="4"/>
  <c r="I21" i="4"/>
  <c r="J21" i="4"/>
  <c r="K21" i="4"/>
  <c r="L21" i="4"/>
  <c r="M21" i="4"/>
  <c r="N21" i="4"/>
  <c r="O21" i="4"/>
  <c r="A18" i="4"/>
  <c r="B18" i="4"/>
  <c r="A19" i="4"/>
  <c r="B19" i="4"/>
  <c r="A20" i="4"/>
  <c r="B20" i="4"/>
  <c r="A21" i="4"/>
  <c r="B21" i="4"/>
  <c r="A3" i="4"/>
  <c r="B3" i="4"/>
  <c r="A4" i="4"/>
  <c r="B4" i="4"/>
  <c r="A5" i="4"/>
  <c r="B5" i="4"/>
  <c r="A6" i="4"/>
  <c r="B6" i="4"/>
  <c r="A7" i="4"/>
  <c r="B7" i="4"/>
  <c r="A8" i="4"/>
  <c r="B8" i="4"/>
  <c r="A9" i="4"/>
  <c r="B9" i="4"/>
  <c r="A10" i="4"/>
  <c r="B10" i="4"/>
  <c r="A12" i="4"/>
  <c r="B12" i="4"/>
  <c r="A13" i="4"/>
  <c r="B13" i="4"/>
  <c r="A14" i="4"/>
  <c r="B14" i="4"/>
  <c r="A15" i="4"/>
  <c r="B15" i="4"/>
  <c r="A16" i="4"/>
  <c r="B16" i="4"/>
  <c r="A17" i="4"/>
  <c r="B17" i="4"/>
  <c r="K11" i="4"/>
  <c r="L11" i="4"/>
  <c r="M11" i="4"/>
  <c r="N11" i="4"/>
  <c r="O11" i="4"/>
  <c r="J11" i="4"/>
  <c r="G11" i="4"/>
  <c r="F11" i="4"/>
  <c r="O2" i="4"/>
  <c r="N2" i="4"/>
  <c r="K2" i="4"/>
  <c r="L2" i="4"/>
  <c r="M2" i="4"/>
  <c r="J2" i="4"/>
  <c r="I2" i="4"/>
  <c r="H2" i="4"/>
  <c r="G2" i="4"/>
  <c r="F2" i="4"/>
  <c r="B2" i="4"/>
  <c r="A2" i="4"/>
  <c r="E24" i="3"/>
  <c r="F24" i="3"/>
  <c r="G24" i="3"/>
  <c r="H24" i="3"/>
  <c r="I24" i="3"/>
  <c r="J24" i="3"/>
  <c r="K24" i="3"/>
  <c r="L24" i="3"/>
  <c r="M24" i="3"/>
  <c r="N24" i="3"/>
  <c r="O24" i="3"/>
  <c r="E25" i="3"/>
  <c r="F25" i="3"/>
  <c r="G25" i="3"/>
  <c r="H25" i="3"/>
  <c r="I25" i="3"/>
  <c r="J25" i="3"/>
  <c r="K25" i="3"/>
  <c r="L25" i="3"/>
  <c r="M25" i="3"/>
  <c r="N25" i="3"/>
  <c r="O25" i="3"/>
  <c r="A24" i="3"/>
  <c r="B24" i="3"/>
  <c r="A25" i="3"/>
  <c r="B25" i="3"/>
  <c r="L3" i="3"/>
  <c r="M3" i="3"/>
  <c r="N3" i="3"/>
  <c r="O3" i="3"/>
  <c r="L4" i="3"/>
  <c r="M4" i="3"/>
  <c r="N4" i="3"/>
  <c r="O4" i="3"/>
  <c r="L5" i="3"/>
  <c r="M5" i="3"/>
  <c r="N5" i="3"/>
  <c r="O5" i="3"/>
  <c r="L6" i="3"/>
  <c r="M6" i="3"/>
  <c r="N6" i="3"/>
  <c r="O6" i="3"/>
  <c r="L7" i="3"/>
  <c r="M7" i="3"/>
  <c r="N7" i="3"/>
  <c r="O7" i="3"/>
  <c r="L8" i="3"/>
  <c r="M8" i="3"/>
  <c r="N8" i="3"/>
  <c r="O8" i="3"/>
  <c r="L9" i="3"/>
  <c r="M9" i="3"/>
  <c r="N9" i="3"/>
  <c r="O9" i="3"/>
  <c r="L10" i="3"/>
  <c r="M10" i="3"/>
  <c r="N10" i="3"/>
  <c r="O10" i="3"/>
  <c r="L11" i="3"/>
  <c r="M11" i="3"/>
  <c r="N11" i="3"/>
  <c r="O11" i="3"/>
  <c r="L12" i="3"/>
  <c r="M12" i="3"/>
  <c r="N12" i="3"/>
  <c r="O12" i="3"/>
  <c r="L13" i="3"/>
  <c r="M13" i="3"/>
  <c r="N13" i="3"/>
  <c r="O13" i="3"/>
  <c r="L14" i="3"/>
  <c r="M14" i="3"/>
  <c r="N14" i="3"/>
  <c r="O14" i="3"/>
  <c r="L15" i="3"/>
  <c r="M15" i="3"/>
  <c r="N15" i="3"/>
  <c r="O15" i="3"/>
  <c r="L16" i="3"/>
  <c r="M16" i="3"/>
  <c r="N16" i="3"/>
  <c r="O16" i="3"/>
  <c r="L17" i="3"/>
  <c r="M17" i="3"/>
  <c r="N17" i="3"/>
  <c r="O17" i="3"/>
  <c r="L18" i="3"/>
  <c r="M18" i="3"/>
  <c r="N18" i="3"/>
  <c r="O18" i="3"/>
  <c r="L19" i="3"/>
  <c r="M19" i="3"/>
  <c r="N19" i="3"/>
  <c r="O19" i="3"/>
  <c r="L20" i="3"/>
  <c r="M20" i="3"/>
  <c r="N20" i="3"/>
  <c r="O20" i="3"/>
  <c r="L21" i="3"/>
  <c r="M21" i="3"/>
  <c r="N21" i="3"/>
  <c r="O21" i="3"/>
  <c r="L22" i="3"/>
  <c r="M22" i="3"/>
  <c r="N22" i="3"/>
  <c r="O22" i="3"/>
  <c r="L23" i="3"/>
  <c r="M23" i="3"/>
  <c r="N23" i="3"/>
  <c r="O23" i="3"/>
  <c r="J3" i="3"/>
  <c r="J4" i="3"/>
  <c r="J5" i="3"/>
  <c r="J6" i="3"/>
  <c r="J7" i="3"/>
  <c r="J8" i="3"/>
  <c r="J9" i="3"/>
  <c r="J10" i="3"/>
  <c r="J11" i="3"/>
  <c r="J12" i="3"/>
  <c r="J13" i="3"/>
  <c r="J14" i="3"/>
  <c r="J15" i="3"/>
  <c r="J16" i="3"/>
  <c r="J17" i="3"/>
  <c r="J18" i="3"/>
  <c r="J19" i="3"/>
  <c r="J20" i="3"/>
  <c r="J21" i="3"/>
  <c r="J22" i="3"/>
  <c r="J23" i="3"/>
  <c r="I3" i="3"/>
  <c r="I4" i="3"/>
  <c r="I5" i="3"/>
  <c r="I6" i="3"/>
  <c r="I7" i="3"/>
  <c r="I8" i="3"/>
  <c r="I9" i="3"/>
  <c r="I10" i="3"/>
  <c r="I11" i="3"/>
  <c r="I12" i="3"/>
  <c r="I13" i="3"/>
  <c r="I14" i="3"/>
  <c r="I15" i="3"/>
  <c r="I16" i="3"/>
  <c r="I17" i="3"/>
  <c r="I18" i="3"/>
  <c r="I19" i="3"/>
  <c r="I20" i="3"/>
  <c r="I21" i="3"/>
  <c r="I22" i="3"/>
  <c r="I23" i="3"/>
  <c r="H3" i="3"/>
  <c r="H4" i="3"/>
  <c r="H5" i="3"/>
  <c r="H6" i="3"/>
  <c r="H7" i="3"/>
  <c r="H8" i="3"/>
  <c r="H9" i="3"/>
  <c r="H10" i="3"/>
  <c r="H11" i="3"/>
  <c r="H12" i="3"/>
  <c r="H13" i="3"/>
  <c r="H14" i="3"/>
  <c r="H15" i="3"/>
  <c r="H16" i="3"/>
  <c r="H17" i="3"/>
  <c r="H18" i="3"/>
  <c r="H19" i="3"/>
  <c r="H20" i="3"/>
  <c r="H21" i="3"/>
  <c r="H22" i="3"/>
  <c r="H23" i="3"/>
  <c r="G3" i="3"/>
  <c r="G4" i="3"/>
  <c r="G5" i="3"/>
  <c r="G6" i="3"/>
  <c r="G7" i="3"/>
  <c r="G8" i="3"/>
  <c r="G9" i="3"/>
  <c r="G10" i="3"/>
  <c r="G11" i="3"/>
  <c r="G12" i="3"/>
  <c r="G13" i="3"/>
  <c r="G14" i="3"/>
  <c r="G15" i="3"/>
  <c r="G16" i="3"/>
  <c r="G17" i="3"/>
  <c r="G18" i="3"/>
  <c r="G19" i="3"/>
  <c r="G20" i="3"/>
  <c r="G21" i="3"/>
  <c r="G22" i="3"/>
  <c r="G23" i="3"/>
  <c r="F3" i="3"/>
  <c r="F4" i="3"/>
  <c r="F5" i="3"/>
  <c r="F6" i="3"/>
  <c r="F7" i="3"/>
  <c r="F8" i="3"/>
  <c r="F9" i="3"/>
  <c r="F10" i="3"/>
  <c r="F11" i="3"/>
  <c r="F12" i="3"/>
  <c r="F13" i="3"/>
  <c r="F14" i="3"/>
  <c r="F15" i="3"/>
  <c r="F16" i="3"/>
  <c r="F17" i="3"/>
  <c r="F18" i="3"/>
  <c r="F19" i="3"/>
  <c r="F20" i="3"/>
  <c r="F21" i="3"/>
  <c r="F22" i="3"/>
  <c r="F23" i="3"/>
  <c r="E3" i="3"/>
  <c r="E4" i="3"/>
  <c r="E5" i="3"/>
  <c r="E6" i="3"/>
  <c r="E7" i="3"/>
  <c r="E8" i="3"/>
  <c r="E9" i="3"/>
  <c r="E10" i="3"/>
  <c r="E11" i="3"/>
  <c r="E12" i="3"/>
  <c r="E13" i="3"/>
  <c r="E14" i="3"/>
  <c r="E15" i="3"/>
  <c r="E16" i="3"/>
  <c r="E17" i="3"/>
  <c r="E18" i="3"/>
  <c r="E19" i="3"/>
  <c r="E20" i="3"/>
  <c r="E21" i="3"/>
  <c r="E22" i="3"/>
  <c r="E23" i="3"/>
  <c r="B3" i="3"/>
  <c r="B4" i="3"/>
  <c r="B5" i="3"/>
  <c r="B6" i="3"/>
  <c r="B7" i="3"/>
  <c r="B8" i="3"/>
  <c r="B9" i="3"/>
  <c r="B10" i="3"/>
  <c r="B11" i="3"/>
  <c r="B12" i="3"/>
  <c r="B13" i="3"/>
  <c r="B14" i="3"/>
  <c r="B15" i="3"/>
  <c r="B16" i="3"/>
  <c r="B17" i="3"/>
  <c r="B18" i="3"/>
  <c r="B19" i="3"/>
  <c r="B20" i="3"/>
  <c r="B21" i="3"/>
  <c r="B22" i="3"/>
  <c r="B23" i="3"/>
  <c r="A12" i="3"/>
  <c r="A13" i="3"/>
  <c r="A14" i="3"/>
  <c r="A15" i="3"/>
  <c r="A16" i="3"/>
  <c r="A17" i="3"/>
  <c r="A18" i="3"/>
  <c r="A19" i="3"/>
  <c r="A20" i="3"/>
  <c r="A21" i="3"/>
  <c r="A22" i="3"/>
  <c r="A23" i="3"/>
  <c r="A3" i="3"/>
  <c r="A4" i="3"/>
  <c r="A5" i="3"/>
  <c r="A6" i="3"/>
  <c r="A7" i="3"/>
  <c r="A8" i="3"/>
  <c r="A9" i="3"/>
  <c r="A10" i="3"/>
  <c r="A11" i="3"/>
  <c r="B2" i="3"/>
  <c r="A2" i="3"/>
  <c r="M2" i="3"/>
  <c r="N2" i="3"/>
  <c r="O2" i="3"/>
  <c r="L2" i="3"/>
  <c r="J2" i="3"/>
  <c r="I2" i="3"/>
  <c r="H2" i="3"/>
  <c r="G2" i="3"/>
  <c r="F2" i="3"/>
  <c r="E2" i="3"/>
  <c r="K2" i="3" l="1"/>
  <c r="R2" i="3"/>
  <c r="S2" i="3"/>
  <c r="K23" i="3"/>
  <c r="S23" i="3"/>
  <c r="R23" i="3"/>
  <c r="T23" i="3" s="1"/>
  <c r="K22" i="3"/>
  <c r="S22" i="3"/>
  <c r="R22" i="3"/>
  <c r="T22" i="3" s="1"/>
  <c r="K21" i="3"/>
  <c r="S21" i="3"/>
  <c r="R21" i="3"/>
  <c r="T21" i="3" s="1"/>
  <c r="K20" i="3"/>
  <c r="S20" i="3"/>
  <c r="R20" i="3"/>
  <c r="T20" i="3" s="1"/>
  <c r="K19" i="3"/>
  <c r="S19" i="3"/>
  <c r="R19" i="3"/>
  <c r="T19" i="3" s="1"/>
  <c r="K18" i="3"/>
  <c r="S18" i="3"/>
  <c r="R18" i="3"/>
  <c r="T18" i="3" s="1"/>
  <c r="K17" i="3"/>
  <c r="S17" i="3"/>
  <c r="R17" i="3"/>
  <c r="T17" i="3" s="1"/>
  <c r="K16" i="3"/>
  <c r="S16" i="3"/>
  <c r="R16" i="3"/>
  <c r="T16" i="3" s="1"/>
  <c r="K15" i="3"/>
  <c r="S15" i="3"/>
  <c r="R15" i="3"/>
  <c r="T15" i="3" s="1"/>
  <c r="K14" i="3"/>
  <c r="S14" i="3"/>
  <c r="R14" i="3"/>
  <c r="T14" i="3" s="1"/>
  <c r="K13" i="3"/>
  <c r="S13" i="3"/>
  <c r="R13" i="3"/>
  <c r="T13" i="3" s="1"/>
  <c r="K12" i="3"/>
  <c r="S12" i="3"/>
  <c r="R12" i="3"/>
  <c r="T12" i="3" s="1"/>
  <c r="K11" i="3"/>
  <c r="S11" i="3"/>
  <c r="R11" i="3"/>
  <c r="T11" i="3" s="1"/>
  <c r="K10" i="3"/>
  <c r="S10" i="3"/>
  <c r="R10" i="3"/>
  <c r="T10" i="3" s="1"/>
  <c r="K9" i="3"/>
  <c r="S9" i="3"/>
  <c r="R9" i="3"/>
  <c r="T9" i="3" s="1"/>
  <c r="K8" i="3"/>
  <c r="S8" i="3"/>
  <c r="R8" i="3"/>
  <c r="T8" i="3" s="1"/>
  <c r="K7" i="3"/>
  <c r="S7" i="3"/>
  <c r="R7" i="3"/>
  <c r="T7" i="3" s="1"/>
  <c r="K6" i="3"/>
  <c r="S6" i="3"/>
  <c r="R6" i="3"/>
  <c r="T6" i="3" s="1"/>
  <c r="K5" i="3"/>
  <c r="S5" i="3"/>
  <c r="R5" i="3"/>
  <c r="T5" i="3" s="1"/>
  <c r="K4" i="3"/>
  <c r="S4" i="3"/>
  <c r="R4" i="3"/>
  <c r="T4" i="3" s="1"/>
  <c r="K3" i="3"/>
  <c r="S3" i="3"/>
  <c r="R3" i="3"/>
  <c r="T3" i="3" s="1"/>
  <c r="S25" i="3"/>
  <c r="R25" i="3"/>
  <c r="T25" i="3" s="1"/>
  <c r="S24" i="3"/>
  <c r="R24" i="3"/>
  <c r="T24" i="3" s="1"/>
  <c r="T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tc={F2C7BC2C-2987-4D2E-9CC0-8B0E39D0D298}</author>
    <author>tc={C92EC48F-F4AD-4806-A138-03B863FC64EC}</author>
    <author>tc={AFCD9A2B-F87C-4D96-99C6-0D9C43A2E043}</author>
    <author>tc={5B7B0D3D-56E0-4A7D-8B34-D18C11C6F918}</author>
  </authors>
  <commentList>
    <comment ref="G2" authorId="0" shapeId="0" xr:uid="{F2C7BC2C-2987-4D2E-9CC0-8B0E39D0D298}">
      <text>
        <t>[Threaded comment]
Your version of Excel allows you to read this threaded comment; however, any edits to it will get removed if the file is opened in a newer version of Excel. Learn more: https://go.microsoft.com/fwlink/?linkid=870924
Comment:
    tip of wing gone - smaller than actual length probably</t>
      </text>
    </comment>
    <comment ref="G5" authorId="1" shapeId="0" xr:uid="{C92EC48F-F4AD-4806-A138-03B863FC64EC}">
      <text>
        <t>[Threaded comment]
Your version of Excel allows you to read this threaded comment; however, any edits to it will get removed if the file is opened in a newer version of Excel. Learn more: https://go.microsoft.com/fwlink/?linkid=870924
Comment:
    tip of wing gone - smaller than actual length</t>
      </text>
    </comment>
    <comment ref="G31" authorId="2" shapeId="0" xr:uid="{AFCD9A2B-F87C-4D96-99C6-0D9C43A2E043}">
      <text>
        <t>[Threaded comment]
Your version of Excel allows you to read this threaded comment; however, any edits to it will get removed if the file is opened in a newer version of Excel. Learn more: https://go.microsoft.com/fwlink/?linkid=870924
Comment:
    Wing tips broken - actual length most likley longer than recorded value</t>
      </text>
    </comment>
    <comment ref="G34" authorId="3" shapeId="0" xr:uid="{5B7B0D3D-56E0-4A7D-8B34-D18C11C6F918}">
      <text>
        <t>[Threaded comment]
Your version of Excel allows you to read this threaded comment; however, any edits to it will get removed if the file is opened in a newer version of Excel. Learn more: https://go.microsoft.com/fwlink/?linkid=870924
Comment:
    tip of wing chipped off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tc={F5DC7779-BF1C-4E40-9220-2B5C30377DD6}</author>
    <author>tc={F56C0779-003B-41ED-81AB-5A403E982F93}</author>
  </authors>
  <commentList>
    <comment ref="R1" authorId="0" shapeId="0" xr:uid="{F5DC7779-BF1C-4E40-9220-2B5C30377DD6}">
      <text>
        <t>[Threaded comment]
Your version of Excel allows you to read this threaded comment; however, any edits to it will get removed if the file is opened in a newer version of Excel. Learn more: https://go.microsoft.com/fwlink/?linkid=870924
Comment:
    CO2_avg/pre-flight weight</t>
      </text>
    </comment>
    <comment ref="S1" authorId="1" shapeId="0" xr:uid="{F56C0779-003B-41ED-81AB-5A403E982F93}">
      <text>
        <t>[Threaded comment]
Your version of Excel allows you to read this threaded comment; however, any edits to it will get removed if the file is opened in a newer version of Excel. Learn more: https://go.microsoft.com/fwlink/?linkid=870924
Comment:
    rmr/pre-flight weight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tc={36D1AB59-4281-41B8-88C0-C578292C2346}</author>
  </authors>
  <commentList>
    <comment ref="E17" authorId="0" shapeId="0" xr:uid="{36D1AB59-4281-41B8-88C0-C578292C2346}">
      <text>
        <t>[Threaded comment]
Your version of Excel allows you to read this threaded comment; however, any edits to it will get removed if the file is opened in a newer version of Excel. Learn more: https://go.microsoft.com/fwlink/?linkid=870924
Comment:
    14 or 15 days old -- chose 15 to be safe</t>
      </text>
    </comment>
  </commentList>
</comments>
</file>

<file path=xl/sharedStrings.xml><?xml version="1.0" encoding="utf-8"?>
<sst xmlns="http://schemas.openxmlformats.org/spreadsheetml/2006/main" count="686" uniqueCount="208">
  <si>
    <t>Master's Thesis Research - Experiment 1</t>
  </si>
  <si>
    <t>Monarch Butterflies Exposed to Fall- and Summer-like rearing conditions</t>
  </si>
  <si>
    <t>Larvae fed solely on Tropical Milkweed (Asclepias curassavica)</t>
  </si>
  <si>
    <t>Dates:</t>
  </si>
  <si>
    <t>12/15/2020 - 1/27/2021</t>
  </si>
  <si>
    <t>Researchers:</t>
  </si>
  <si>
    <t>Kaley Hallmark</t>
  </si>
  <si>
    <t>Dr. Ching-Wen Tan assisted in larvae and butterfly rearing while KH was gone over Christmas (2020)</t>
  </si>
  <si>
    <t>Project PI's:</t>
  </si>
  <si>
    <t>Dr. Jared Ali and Dr. Ruud Schilder</t>
  </si>
  <si>
    <t>Codes</t>
  </si>
  <si>
    <t>Butterfly_#</t>
  </si>
  <si>
    <t>Tag written on butterfly forewings to differentiate individuals</t>
  </si>
  <si>
    <t>K</t>
  </si>
  <si>
    <t>"Kaley's method" - larvae left to free feed on plants in pop-up cage. Whole plants exchanged when defoliated.</t>
  </si>
  <si>
    <t>C</t>
  </si>
  <si>
    <t>"Ching-Wen's method" - larvae reared in individual 8 oz cups. Cut leaves added and frass cleaned out daily.</t>
  </si>
  <si>
    <t>S</t>
  </si>
  <si>
    <t>Summer rearing conditions</t>
  </si>
  <si>
    <t>F</t>
  </si>
  <si>
    <t>Fall rearing conditions</t>
  </si>
  <si>
    <t>FWL</t>
  </si>
  <si>
    <t>Forewing length</t>
  </si>
  <si>
    <t xml:space="preserve">HWL </t>
  </si>
  <si>
    <t>Hindwing length</t>
  </si>
  <si>
    <t>FMR_avg</t>
  </si>
  <si>
    <t>Average flight metabolic rate over 5-minute flight bout (mL CO2/Hr)</t>
  </si>
  <si>
    <t>RMR</t>
  </si>
  <si>
    <t>Resting metabolic rate (mL CO2/Hr)</t>
  </si>
  <si>
    <t>Norm-...</t>
  </si>
  <si>
    <t>Data normalized to butterfly mass (data divided by body mass)</t>
  </si>
  <si>
    <t>Rearing Conditions:</t>
  </si>
  <si>
    <t>Fall</t>
  </si>
  <si>
    <t>daily decreasing photoperiod and temperature</t>
  </si>
  <si>
    <t xml:space="preserve">Summer </t>
  </si>
  <si>
    <t>constant photoperiod (16:8 L:D) and temperature (27/21 degrees C Day/Night)</t>
  </si>
  <si>
    <t>Reproductive Development:</t>
  </si>
  <si>
    <t xml:space="preserve">Oocyte counts both mature and immature capped at 50. </t>
  </si>
  <si>
    <t xml:space="preserve">For analysis, oocyte counts listed as ranges were converted to the lower of the two numbers. </t>
  </si>
  <si>
    <t>Counts listed as "&gt; 50" were converted to "50".</t>
  </si>
  <si>
    <t>Date</t>
  </si>
  <si>
    <t>Butterfly #</t>
  </si>
  <si>
    <t>Envelope weight</t>
  </si>
  <si>
    <t>Weight error</t>
  </si>
  <si>
    <t>Butterfly + env. weight (pre-flight)</t>
  </si>
  <si>
    <t>HWL</t>
  </si>
  <si>
    <t>Butterfly + env. weight (post-flight)</t>
  </si>
  <si>
    <t>Thoracic mass</t>
  </si>
  <si>
    <t>Abdominal mass</t>
  </si>
  <si>
    <t>Oocyte count (mature)</t>
  </si>
  <si>
    <t>Oocyte count (immature)</t>
  </si>
  <si>
    <t>Ejaculatory duct weight</t>
  </si>
  <si>
    <t>Notes</t>
  </si>
  <si>
    <t>KS1</t>
  </si>
  <si>
    <t>-</t>
  </si>
  <si>
    <t xml:space="preserve">Not wanting to fly. Attempted to disect to weigh ejaculatory duct and failed to isolate the duct - everything was torn apart. Black light off for flight test. </t>
  </si>
  <si>
    <t>CS4</t>
  </si>
  <si>
    <t>Wouldn't settle down to reach a baseline after I attempted to put the next butterfly under the cloth to acclimate it. Black light off for flight test.</t>
  </si>
  <si>
    <t>CS7</t>
  </si>
  <si>
    <t>Wasn't wanting to fly after the first minute or so. Can't tell if I'm shaking too hard, or not hard enough. Black light off for flight test. Forgot to stop recording before taking butterfly out which is why there's a large spike in CO2 at the end</t>
  </si>
  <si>
    <t>KS2</t>
  </si>
  <si>
    <t>Didn't fly very good after the first minute. Black light on for flight test.</t>
  </si>
  <si>
    <t>CS5</t>
  </si>
  <si>
    <t>Flew for all 5 minutes! Black light on.</t>
  </si>
  <si>
    <t>KS3</t>
  </si>
  <si>
    <t>Flew great for all 5 minutes. Black light on.</t>
  </si>
  <si>
    <t>CS2</t>
  </si>
  <si>
    <t>Tip of right forewing gone - measurement of FWL taken from full left forewing. Flew great all 5 minutes! Black light on.</t>
  </si>
  <si>
    <t>CS3</t>
  </si>
  <si>
    <t>Flew alright - was having trouble. Would beat wings but not get airborne. Black light on.</t>
  </si>
  <si>
    <t>CS30</t>
  </si>
  <si>
    <t>Flew good for first 2 minutes, then was not wanting to keep flying for the end. Black light on. No liiquid nitrogren left to flash freeze - put direclty in -80 freezer after taking weights</t>
  </si>
  <si>
    <t>KS11</t>
  </si>
  <si>
    <t>Flew okay. Black light on. No liquid nitrogen - put tissue in -80 after weighing.</t>
  </si>
  <si>
    <t>CF13</t>
  </si>
  <si>
    <t>Didn't want to fly very much. Black light on. Abdomen started swelling during/after being weighed detached from the thorax.</t>
  </si>
  <si>
    <t>SF1</t>
  </si>
  <si>
    <t>Flew very well for first minute - barely shook the jar. After that flew fairly consistently with lots of agitation. Black light on.</t>
  </si>
  <si>
    <t>CF9</t>
  </si>
  <si>
    <t>Flew very good first minute (almost no shaking); pretty good for the rest of the time. Black light on.</t>
  </si>
  <si>
    <t>CF5</t>
  </si>
  <si>
    <t>Flew great for 3-4 minutes; at the end she was getting hard to coax into flying</t>
  </si>
  <si>
    <t>KF2</t>
  </si>
  <si>
    <t>Flew okay. Black light on.</t>
  </si>
  <si>
    <t>CF2</t>
  </si>
  <si>
    <t>KS7</t>
  </si>
  <si>
    <t>Flew pretty well - very well at the beginning. First 30-45 seconds barely shook the jar. Didn't want to settle down post-flight; difficult to get baseline. Black light on.</t>
  </si>
  <si>
    <t>KS8</t>
  </si>
  <si>
    <t>Forewings notched before flight. Flew better towards the end - did not want to fly at first. Black light on.</t>
  </si>
  <si>
    <t>KS12</t>
  </si>
  <si>
    <t>Flew well! Black light on.</t>
  </si>
  <si>
    <t>KF5</t>
  </si>
  <si>
    <t>Flew very well - continuously for all 5 minutes with minimal jar shaking. Black light on.</t>
  </si>
  <si>
    <t>CF31</t>
  </si>
  <si>
    <t>Flew very well - continuously for 4.5 minutes; last 30 seconds was less motivated but was still flying. Black light on. Lots of green fluid coming out from thorax after cutting off the head. Squeezed abdomen a little too hard when taking off scale - yellow/green mush came out when transferring to freezer vial.</t>
  </si>
  <si>
    <t>KF11</t>
  </si>
  <si>
    <t>Flew well for first minute or two, then didn't want to fly. Black light on.</t>
  </si>
  <si>
    <t>CF30</t>
  </si>
  <si>
    <t>Dissected, not flown. Wings weren't able to be frozen right away because maintenance guys working on lights and couldn't acccess freezer. Unsure if there were actually any immature eggs or not, but definitely didn't notice any mature oocytes. Yellow reproductive pathway (yolk?) appeared empty in all the tubes I traced.</t>
  </si>
  <si>
    <t>KF18</t>
  </si>
  <si>
    <t>Flew well. Black light on.</t>
  </si>
  <si>
    <t>KF16</t>
  </si>
  <si>
    <t>Did not want to fly. Black light on.</t>
  </si>
  <si>
    <t>CS11</t>
  </si>
  <si>
    <t>&gt; 50</t>
  </si>
  <si>
    <t>Dissected. Wings slightly deformed; had gatorade residue on wing (was caught in dish when taken out of the cage). Chorionated eggs present (very noticeable -- makes me think there were definitely no eggs in the female dissected earlier). Counted at least 55 matrue (chorionated) eggs, assuming there's more. Immature eggs - counted 44 but assume there's more.</t>
  </si>
  <si>
    <t>CS12</t>
  </si>
  <si>
    <t xml:space="preserve">Dissected. Butterfly was caught in gatorade dish when removed from cage. Wings were covered and sticky with gatorade - discarded. Counted ~ 52 mature (chorionated) eggs. </t>
  </si>
  <si>
    <t>CS13</t>
  </si>
  <si>
    <t>48-49</t>
  </si>
  <si>
    <t>Dissected. Not much fat in abdomen cavity.</t>
  </si>
  <si>
    <t>CS31</t>
  </si>
  <si>
    <t>Dissected. Lots of eggs, little fat.</t>
  </si>
  <si>
    <t>CS33</t>
  </si>
  <si>
    <t>Dissected. Not much of anything in abdominal cavity - eggs or fatty tissue.</t>
  </si>
  <si>
    <t>CS32</t>
  </si>
  <si>
    <t>KS6</t>
  </si>
  <si>
    <t>Dissected. Good amount of fat in the abdominal cavity - hard to separate from eggs.</t>
  </si>
  <si>
    <t>CS1</t>
  </si>
  <si>
    <t>25-26</t>
  </si>
  <si>
    <t>40-42</t>
  </si>
  <si>
    <t>Dissected. Surprised with how hold this female was that there weren't more eggs. Lots of large eggs w/o chorion.</t>
  </si>
  <si>
    <t>CS9</t>
  </si>
  <si>
    <t>Dissected. Lots of eggs, little fat. Muscles in skin were contracting during dissection (see video) -- interesting!!</t>
  </si>
  <si>
    <t>CF16</t>
  </si>
  <si>
    <t>Dissected. Lots of fat. Did not see any immature or mature eggs but did have flim sac and yellow noodle-like structure (yolk?).</t>
  </si>
  <si>
    <t>CF19</t>
  </si>
  <si>
    <t>27-30</t>
  </si>
  <si>
    <t>Dissected. Lots of fat, no eggs observable upon first glance. More/larger tube of dark yellow stuff. Small, immature eggs found tangled in fat bodies eventually - hard to untangle so hard to count but at least 27 counted (none fully formed - only half or less).</t>
  </si>
  <si>
    <t>CF3</t>
  </si>
  <si>
    <t>Dissected. Immature eggs, no mature eggs. Green tube seen - unsure why it's green? No fully formed immature eggs - only half or less of the cavity.</t>
  </si>
  <si>
    <t>CF4</t>
  </si>
  <si>
    <t>Dissected. 4 minimally formed immature eggs - reported as 0 because they were less than half-formed.</t>
  </si>
  <si>
    <t>CF29</t>
  </si>
  <si>
    <t>Dissected. Small beginning stages of immature eggs but none formed enough to be able to distinguish individually -- yolk sac present.</t>
  </si>
  <si>
    <t>KF9</t>
  </si>
  <si>
    <t>CF32</t>
  </si>
  <si>
    <t>Dissected. Prominent presence of immature eggs, no mature oocytes.</t>
  </si>
  <si>
    <t>CF11</t>
  </si>
  <si>
    <t>Dissected. Small beginning stages of immature eggs but nothing formed robust enough to be considered an immature egg -- yolk deposit present</t>
  </si>
  <si>
    <t>CF34</t>
  </si>
  <si>
    <t>7-10</t>
  </si>
  <si>
    <t>Dissected. Lots of underdeveloped immature eggs -- counted 7-10 eggs that filled at least half of its sac.</t>
  </si>
  <si>
    <t>CF23</t>
  </si>
  <si>
    <t>23-25</t>
  </si>
  <si>
    <t>Dissected. Surprised to find mature eggs! Lots of underdeveloped immature eggs as well; didn't count any that weren't turning whitish in color and filled half of the sac.</t>
  </si>
  <si>
    <t>Fly_Date</t>
  </si>
  <si>
    <t>Sex</t>
  </si>
  <si>
    <t>Age (days)</t>
  </si>
  <si>
    <t>Pre_flight_mass</t>
  </si>
  <si>
    <t>PreFM_error</t>
  </si>
  <si>
    <t>Post_flight_mass</t>
  </si>
  <si>
    <t>PostFM_error</t>
  </si>
  <si>
    <t>mass_diff</t>
  </si>
  <si>
    <t>thoracic_mass</t>
  </si>
  <si>
    <t>TM_error</t>
  </si>
  <si>
    <t>abdominal_mass</t>
  </si>
  <si>
    <t>AB_error</t>
  </si>
  <si>
    <t>Norm_CO2_avg</t>
  </si>
  <si>
    <t>Norm_rmr</t>
  </si>
  <si>
    <t>Flight_CO2_avg/rmr</t>
  </si>
  <si>
    <t>Male</t>
  </si>
  <si>
    <t>Female</t>
  </si>
  <si>
    <t>8-9</t>
  </si>
  <si>
    <t>dissection_date</t>
  </si>
  <si>
    <t>rearing_condition</t>
  </si>
  <si>
    <t>Butterfly_mass</t>
  </si>
  <si>
    <t>mass_error</t>
  </si>
  <si>
    <t>mature_oocyte_ct</t>
  </si>
  <si>
    <t>immature_oocyte_ct</t>
  </si>
  <si>
    <t>OvarianScore</t>
  </si>
  <si>
    <t>Summer</t>
  </si>
  <si>
    <t>Treatment</t>
  </si>
  <si>
    <t>Ovarian Score</t>
  </si>
  <si>
    <t>Egg date</t>
  </si>
  <si>
    <t>Hatch date</t>
  </si>
  <si>
    <t>Pupation date</t>
  </si>
  <si>
    <t>Eclosion date</t>
  </si>
  <si>
    <t>OE test</t>
  </si>
  <si>
    <t>M</t>
  </si>
  <si>
    <t>12/15-17/2021</t>
  </si>
  <si>
    <t>12/20-21/2021</t>
  </si>
  <si>
    <t>neg</t>
  </si>
  <si>
    <t>flown 1/15; 10 days old</t>
  </si>
  <si>
    <t>flown 1/19; 8 days old</t>
  </si>
  <si>
    <t>flown 1/16; 8 days old</t>
  </si>
  <si>
    <t xml:space="preserve">- </t>
  </si>
  <si>
    <t>flown 1/19; 9 days old</t>
  </si>
  <si>
    <t>1/12-1/13/2021</t>
  </si>
  <si>
    <t>flown 1/21; 8-9 days old</t>
  </si>
  <si>
    <t>flown 1/21; 8 days old</t>
  </si>
  <si>
    <t>flown 1/18; 8 days old</t>
  </si>
  <si>
    <t>flown 1/22; 8 days old</t>
  </si>
  <si>
    <t>flown 1/20; 10 days old</t>
  </si>
  <si>
    <t>dissected 1/22; 9 days old</t>
  </si>
  <si>
    <t>flown 1/20; 9 days old</t>
  </si>
  <si>
    <t>dissected 1/26; 14 days old</t>
  </si>
  <si>
    <t>dissected 1/22; 13 days old</t>
  </si>
  <si>
    <t>dissected 1/26; 16 days old</t>
  </si>
  <si>
    <t>dissected 1/23; 14 days old</t>
  </si>
  <si>
    <t>dissected 1/23; 13 days old</t>
  </si>
  <si>
    <t>dissected 1/26; 13 days old</t>
  </si>
  <si>
    <t>dissected 1/27; 14-15 days old</t>
  </si>
  <si>
    <t>dissected 1/27; 14 days old</t>
  </si>
  <si>
    <t>dissected 1/27; 16 days old</t>
  </si>
  <si>
    <t>dissected 1/25; 17 days old</t>
  </si>
  <si>
    <t>dissected 1/25; 16 days old</t>
  </si>
  <si>
    <t>dissected 1/27; 15 days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</si>
</sst>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font>
      <sz val="11"/>
      <color theme="1"/>
      <name val="Calibri"/>
      <family val="2"/>
      <scheme val="minor"/>
    </font>
    <font>
      <b/>
      <sz val="11"/>
      <color theme="1"/>
      <name val="Calibri"/>
      <family val="2"/>
      <scheme val="minor"/>
    </font>
    <font>
      <sz val="11"/>
      <color rgb="FF000000"/>
      <name val="Calibri"/>
      <family val="2"/>
      <charset val="1"/>
    </font>
  </fonts>
  <fills count="5">
    <fill>
      <patternFill patternType="none"/>
    </fill>
    <fill>
      <patternFill patternType="gray125"/>
    </fill>
    <fill>
      <patternFill patternType="solid">
        <fgColor rgb="FFF2F2F2"/>
        <bgColor indexed="64"/>
      </patternFill>
    </fill>
    <fill>
      <patternFill patternType="solid">
        <fgColor rgb="FFFFFF00"/>
        <bgColor indexed="64"/>
      </patternFill>
    </fill>
    <fill>
      <patternFill patternType="solid">
        <fgColor rgb="FFFFE699"/>
        <bgColor indexed="64"/>
      </patternFill>
    </fill>
  </fills>
  <borders count="3">
    <border>
      <left/>
      <right/>
      <top/>
      <bottom/>
      <diagonal/>
    </border>
    <border>
      <left/>
      <right/>
      <top/>
      <bottom style="thin">
        <color rgb="FF000000"/>
      </bottom>
      <diagonal/>
    </border>
    <border>
      <left/>
      <right/>
      <top/>
      <bottom style="dashed">
        <color rgb="FF000000"/>
      </bottom>
      <diagonal/>
    </border>
  </borders>
  <cellStyleXfs count="1">
    <xf numFmtId="0" fontId="0" fillId="0" borderId="0"/>
  </cellStyleXfs>
  <cellXfs count="4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quotePrefix="1" applyFont="1" applyAlignment="1">
      <alignment wrapText="1"/>
    </xf>
    <xf numFmtId="164" fontId="0" fillId="0" borderId="0" xfId="0" applyNumberFormat="1"/>
    <xf numFmtId="0" fontId="0" fillId="2" borderId="0" xfId="0" applyFill="1"/>
    <xf numFmtId="0" fontId="2" fillId="2" borderId="0" xfId="0" applyFont="1" applyFill="1" applyAlignment="1">
      <alignment wrapText="1"/>
    </xf>
    <xf numFmtId="0" fontId="2" fillId="2" borderId="0" xfId="0" quotePrefix="1" applyFont="1" applyFill="1" applyAlignment="1">
      <alignment wrapText="1"/>
    </xf>
    <xf numFmtId="2" fontId="0" fillId="2" borderId="0" xfId="0" applyNumberFormat="1" applyFill="1"/>
    <xf numFmtId="164" fontId="0" fillId="2" borderId="0" xfId="0" applyNumberFormat="1" applyFill="1"/>
    <xf numFmtId="0" fontId="0" fillId="2" borderId="0" xfId="0" applyFill="1" applyAlignment="1">
      <alignment horizontal="center"/>
    </xf>
    <xf numFmtId="0" fontId="1" fillId="0" borderId="1" xfId="0" applyFont="1" applyBorder="1"/>
    <xf numFmtId="0" fontId="1" fillId="0" borderId="1" xfId="0" applyFont="1" applyBorder="1" applyAlignment="1">
      <alignment wrapText="1"/>
    </xf>
    <xf numFmtId="14" fontId="0" fillId="0" borderId="0" xfId="0" applyNumberFormat="1"/>
    <xf numFmtId="14" fontId="0" fillId="2" borderId="0" xfId="0" applyNumberFormat="1" applyFill="1"/>
    <xf numFmtId="0" fontId="0" fillId="0" borderId="0" xfId="0" applyAlignment="1">
      <alignment horizontal="center" wrapText="1"/>
    </xf>
    <xf numFmtId="0" fontId="0" fillId="3" borderId="0" xfId="0" applyFill="1"/>
    <xf numFmtId="2" fontId="0" fillId="0" borderId="0" xfId="0" applyNumberFormat="1"/>
    <xf numFmtId="0" fontId="0" fillId="0" borderId="0" xfId="0" applyAlignment="1">
      <alignment horizontal="right"/>
    </xf>
    <xf numFmtId="164" fontId="0" fillId="0" borderId="0" xfId="0" applyNumberFormat="1" applyAlignment="1">
      <alignment horizontal="right"/>
    </xf>
    <xf numFmtId="14" fontId="0" fillId="0" borderId="0" xfId="0" applyNumberFormat="1" applyAlignment="1">
      <alignment horizontal="center"/>
    </xf>
    <xf numFmtId="49" fontId="0" fillId="0" borderId="0" xfId="0" applyNumberFormat="1" applyAlignment="1">
      <alignment horizontal="center"/>
    </xf>
    <xf numFmtId="0" fontId="1" fillId="0" borderId="1" xfId="0" applyFont="1" applyBorder="1" applyAlignment="1">
      <alignment horizontal="center" wrapText="1"/>
    </xf>
    <xf numFmtId="14" fontId="0" fillId="2" borderId="0" xfId="0" applyNumberFormat="1" applyFill="1" applyAlignment="1">
      <alignment horizontal="center"/>
    </xf>
    <xf numFmtId="0" fontId="0" fillId="2" borderId="0" xfId="0" applyFill="1" applyAlignment="1">
      <alignment horizontal="right"/>
    </xf>
    <xf numFmtId="164" fontId="0" fillId="2" borderId="0" xfId="0" applyNumberFormat="1" applyFill="1" applyAlignment="1">
      <alignment horizontal="right"/>
    </xf>
    <xf numFmtId="0" fontId="0" fillId="0" borderId="2" xfId="0" applyBorder="1"/>
    <xf numFmtId="0" fontId="0" fillId="0" borderId="2" xfId="0" applyBorder="1" applyAlignment="1">
      <alignment horizontal="center"/>
    </xf>
    <xf numFmtId="14" fontId="0" fillId="0" borderId="2" xfId="0" applyNumberFormat="1" applyBorder="1"/>
    <xf numFmtId="49" fontId="0" fillId="2" borderId="0" xfId="0" applyNumberFormat="1" applyFill="1" applyAlignment="1">
      <alignment horizontal="right"/>
    </xf>
    <xf numFmtId="14" fontId="0" fillId="2" borderId="2" xfId="0" applyNumberFormat="1" applyFill="1" applyBorder="1"/>
    <xf numFmtId="0" fontId="0" fillId="2" borderId="2" xfId="0" applyFill="1" applyBorder="1"/>
    <xf numFmtId="0" fontId="0" fillId="2" borderId="2" xfId="0" applyFill="1" applyBorder="1" applyAlignment="1">
      <alignment horizontal="center"/>
    </xf>
    <xf numFmtId="14" fontId="0" fillId="0" borderId="0" xfId="0" applyNumberFormat="1" applyAlignment="1">
      <alignment horizontal="center" wrapText="1"/>
    </xf>
    <xf numFmtId="0" fontId="0" fillId="0" borderId="0" xfId="0" applyAlignment="1">
      <alignment horizontal="right" wrapText="1"/>
    </xf>
    <xf numFmtId="0" fontId="0" fillId="4" borderId="0" xfId="0" applyFill="1" applyAlignment="1">
      <alignment horizontal="center" wrapText="1"/>
    </xf>
    <xf numFmtId="0" fontId="0" fillId="3" borderId="0" xfId="0" applyFill="1" applyAlignment="1">
      <alignment horizontal="right"/>
    </xf>
    <xf numFmtId="0" fontId="0" fillId="0" borderId="0" xfId="0" applyAlignment="1">
      <alignment horizontal="left"/>
    </xf>
    <xf numFmtId="1" fontId="0" fillId="0" borderId="0" xfId="0" applyNumberFormat="1"/>
    <xf numFmtId="14" fontId="0" fillId="0" borderId="2" xfId="0" applyNumberFormat="1" applyBorder="1" applyAlignment="1">
      <alignment horizontal="center"/>
    </xf>
    <xf numFmtId="0" fontId="0" fillId="0" borderId="2" xfId="0" applyBorder="1" applyAlignment="1">
      <alignment horizontal="right"/>
    </xf>
    <xf numFmtId="164" fontId="0" fillId="0" borderId="2" xfId="0" applyNumberFormat="1" applyBorder="1"/>
    <xf numFmtId="2" fontId="0" fillId="0" borderId="2" xfId="0" applyNumberFormat="1" applyBorder="1"/>
    <xf numFmtId="0" fontId="0" fillId="0" borderId="0" xfId="0" quotePrefix="1"/>
  </cellXfs>
  <cellStyles count="1">
    <cellStyle name="Normal" xfId="0" builtinId="0"/>
  </cellStyles>
  <dxfs count="4">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llmark, Kaley" id="{B1FF227C-D7B5-46A2-9E6F-C92F0EEA7E77}" userId="S::kmh7069@psu.edu::0386882d-94bf-4b36-9d14-506df01577d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1-01-15T21:30:26.29" personId="{B1FF227C-D7B5-46A2-9E6F-C92F0EEA7E77}" id="{F2C7BC2C-2987-4D2E-9CC0-8B0E39D0D298}">
    <text>tip of wing gone - smaller than actual length probably</text>
  </threadedComment>
  <threadedComment ref="G5" dT="2021-01-16T19:09:54.17" personId="{B1FF227C-D7B5-46A2-9E6F-C92F0EEA7E77}" id="{C92EC48F-F4AD-4806-A138-03B863FC64EC}">
    <text>tip of wing gone - smaller than actual length</text>
  </threadedComment>
  <threadedComment ref="G31" dT="2021-01-23T19:51:46.47" personId="{B1FF227C-D7B5-46A2-9E6F-C92F0EEA7E77}" id="{AFCD9A2B-F87C-4D96-99C6-0D9C43A2E043}">
    <text>Wing tips broken - actual length most likley longer than recorded value</text>
  </threadedComment>
  <threadedComment ref="G34" dT="2021-01-25T21:14:22.01" personId="{B1FF227C-D7B5-46A2-9E6F-C92F0EEA7E77}" id="{5B7B0D3D-56E0-4A7D-8B34-D18C11C6F918}">
    <text>tip of wing chipped off</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1-02-12T16:58:39.49" personId="{B1FF227C-D7B5-46A2-9E6F-C92F0EEA7E77}" id="{F5DC7779-BF1C-4E40-9220-2B5C30377DD6}">
    <text>CO2_avg/pre-flight weight</text>
  </threadedComment>
  <threadedComment ref="S1" dT="2021-02-12T17:00:41.13" personId="{B1FF227C-D7B5-46A2-9E6F-C92F0EEA7E77}" id="{F56C0779-003B-41ED-81AB-5A403E982F93}">
    <text>rmr/pre-flight weight</text>
  </threadedComment>
</ThreadedComments>
</file>

<file path=xl/threadedComments/threadedComment3.xml><?xml version="1.0" encoding="utf-8"?>
<ThreadedComments xmlns="http://schemas.microsoft.com/office/spreadsheetml/2018/threadedcomments" xmlns:x="http://schemas.openxmlformats.org/spreadsheetml/2006/main">
  <threadedComment ref="E17" dT="2021-02-02T03:21:32.16" personId="{B1FF227C-D7B5-46A2-9E6F-C92F0EEA7E77}" id="{36D1AB59-4281-41B8-88C0-C578292C2346}">
    <text>14 or 15 days old -- chose 15 to be safe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4C3FF-58F7-46FA-8AC6-DAEE68FA60E8}">
  <dimension ref="A1:B28"/>
  <sheetViews>
    <sheetView workbookViewId="0">
      <selection activeCell="B8" sqref="B8"/>
    </sheetView>
  </sheetViews>
  <sheetFormatPr defaultRowHeight="15"/>
  <cols>
    <col min="1" max="1" width="12.7109375" customWidth="1"/>
  </cols>
  <sheetData>
    <row r="1" spans="1:2">
      <c r="A1" t="s">
        <v>0</v>
      </c>
    </row>
    <row r="2" spans="1:2">
      <c r="A2" t="s">
        <v>1</v>
      </c>
    </row>
    <row r="3" spans="1:2">
      <c r="A3" t="s">
        <v>2</v>
      </c>
    </row>
    <row r="4" spans="1:2">
      <c r="A4" t="s">
        <v>3</v>
      </c>
      <c r="B4" t="s">
        <v>4</v>
      </c>
    </row>
    <row r="5" spans="1:2">
      <c r="A5" t="s">
        <v>5</v>
      </c>
      <c r="B5" t="s">
        <v>6</v>
      </c>
    </row>
    <row r="6" spans="1:2">
      <c r="A6" t="s">
        <v>7</v>
      </c>
    </row>
    <row r="7" spans="1:2">
      <c r="A7" t="s">
        <v>8</v>
      </c>
      <c r="B7" t="s">
        <v>9</v>
      </c>
    </row>
    <row r="9" spans="1:2">
      <c r="A9" s="1" t="s">
        <v>10</v>
      </c>
    </row>
    <row r="10" spans="1:2">
      <c r="A10" t="s">
        <v>11</v>
      </c>
      <c r="B10" t="s">
        <v>12</v>
      </c>
    </row>
    <row r="11" spans="1:2">
      <c r="A11" t="s">
        <v>13</v>
      </c>
      <c r="B11" s="44" t="s">
        <v>14</v>
      </c>
    </row>
    <row r="12" spans="1:2">
      <c r="A12" t="s">
        <v>15</v>
      </c>
      <c r="B12" t="s">
        <v>16</v>
      </c>
    </row>
    <row r="13" spans="1:2">
      <c r="A13" t="s">
        <v>17</v>
      </c>
      <c r="B13" t="s">
        <v>18</v>
      </c>
    </row>
    <row r="14" spans="1:2">
      <c r="A14" t="s">
        <v>19</v>
      </c>
      <c r="B14" t="s">
        <v>20</v>
      </c>
    </row>
    <row r="15" spans="1:2">
      <c r="A15" t="s">
        <v>21</v>
      </c>
      <c r="B15" t="s">
        <v>22</v>
      </c>
    </row>
    <row r="16" spans="1:2">
      <c r="A16" t="s">
        <v>23</v>
      </c>
      <c r="B16" t="s">
        <v>24</v>
      </c>
    </row>
    <row r="17" spans="1:2">
      <c r="A17" t="s">
        <v>25</v>
      </c>
      <c r="B17" t="s">
        <v>26</v>
      </c>
    </row>
    <row r="18" spans="1:2">
      <c r="A18" t="s">
        <v>27</v>
      </c>
      <c r="B18" t="s">
        <v>28</v>
      </c>
    </row>
    <row r="19" spans="1:2">
      <c r="A19" t="s">
        <v>29</v>
      </c>
      <c r="B19" t="s">
        <v>30</v>
      </c>
    </row>
    <row r="21" spans="1:2">
      <c r="A21" t="s">
        <v>31</v>
      </c>
    </row>
    <row r="22" spans="1:2">
      <c r="A22" t="s">
        <v>32</v>
      </c>
      <c r="B22" t="s">
        <v>33</v>
      </c>
    </row>
    <row r="23" spans="1:2">
      <c r="A23" t="s">
        <v>34</v>
      </c>
      <c r="B23" t="s">
        <v>35</v>
      </c>
    </row>
    <row r="25" spans="1:2">
      <c r="A25" t="s">
        <v>36</v>
      </c>
    </row>
    <row r="26" spans="1:2">
      <c r="A26" t="s">
        <v>37</v>
      </c>
    </row>
    <row r="27" spans="1:2">
      <c r="A27" t="s">
        <v>38</v>
      </c>
    </row>
    <row r="28" spans="1:2">
      <c r="A28"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
  <sheetViews>
    <sheetView workbookViewId="0">
      <selection activeCell="A34" sqref="A34"/>
    </sheetView>
  </sheetViews>
  <sheetFormatPr defaultRowHeight="15"/>
  <cols>
    <col min="1" max="1" width="9.85546875" bestFit="1" customWidth="1"/>
    <col min="2" max="2" width="10.42578125" bestFit="1" customWidth="1"/>
    <col min="3" max="3" width="9.7109375" customWidth="1"/>
    <col min="4" max="4" width="12.28515625" customWidth="1"/>
    <col min="5" max="5" width="16.7109375" customWidth="1"/>
    <col min="6" max="6" width="12.5703125" bestFit="1" customWidth="1"/>
    <col min="9" max="9" width="16.85546875" customWidth="1"/>
    <col min="10" max="10" width="12.5703125" bestFit="1" customWidth="1"/>
    <col min="11" max="11" width="15.85546875" bestFit="1" customWidth="1"/>
    <col min="12" max="12" width="12.5703125" bestFit="1" customWidth="1"/>
    <col min="13" max="13" width="15.85546875" bestFit="1" customWidth="1"/>
    <col min="14" max="14" width="12.5703125" bestFit="1" customWidth="1"/>
    <col min="15" max="15" width="12.85546875" customWidth="1"/>
    <col min="16" max="16" width="13.140625" customWidth="1"/>
    <col min="17" max="17" width="12.7109375" customWidth="1"/>
  </cols>
  <sheetData>
    <row r="1" spans="1:18" s="12" customFormat="1" ht="33" customHeight="1">
      <c r="A1" s="12" t="s">
        <v>40</v>
      </c>
      <c r="B1" s="12" t="s">
        <v>41</v>
      </c>
      <c r="C1" s="13" t="s">
        <v>42</v>
      </c>
      <c r="D1" s="12" t="s">
        <v>43</v>
      </c>
      <c r="E1" s="13" t="s">
        <v>44</v>
      </c>
      <c r="F1" s="13" t="s">
        <v>43</v>
      </c>
      <c r="G1" s="12" t="s">
        <v>21</v>
      </c>
      <c r="H1" s="12" t="s">
        <v>45</v>
      </c>
      <c r="I1" s="13" t="s">
        <v>46</v>
      </c>
      <c r="J1" s="13" t="s">
        <v>43</v>
      </c>
      <c r="K1" s="12" t="s">
        <v>47</v>
      </c>
      <c r="L1" s="12" t="s">
        <v>43</v>
      </c>
      <c r="M1" s="12" t="s">
        <v>48</v>
      </c>
      <c r="N1" s="12" t="s">
        <v>43</v>
      </c>
      <c r="O1" s="13" t="s">
        <v>49</v>
      </c>
      <c r="P1" s="13" t="s">
        <v>50</v>
      </c>
      <c r="Q1" s="13" t="s">
        <v>51</v>
      </c>
      <c r="R1" s="12" t="s">
        <v>52</v>
      </c>
    </row>
    <row r="2" spans="1:18" s="6" customFormat="1">
      <c r="A2" s="15">
        <v>44211</v>
      </c>
      <c r="B2" s="17" t="s">
        <v>53</v>
      </c>
      <c r="C2" s="6">
        <v>0.77839999999999998</v>
      </c>
      <c r="D2" s="7">
        <v>2.0000000000000001E-4</v>
      </c>
      <c r="E2" s="6">
        <v>1.2461</v>
      </c>
      <c r="F2" s="8">
        <v>2.9999999999999997E-4</v>
      </c>
      <c r="G2" s="9">
        <v>47.1</v>
      </c>
      <c r="H2" s="6">
        <v>33.94</v>
      </c>
      <c r="I2" s="10">
        <v>1.228</v>
      </c>
      <c r="J2" s="8">
        <v>2.0000000000000001E-4</v>
      </c>
      <c r="K2" s="11" t="s">
        <v>54</v>
      </c>
      <c r="L2" s="11" t="s">
        <v>54</v>
      </c>
      <c r="M2" s="11" t="s">
        <v>54</v>
      </c>
      <c r="N2" s="11" t="s">
        <v>54</v>
      </c>
      <c r="O2" s="11" t="s">
        <v>54</v>
      </c>
      <c r="P2" s="11" t="s">
        <v>54</v>
      </c>
      <c r="R2" s="6" t="s">
        <v>55</v>
      </c>
    </row>
    <row r="3" spans="1:18">
      <c r="A3" s="14">
        <v>44212</v>
      </c>
      <c r="B3" t="s">
        <v>56</v>
      </c>
      <c r="C3">
        <v>0.77669999999999995</v>
      </c>
      <c r="D3" s="4">
        <v>2.9999999999999997E-4</v>
      </c>
      <c r="E3">
        <v>1.0291999999999999</v>
      </c>
      <c r="F3" s="4">
        <v>2.9999999999999997E-4</v>
      </c>
      <c r="G3">
        <v>43.52</v>
      </c>
      <c r="H3">
        <v>27.86</v>
      </c>
      <c r="I3">
        <v>1.0226999999999999</v>
      </c>
      <c r="J3">
        <v>2.0000000000000001E-4</v>
      </c>
      <c r="K3">
        <v>0.1038</v>
      </c>
      <c r="L3">
        <v>2.0000000000000001E-4</v>
      </c>
      <c r="M3">
        <v>8.2199999999999995E-2</v>
      </c>
      <c r="N3">
        <v>2.0000000000000001E-4</v>
      </c>
      <c r="O3" s="2" t="s">
        <v>54</v>
      </c>
      <c r="P3" s="2" t="s">
        <v>54</v>
      </c>
      <c r="Q3" s="2" t="s">
        <v>54</v>
      </c>
      <c r="R3" t="s">
        <v>57</v>
      </c>
    </row>
    <row r="4" spans="1:18" s="6" customFormat="1">
      <c r="A4" s="15">
        <v>44212</v>
      </c>
      <c r="B4" s="6" t="s">
        <v>58</v>
      </c>
      <c r="C4" s="6">
        <v>0.82669999999999999</v>
      </c>
      <c r="D4" s="8">
        <v>2.9999999999999997E-4</v>
      </c>
      <c r="E4" s="6">
        <v>1.0775999999999999</v>
      </c>
      <c r="F4" s="8">
        <v>2.9999999999999997E-4</v>
      </c>
      <c r="G4" s="6">
        <v>44.12</v>
      </c>
      <c r="H4" s="6">
        <v>29.78</v>
      </c>
      <c r="I4" s="10">
        <v>1.071</v>
      </c>
      <c r="J4" s="6">
        <v>2.9999999999999997E-4</v>
      </c>
      <c r="K4" s="6">
        <v>0.1096</v>
      </c>
      <c r="L4" s="6">
        <v>2.0000000000000001E-4</v>
      </c>
      <c r="M4" s="6">
        <v>8.5099999999999995E-2</v>
      </c>
      <c r="N4" s="6">
        <v>2.0000000000000001E-4</v>
      </c>
      <c r="O4" s="11" t="s">
        <v>54</v>
      </c>
      <c r="P4" s="11" t="s">
        <v>54</v>
      </c>
      <c r="Q4" s="11" t="s">
        <v>54</v>
      </c>
      <c r="R4" s="6" t="s">
        <v>59</v>
      </c>
    </row>
    <row r="5" spans="1:18">
      <c r="A5" s="14">
        <v>44212</v>
      </c>
      <c r="B5" t="s">
        <v>60</v>
      </c>
      <c r="C5">
        <v>0.7772</v>
      </c>
      <c r="D5">
        <v>1E-4</v>
      </c>
      <c r="E5">
        <v>1.2974000000000001</v>
      </c>
      <c r="F5">
        <v>5.0000000000000001E-4</v>
      </c>
      <c r="G5">
        <v>47.21</v>
      </c>
      <c r="H5">
        <v>34.89</v>
      </c>
      <c r="I5">
        <v>1.2866</v>
      </c>
      <c r="J5">
        <v>1E-4</v>
      </c>
      <c r="K5">
        <v>0.26550000000000001</v>
      </c>
      <c r="L5">
        <v>1E-4</v>
      </c>
      <c r="M5">
        <v>0.16420000000000001</v>
      </c>
      <c r="N5">
        <v>1E-4</v>
      </c>
      <c r="O5" s="2" t="s">
        <v>54</v>
      </c>
      <c r="P5" s="2" t="s">
        <v>54</v>
      </c>
      <c r="Q5" s="2" t="s">
        <v>54</v>
      </c>
      <c r="R5" t="s">
        <v>61</v>
      </c>
    </row>
    <row r="6" spans="1:18" s="6" customFormat="1">
      <c r="A6" s="15">
        <v>44212</v>
      </c>
      <c r="B6" s="6" t="s">
        <v>62</v>
      </c>
      <c r="C6" s="6">
        <v>0.77359999999999995</v>
      </c>
      <c r="D6" s="6">
        <v>2.9999999999999997E-4</v>
      </c>
      <c r="E6" s="6">
        <v>1.1375999999999999</v>
      </c>
      <c r="F6" s="6">
        <v>2.0000000000000001E-4</v>
      </c>
      <c r="G6" s="6">
        <v>46.41</v>
      </c>
      <c r="H6" s="6">
        <v>29.22</v>
      </c>
      <c r="I6" s="10">
        <v>1.121</v>
      </c>
      <c r="J6" s="6">
        <v>2.0000000000000001E-4</v>
      </c>
      <c r="K6" s="10">
        <v>0.153</v>
      </c>
      <c r="L6" s="6">
        <v>2.0000000000000001E-4</v>
      </c>
      <c r="M6" s="6">
        <v>0.1313</v>
      </c>
      <c r="N6" s="6">
        <v>2.0000000000000001E-4</v>
      </c>
      <c r="O6" s="11" t="s">
        <v>54</v>
      </c>
      <c r="P6" s="11" t="s">
        <v>54</v>
      </c>
      <c r="Q6" s="11" t="s">
        <v>54</v>
      </c>
      <c r="R6" s="6" t="s">
        <v>63</v>
      </c>
    </row>
    <row r="7" spans="1:18">
      <c r="A7" s="14">
        <v>44212</v>
      </c>
      <c r="B7" t="s">
        <v>64</v>
      </c>
      <c r="C7" s="5">
        <v>0.77</v>
      </c>
      <c r="D7">
        <v>4.0000000000000002E-4</v>
      </c>
      <c r="E7">
        <v>1.4023000000000001</v>
      </c>
      <c r="F7">
        <v>2.0000000000000001E-4</v>
      </c>
      <c r="G7">
        <v>51.31</v>
      </c>
      <c r="H7">
        <v>35.119999999999997</v>
      </c>
      <c r="I7">
        <v>1.3908</v>
      </c>
      <c r="J7">
        <v>4.0000000000000002E-4</v>
      </c>
      <c r="K7">
        <v>0.28249999999999997</v>
      </c>
      <c r="L7">
        <v>2.0000000000000001E-4</v>
      </c>
      <c r="M7" s="5">
        <v>0.19600000000000001</v>
      </c>
      <c r="N7">
        <v>2.9999999999999997E-4</v>
      </c>
      <c r="O7" s="2" t="s">
        <v>54</v>
      </c>
      <c r="P7" s="2" t="s">
        <v>54</v>
      </c>
      <c r="Q7" s="2" t="s">
        <v>54</v>
      </c>
      <c r="R7" t="s">
        <v>65</v>
      </c>
    </row>
    <row r="8" spans="1:18" s="6" customFormat="1">
      <c r="A8" s="15">
        <v>44212</v>
      </c>
      <c r="B8" s="6" t="s">
        <v>66</v>
      </c>
      <c r="C8" s="6">
        <v>0.77380000000000004</v>
      </c>
      <c r="D8" s="6">
        <v>2.9999999999999997E-4</v>
      </c>
      <c r="E8" s="6">
        <v>1.0436000000000001</v>
      </c>
      <c r="F8" s="6">
        <v>4.0000000000000002E-4</v>
      </c>
      <c r="G8" s="9">
        <v>43.5</v>
      </c>
      <c r="H8" s="9">
        <v>29.2</v>
      </c>
      <c r="I8" s="6">
        <v>1.0373000000000001</v>
      </c>
      <c r="J8" s="6">
        <v>4.0000000000000002E-4</v>
      </c>
      <c r="K8" s="6">
        <v>0.12659999999999999</v>
      </c>
      <c r="L8" s="6">
        <v>2.0000000000000001E-4</v>
      </c>
      <c r="M8" s="6">
        <v>8.3299999999999999E-2</v>
      </c>
      <c r="N8" s="6">
        <v>1E-4</v>
      </c>
      <c r="O8" s="11" t="s">
        <v>54</v>
      </c>
      <c r="P8" s="11" t="s">
        <v>54</v>
      </c>
      <c r="Q8" s="11" t="s">
        <v>54</v>
      </c>
      <c r="R8" s="6" t="s">
        <v>67</v>
      </c>
    </row>
    <row r="9" spans="1:18">
      <c r="A9" s="14">
        <v>44212</v>
      </c>
      <c r="B9" t="s">
        <v>68</v>
      </c>
      <c r="C9">
        <v>0.76519999999999999</v>
      </c>
      <c r="D9">
        <v>1E-4</v>
      </c>
      <c r="E9">
        <v>1.1986000000000001</v>
      </c>
      <c r="F9">
        <v>2.9999999999999997E-4</v>
      </c>
      <c r="G9">
        <v>47.73</v>
      </c>
      <c r="H9">
        <v>31.02</v>
      </c>
      <c r="I9">
        <v>1.1705000000000001</v>
      </c>
      <c r="J9">
        <v>2.0000000000000001E-4</v>
      </c>
      <c r="K9">
        <v>0.18260000000000001</v>
      </c>
      <c r="L9">
        <v>2.0000000000000001E-4</v>
      </c>
      <c r="M9">
        <v>0.14560000000000001</v>
      </c>
      <c r="N9">
        <v>2.9999999999999997E-4</v>
      </c>
      <c r="O9" s="2" t="s">
        <v>54</v>
      </c>
      <c r="P9" s="2" t="s">
        <v>54</v>
      </c>
      <c r="Q9" s="2" t="s">
        <v>54</v>
      </c>
      <c r="R9" t="s">
        <v>69</v>
      </c>
    </row>
    <row r="10" spans="1:18" s="6" customFormat="1">
      <c r="A10" s="15">
        <v>44214</v>
      </c>
      <c r="B10" s="17" t="s">
        <v>70</v>
      </c>
      <c r="C10" s="6">
        <v>0.77669999999999995</v>
      </c>
      <c r="D10" s="6">
        <v>2.9999999999999997E-4</v>
      </c>
      <c r="E10" s="6">
        <v>1.1874</v>
      </c>
      <c r="F10" s="6">
        <v>2.0000000000000001E-4</v>
      </c>
      <c r="G10" s="6">
        <v>48.27</v>
      </c>
      <c r="H10" s="9">
        <v>32.799999999999997</v>
      </c>
      <c r="I10" s="6">
        <v>1.1822999999999999</v>
      </c>
      <c r="J10" s="6">
        <v>2.9999999999999997E-4</v>
      </c>
      <c r="K10" s="6">
        <v>0.19689999999999999</v>
      </c>
      <c r="L10" s="6">
        <v>2.0000000000000001E-4</v>
      </c>
      <c r="M10" s="6">
        <v>0.13750000000000001</v>
      </c>
      <c r="N10" s="6">
        <v>2.0000000000000001E-4</v>
      </c>
      <c r="O10" s="11" t="s">
        <v>54</v>
      </c>
      <c r="P10" s="11" t="s">
        <v>54</v>
      </c>
      <c r="Q10" s="11" t="s">
        <v>54</v>
      </c>
      <c r="R10" s="6" t="s">
        <v>71</v>
      </c>
    </row>
    <row r="11" spans="1:18">
      <c r="A11" s="14">
        <v>44214</v>
      </c>
      <c r="B11" s="17" t="s">
        <v>72</v>
      </c>
      <c r="C11">
        <v>0.77329999999999999</v>
      </c>
      <c r="D11">
        <v>2.9999999999999997E-4</v>
      </c>
      <c r="E11">
        <v>1.3030999999999999</v>
      </c>
      <c r="F11">
        <v>2.0000000000000001E-4</v>
      </c>
      <c r="G11">
        <v>53.95</v>
      </c>
      <c r="H11">
        <v>35.92</v>
      </c>
      <c r="I11" s="5">
        <v>1.294</v>
      </c>
      <c r="J11">
        <v>2.9999999999999997E-4</v>
      </c>
      <c r="K11">
        <v>0.24759999999999999</v>
      </c>
      <c r="L11">
        <v>4.0000000000000002E-4</v>
      </c>
      <c r="M11">
        <v>0.18679999999999999</v>
      </c>
      <c r="N11">
        <v>2.0000000000000001E-4</v>
      </c>
      <c r="O11" s="2" t="s">
        <v>54</v>
      </c>
      <c r="P11" s="2" t="s">
        <v>54</v>
      </c>
      <c r="Q11" s="2" t="s">
        <v>54</v>
      </c>
      <c r="R11" t="s">
        <v>73</v>
      </c>
    </row>
    <row r="12" spans="1:18" s="6" customFormat="1">
      <c r="A12" s="15">
        <v>44215</v>
      </c>
      <c r="B12" s="6" t="s">
        <v>74</v>
      </c>
      <c r="C12" s="6">
        <v>0.77410000000000001</v>
      </c>
      <c r="D12" s="6">
        <v>2.0000000000000001E-4</v>
      </c>
      <c r="E12" s="6">
        <v>1.2661</v>
      </c>
      <c r="F12" s="6">
        <v>2.0000000000000001E-4</v>
      </c>
      <c r="G12" s="6">
        <v>46.32</v>
      </c>
      <c r="H12" s="6">
        <v>32.01</v>
      </c>
      <c r="I12" s="6">
        <v>1.2423</v>
      </c>
      <c r="J12" s="6">
        <v>2.9999999999999997E-4</v>
      </c>
      <c r="K12" s="6">
        <v>0.18459999999999999</v>
      </c>
      <c r="L12" s="6">
        <v>2.0000000000000001E-4</v>
      </c>
      <c r="M12" s="6">
        <v>0.21779999999999999</v>
      </c>
      <c r="N12" s="6">
        <v>2.0000000000000001E-4</v>
      </c>
      <c r="O12" s="11" t="s">
        <v>54</v>
      </c>
      <c r="P12" s="11" t="s">
        <v>54</v>
      </c>
      <c r="Q12" s="11" t="s">
        <v>54</v>
      </c>
      <c r="R12" s="6" t="s">
        <v>75</v>
      </c>
    </row>
    <row r="13" spans="1:18">
      <c r="A13" s="14">
        <v>44215</v>
      </c>
      <c r="B13" t="s">
        <v>76</v>
      </c>
      <c r="C13">
        <v>0.77759999999999996</v>
      </c>
      <c r="D13">
        <v>2.9999999999999997E-4</v>
      </c>
      <c r="E13" s="5">
        <v>1.1359999999999999</v>
      </c>
      <c r="F13">
        <v>2.9999999999999997E-4</v>
      </c>
      <c r="G13">
        <v>50.77</v>
      </c>
      <c r="H13">
        <v>34.130000000000003</v>
      </c>
      <c r="I13" s="5">
        <v>1.1299999999999999</v>
      </c>
      <c r="J13">
        <v>2.0000000000000001E-4</v>
      </c>
      <c r="K13">
        <v>0.1857</v>
      </c>
      <c r="L13">
        <v>2.0000000000000001E-4</v>
      </c>
      <c r="M13">
        <v>9.0800000000000006E-2</v>
      </c>
      <c r="N13">
        <v>2.0000000000000001E-4</v>
      </c>
      <c r="O13" s="2" t="s">
        <v>54</v>
      </c>
      <c r="P13" s="2" t="s">
        <v>54</v>
      </c>
      <c r="Q13" s="2" t="s">
        <v>54</v>
      </c>
      <c r="R13" t="s">
        <v>77</v>
      </c>
    </row>
    <row r="14" spans="1:18" s="6" customFormat="1">
      <c r="A14" s="15">
        <v>44215</v>
      </c>
      <c r="B14" s="6" t="s">
        <v>78</v>
      </c>
      <c r="C14" s="6">
        <v>0.79690000000000005</v>
      </c>
      <c r="D14" s="6">
        <v>2.9999999999999997E-4</v>
      </c>
      <c r="E14" s="6">
        <v>1.1715</v>
      </c>
      <c r="F14" s="6">
        <v>5.0000000000000001E-4</v>
      </c>
      <c r="G14" s="6">
        <v>47.74</v>
      </c>
      <c r="H14" s="6">
        <v>31.95</v>
      </c>
      <c r="I14" s="10">
        <v>1.1599999999999999</v>
      </c>
      <c r="J14" s="6">
        <v>2.0000000000000001E-4</v>
      </c>
      <c r="K14" s="6">
        <v>0.18049999999999999</v>
      </c>
      <c r="L14" s="6">
        <v>2.0000000000000001E-4</v>
      </c>
      <c r="M14" s="6">
        <v>0.11169999999999999</v>
      </c>
      <c r="N14" s="6">
        <v>2.0000000000000001E-4</v>
      </c>
      <c r="O14" s="11" t="s">
        <v>54</v>
      </c>
      <c r="P14" s="11" t="s">
        <v>54</v>
      </c>
      <c r="Q14" s="11" t="s">
        <v>54</v>
      </c>
      <c r="R14" s="6" t="s">
        <v>79</v>
      </c>
    </row>
    <row r="15" spans="1:18">
      <c r="A15" s="14">
        <v>44215</v>
      </c>
      <c r="B15" t="s">
        <v>80</v>
      </c>
      <c r="C15">
        <v>0.82430000000000003</v>
      </c>
      <c r="D15">
        <v>2.0000000000000001E-4</v>
      </c>
      <c r="E15">
        <v>1.2092000000000001</v>
      </c>
      <c r="F15">
        <v>2.0000000000000001E-4</v>
      </c>
      <c r="G15">
        <v>46.62</v>
      </c>
      <c r="H15">
        <v>31.39</v>
      </c>
      <c r="I15" s="5">
        <v>1.204</v>
      </c>
      <c r="J15">
        <v>2.0000000000000001E-4</v>
      </c>
      <c r="K15">
        <v>0.1714</v>
      </c>
      <c r="L15">
        <v>1E-4</v>
      </c>
      <c r="M15">
        <v>0.14360000000000001</v>
      </c>
      <c r="N15">
        <v>1E-4</v>
      </c>
      <c r="O15" s="2" t="s">
        <v>54</v>
      </c>
      <c r="P15" s="2" t="s">
        <v>54</v>
      </c>
      <c r="Q15" s="2" t="s">
        <v>54</v>
      </c>
      <c r="R15" t="s">
        <v>81</v>
      </c>
    </row>
    <row r="16" spans="1:18" s="6" customFormat="1">
      <c r="A16" s="15">
        <v>44215</v>
      </c>
      <c r="B16" s="6" t="s">
        <v>82</v>
      </c>
      <c r="C16" s="6">
        <v>0.76910000000000001</v>
      </c>
      <c r="D16" s="6">
        <v>2.0000000000000001E-4</v>
      </c>
      <c r="E16" s="6">
        <v>1.3103</v>
      </c>
      <c r="F16" s="6">
        <v>2.9999999999999997E-4</v>
      </c>
      <c r="G16" s="6">
        <v>51.64</v>
      </c>
      <c r="H16" s="6">
        <v>35.25</v>
      </c>
      <c r="I16" s="10">
        <v>1.3049999999999999</v>
      </c>
      <c r="J16" s="6">
        <v>2.0000000000000001E-4</v>
      </c>
      <c r="K16" s="6">
        <v>0.27260000000000001</v>
      </c>
      <c r="L16" s="6">
        <v>2.0000000000000001E-4</v>
      </c>
      <c r="M16" s="10">
        <v>0.18</v>
      </c>
      <c r="N16" s="6">
        <v>2.0000000000000001E-4</v>
      </c>
      <c r="O16" s="11" t="s">
        <v>54</v>
      </c>
      <c r="P16" s="11" t="s">
        <v>54</v>
      </c>
      <c r="Q16" s="11" t="s">
        <v>54</v>
      </c>
      <c r="R16" s="6" t="s">
        <v>83</v>
      </c>
    </row>
    <row r="17" spans="1:18">
      <c r="A17" s="14">
        <v>44215</v>
      </c>
      <c r="B17" t="s">
        <v>84</v>
      </c>
      <c r="C17">
        <v>0.78320000000000001</v>
      </c>
      <c r="D17">
        <v>2.0000000000000001E-4</v>
      </c>
      <c r="E17">
        <v>1.1412</v>
      </c>
      <c r="F17">
        <v>2.0000000000000001E-4</v>
      </c>
      <c r="G17">
        <v>49.01</v>
      </c>
      <c r="H17">
        <v>33.36</v>
      </c>
      <c r="I17">
        <v>1.1346000000000001</v>
      </c>
      <c r="J17">
        <v>2.0000000000000001E-4</v>
      </c>
      <c r="K17">
        <v>0.18410000000000001</v>
      </c>
      <c r="L17">
        <v>1E-4</v>
      </c>
      <c r="M17">
        <v>9.9199999999999997E-2</v>
      </c>
      <c r="N17">
        <v>2.0000000000000001E-4</v>
      </c>
      <c r="O17" s="2" t="s">
        <v>54</v>
      </c>
      <c r="P17" s="2" t="s">
        <v>54</v>
      </c>
      <c r="Q17" s="2" t="s">
        <v>54</v>
      </c>
      <c r="R17" t="s">
        <v>83</v>
      </c>
    </row>
    <row r="18" spans="1:18" s="6" customFormat="1">
      <c r="A18" s="15">
        <v>44216</v>
      </c>
      <c r="B18" s="6" t="s">
        <v>85</v>
      </c>
      <c r="C18" s="6">
        <v>0.79759999999999998</v>
      </c>
      <c r="D18" s="6">
        <v>2.0000000000000001E-4</v>
      </c>
      <c r="E18" s="6">
        <v>1.3394999999999999</v>
      </c>
      <c r="F18" s="6">
        <v>2.0000000000000001E-4</v>
      </c>
      <c r="G18" s="6">
        <v>54.18</v>
      </c>
      <c r="H18" s="6">
        <v>36.44</v>
      </c>
      <c r="I18" s="6">
        <v>1.3323</v>
      </c>
      <c r="J18" s="6">
        <v>2.0000000000000001E-4</v>
      </c>
      <c r="K18" s="6">
        <v>0.24979999999999999</v>
      </c>
      <c r="L18" s="6">
        <v>2.0000000000000001E-4</v>
      </c>
      <c r="M18" s="6">
        <v>0.1951</v>
      </c>
      <c r="N18" s="6">
        <v>2.0000000000000001E-4</v>
      </c>
      <c r="O18" s="11" t="s">
        <v>54</v>
      </c>
      <c r="P18" s="11" t="s">
        <v>54</v>
      </c>
      <c r="Q18" s="11" t="s">
        <v>54</v>
      </c>
      <c r="R18" s="6" t="s">
        <v>86</v>
      </c>
    </row>
    <row r="19" spans="1:18">
      <c r="A19" s="14">
        <v>44216</v>
      </c>
      <c r="B19" t="s">
        <v>87</v>
      </c>
      <c r="C19">
        <v>0.78129999999999999</v>
      </c>
      <c r="D19">
        <v>2.0000000000000001E-4</v>
      </c>
      <c r="E19" s="5">
        <v>1.375</v>
      </c>
      <c r="F19">
        <v>2.0000000000000001E-4</v>
      </c>
      <c r="G19">
        <v>55.18</v>
      </c>
      <c r="H19">
        <v>36.92</v>
      </c>
      <c r="I19">
        <v>1.3615999999999999</v>
      </c>
      <c r="J19">
        <v>2.0000000000000001E-4</v>
      </c>
      <c r="K19" s="5">
        <v>0.30299999999999999</v>
      </c>
      <c r="L19">
        <v>2.0000000000000001E-4</v>
      </c>
      <c r="M19">
        <v>0.1762</v>
      </c>
      <c r="N19">
        <v>2.0000000000000001E-4</v>
      </c>
      <c r="O19" s="2" t="s">
        <v>54</v>
      </c>
      <c r="P19" s="2" t="s">
        <v>54</v>
      </c>
      <c r="Q19" s="2" t="s">
        <v>54</v>
      </c>
      <c r="R19" t="s">
        <v>88</v>
      </c>
    </row>
    <row r="20" spans="1:18" s="6" customFormat="1">
      <c r="A20" s="15">
        <v>44216</v>
      </c>
      <c r="B20" s="6" t="s">
        <v>89</v>
      </c>
      <c r="C20" s="6">
        <v>0.80630000000000002</v>
      </c>
      <c r="D20" s="6">
        <v>1E-4</v>
      </c>
      <c r="E20" s="10">
        <v>1.2789999999999999</v>
      </c>
      <c r="F20" s="6">
        <v>2.0000000000000001E-4</v>
      </c>
      <c r="G20" s="9">
        <v>52.5</v>
      </c>
      <c r="H20" s="6">
        <v>34.479999999999997</v>
      </c>
      <c r="I20" s="6">
        <v>1.2710999999999999</v>
      </c>
      <c r="J20" s="6">
        <v>2.0000000000000001E-4</v>
      </c>
      <c r="K20" s="6">
        <v>0.23669999999999999</v>
      </c>
      <c r="L20" s="6">
        <v>2.0000000000000001E-4</v>
      </c>
      <c r="M20" s="10">
        <v>0.14099999999999999</v>
      </c>
      <c r="N20" s="6">
        <v>1E-4</v>
      </c>
      <c r="O20" s="11" t="s">
        <v>54</v>
      </c>
      <c r="P20" s="11" t="s">
        <v>54</v>
      </c>
      <c r="Q20" s="11" t="s">
        <v>54</v>
      </c>
      <c r="R20" s="6" t="s">
        <v>90</v>
      </c>
    </row>
    <row r="21" spans="1:18">
      <c r="A21" s="14">
        <v>44217</v>
      </c>
      <c r="B21" t="s">
        <v>91</v>
      </c>
      <c r="C21">
        <v>0.78520000000000001</v>
      </c>
      <c r="D21">
        <v>2.0000000000000001E-4</v>
      </c>
      <c r="E21">
        <v>1.4521999999999999</v>
      </c>
      <c r="F21">
        <v>2.0000000000000001E-4</v>
      </c>
      <c r="G21" s="18">
        <v>54</v>
      </c>
      <c r="H21">
        <v>36.090000000000003</v>
      </c>
      <c r="I21">
        <v>1.4473</v>
      </c>
      <c r="J21">
        <v>2.0000000000000001E-4</v>
      </c>
      <c r="K21">
        <v>0.28860000000000002</v>
      </c>
      <c r="L21">
        <v>2.0000000000000001E-4</v>
      </c>
      <c r="M21">
        <v>0.27589999999999998</v>
      </c>
      <c r="N21">
        <v>2.0000000000000001E-4</v>
      </c>
      <c r="O21" s="2" t="s">
        <v>54</v>
      </c>
      <c r="P21" s="2" t="s">
        <v>54</v>
      </c>
      <c r="Q21" s="2" t="s">
        <v>54</v>
      </c>
      <c r="R21" t="s">
        <v>92</v>
      </c>
    </row>
    <row r="22" spans="1:18" s="6" customFormat="1">
      <c r="A22" s="15">
        <v>44217</v>
      </c>
      <c r="B22" s="6" t="s">
        <v>93</v>
      </c>
      <c r="C22" s="6">
        <v>0.7671</v>
      </c>
      <c r="D22" s="6">
        <v>2.0000000000000001E-4</v>
      </c>
      <c r="E22" s="6">
        <v>1.2289000000000001</v>
      </c>
      <c r="F22" s="6">
        <v>2.9999999999999997E-4</v>
      </c>
      <c r="G22" s="6">
        <v>47.93</v>
      </c>
      <c r="H22" s="6">
        <v>32.01</v>
      </c>
      <c r="I22" s="6">
        <v>1.2225999999999999</v>
      </c>
      <c r="J22" s="6">
        <v>1E-4</v>
      </c>
      <c r="K22" s="6">
        <v>0.21879999999999999</v>
      </c>
      <c r="L22" s="6">
        <v>2.0000000000000001E-4</v>
      </c>
      <c r="M22" s="10">
        <v>0.14699999999999999</v>
      </c>
      <c r="N22" s="6">
        <v>1E-4</v>
      </c>
      <c r="O22" s="11" t="s">
        <v>54</v>
      </c>
      <c r="P22" s="11" t="s">
        <v>54</v>
      </c>
      <c r="Q22" s="11" t="s">
        <v>54</v>
      </c>
      <c r="R22" s="6" t="s">
        <v>94</v>
      </c>
    </row>
    <row r="23" spans="1:18">
      <c r="A23" s="14">
        <v>44217</v>
      </c>
      <c r="B23" t="s">
        <v>95</v>
      </c>
      <c r="C23">
        <v>0.77370000000000005</v>
      </c>
      <c r="D23">
        <v>1E-4</v>
      </c>
      <c r="E23" s="5">
        <v>1.29</v>
      </c>
      <c r="F23">
        <v>2.9999999999999997E-4</v>
      </c>
      <c r="G23">
        <v>51.85</v>
      </c>
      <c r="H23">
        <v>33.409999999999997</v>
      </c>
      <c r="I23" s="5">
        <v>1.2789999999999999</v>
      </c>
      <c r="J23">
        <v>2.0000000000000001E-4</v>
      </c>
      <c r="K23">
        <v>0.2631</v>
      </c>
      <c r="L23">
        <v>2.0000000000000001E-4</v>
      </c>
      <c r="M23">
        <v>0.15179999999999999</v>
      </c>
      <c r="N23">
        <v>2.0000000000000001E-4</v>
      </c>
      <c r="O23" s="2" t="s">
        <v>54</v>
      </c>
      <c r="P23" s="2" t="s">
        <v>54</v>
      </c>
      <c r="Q23" s="2" t="s">
        <v>54</v>
      </c>
      <c r="R23" t="s">
        <v>96</v>
      </c>
    </row>
    <row r="24" spans="1:18" s="6" customFormat="1">
      <c r="A24" s="15">
        <v>44218</v>
      </c>
      <c r="B24" s="6" t="s">
        <v>97</v>
      </c>
      <c r="C24" s="6">
        <v>0.7833</v>
      </c>
      <c r="D24" s="6">
        <v>1E-4</v>
      </c>
      <c r="E24" s="10">
        <v>1.2589999999999999</v>
      </c>
      <c r="F24" s="6">
        <v>1E-4</v>
      </c>
      <c r="G24" s="6">
        <v>52.08</v>
      </c>
      <c r="H24" s="6">
        <v>33.369999999999997</v>
      </c>
      <c r="I24" s="11" t="s">
        <v>54</v>
      </c>
      <c r="J24" s="11" t="s">
        <v>54</v>
      </c>
      <c r="K24" s="6">
        <v>0.21579999999999999</v>
      </c>
      <c r="L24" s="6">
        <v>2.0000000000000001E-4</v>
      </c>
      <c r="M24" s="6">
        <v>0.16719999999999999</v>
      </c>
      <c r="N24" s="6">
        <v>2.0000000000000001E-4</v>
      </c>
      <c r="O24" s="6">
        <v>0</v>
      </c>
      <c r="P24" s="6">
        <v>0</v>
      </c>
      <c r="Q24" s="11" t="s">
        <v>54</v>
      </c>
      <c r="R24" s="6" t="s">
        <v>98</v>
      </c>
    </row>
    <row r="25" spans="1:18">
      <c r="A25" s="14">
        <v>44218</v>
      </c>
      <c r="B25" t="s">
        <v>99</v>
      </c>
      <c r="C25">
        <v>0.76459999999999995</v>
      </c>
      <c r="D25">
        <v>2.0000000000000001E-4</v>
      </c>
      <c r="E25">
        <v>1.2203999999999999</v>
      </c>
      <c r="F25">
        <v>2.0000000000000001E-4</v>
      </c>
      <c r="G25">
        <v>51.38</v>
      </c>
      <c r="H25">
        <v>34.83</v>
      </c>
      <c r="I25">
        <v>1.2158</v>
      </c>
      <c r="J25">
        <v>2.0000000000000001E-4</v>
      </c>
      <c r="K25">
        <v>0.23419999999999999</v>
      </c>
      <c r="L25">
        <v>1E-4</v>
      </c>
      <c r="M25">
        <v>0.1275</v>
      </c>
      <c r="N25">
        <v>1E-4</v>
      </c>
      <c r="O25" s="2" t="s">
        <v>54</v>
      </c>
      <c r="P25" s="2" t="s">
        <v>54</v>
      </c>
      <c r="Q25" s="2" t="s">
        <v>54</v>
      </c>
      <c r="R25" t="s">
        <v>100</v>
      </c>
    </row>
    <row r="26" spans="1:18" s="32" customFormat="1">
      <c r="A26" s="31">
        <v>44218</v>
      </c>
      <c r="B26" s="32" t="s">
        <v>101</v>
      </c>
      <c r="C26" s="32">
        <v>0.82930000000000004</v>
      </c>
      <c r="D26" s="32">
        <v>1E-4</v>
      </c>
      <c r="E26" s="32">
        <v>1.4712000000000001</v>
      </c>
      <c r="F26" s="32">
        <v>2.0000000000000001E-4</v>
      </c>
      <c r="G26" s="32">
        <v>53.79</v>
      </c>
      <c r="H26" s="32">
        <v>37.130000000000003</v>
      </c>
      <c r="I26" s="32">
        <v>1.4648000000000001</v>
      </c>
      <c r="J26" s="32">
        <v>2.0000000000000001E-4</v>
      </c>
      <c r="K26" s="32">
        <v>0.26829999999999998</v>
      </c>
      <c r="L26" s="32">
        <v>2.0000000000000001E-4</v>
      </c>
      <c r="M26" s="32">
        <v>0.2656</v>
      </c>
      <c r="N26" s="32">
        <v>2.0000000000000001E-4</v>
      </c>
      <c r="O26" s="33" t="s">
        <v>54</v>
      </c>
      <c r="P26" s="33" t="s">
        <v>54</v>
      </c>
      <c r="Q26" s="33" t="s">
        <v>54</v>
      </c>
      <c r="R26" s="32" t="s">
        <v>102</v>
      </c>
    </row>
    <row r="27" spans="1:18">
      <c r="A27" s="14">
        <v>44218</v>
      </c>
      <c r="B27" t="s">
        <v>103</v>
      </c>
      <c r="C27">
        <v>0.82740000000000002</v>
      </c>
      <c r="D27">
        <v>2.0000000000000001E-4</v>
      </c>
      <c r="E27">
        <v>1.2458</v>
      </c>
      <c r="F27">
        <v>2.0000000000000001E-4</v>
      </c>
      <c r="G27">
        <v>42.91</v>
      </c>
      <c r="H27">
        <v>30.51</v>
      </c>
      <c r="I27" s="2" t="s">
        <v>54</v>
      </c>
      <c r="J27" s="2" t="s">
        <v>54</v>
      </c>
      <c r="K27">
        <v>0.16139999999999999</v>
      </c>
      <c r="L27">
        <v>1E-4</v>
      </c>
      <c r="M27">
        <v>0.1772</v>
      </c>
      <c r="N27">
        <v>1E-4</v>
      </c>
      <c r="O27" s="19" t="s">
        <v>104</v>
      </c>
      <c r="P27">
        <v>44</v>
      </c>
      <c r="Q27" s="2" t="s">
        <v>54</v>
      </c>
      <c r="R27" t="s">
        <v>105</v>
      </c>
    </row>
    <row r="28" spans="1:18" s="6" customFormat="1">
      <c r="A28" s="15">
        <v>44218</v>
      </c>
      <c r="B28" s="6" t="s">
        <v>106</v>
      </c>
      <c r="C28" s="6">
        <v>0.80120000000000002</v>
      </c>
      <c r="D28" s="6">
        <v>1E-4</v>
      </c>
      <c r="E28" s="6">
        <v>1.1634</v>
      </c>
      <c r="F28" s="6">
        <v>2.0000000000000001E-4</v>
      </c>
      <c r="G28" s="6">
        <v>43.52</v>
      </c>
      <c r="H28" s="6">
        <v>29.62</v>
      </c>
      <c r="I28" s="11" t="s">
        <v>54</v>
      </c>
      <c r="J28" s="11" t="s">
        <v>54</v>
      </c>
      <c r="K28" s="6">
        <v>0.10489999999999999</v>
      </c>
      <c r="L28" s="6">
        <v>1E-4</v>
      </c>
      <c r="M28" s="6">
        <v>0.13919999999999999</v>
      </c>
      <c r="N28" s="6">
        <v>1E-4</v>
      </c>
      <c r="O28" s="25" t="s">
        <v>104</v>
      </c>
      <c r="P28" s="6">
        <v>35</v>
      </c>
      <c r="Q28" s="11" t="s">
        <v>54</v>
      </c>
      <c r="R28" s="6" t="s">
        <v>107</v>
      </c>
    </row>
    <row r="29" spans="1:18">
      <c r="A29" s="14">
        <v>44219</v>
      </c>
      <c r="B29" t="s">
        <v>108</v>
      </c>
      <c r="C29" s="5">
        <v>0.79900000000000004</v>
      </c>
      <c r="D29">
        <v>2.0000000000000001E-4</v>
      </c>
      <c r="E29">
        <v>1.0662</v>
      </c>
      <c r="F29">
        <v>2.0000000000000001E-4</v>
      </c>
      <c r="G29" s="18">
        <v>48.1</v>
      </c>
      <c r="H29">
        <v>30.53</v>
      </c>
      <c r="I29" s="2" t="s">
        <v>54</v>
      </c>
      <c r="J29" s="2" t="s">
        <v>54</v>
      </c>
      <c r="K29">
        <v>0.1142</v>
      </c>
      <c r="L29">
        <v>1E-4</v>
      </c>
      <c r="M29">
        <v>8.6599999999999996E-2</v>
      </c>
      <c r="N29">
        <v>1E-4</v>
      </c>
      <c r="O29" s="19" t="s">
        <v>109</v>
      </c>
      <c r="P29" s="19" t="s">
        <v>104</v>
      </c>
      <c r="Q29" s="2" t="s">
        <v>54</v>
      </c>
      <c r="R29" t="s">
        <v>110</v>
      </c>
    </row>
    <row r="30" spans="1:18" s="6" customFormat="1">
      <c r="A30" s="15">
        <v>44219</v>
      </c>
      <c r="B30" s="6" t="s">
        <v>111</v>
      </c>
      <c r="C30" s="6">
        <v>0.76759999999999995</v>
      </c>
      <c r="D30" s="6">
        <v>1E-4</v>
      </c>
      <c r="E30" s="6">
        <v>1.1721999999999999</v>
      </c>
      <c r="F30" s="6">
        <v>1E-4</v>
      </c>
      <c r="G30" s="6">
        <v>46.77</v>
      </c>
      <c r="H30" s="6">
        <v>31.45</v>
      </c>
      <c r="I30" s="11" t="s">
        <v>54</v>
      </c>
      <c r="J30" s="11" t="s">
        <v>54</v>
      </c>
      <c r="K30" s="6">
        <v>0.17749999999999999</v>
      </c>
      <c r="L30" s="6">
        <v>1E-4</v>
      </c>
      <c r="M30" s="6">
        <v>0.15509999999999999</v>
      </c>
      <c r="N30" s="6">
        <v>1E-4</v>
      </c>
      <c r="O30" s="25" t="s">
        <v>104</v>
      </c>
      <c r="P30" s="25" t="s">
        <v>104</v>
      </c>
      <c r="Q30" s="11" t="s">
        <v>54</v>
      </c>
      <c r="R30" s="6" t="s">
        <v>112</v>
      </c>
    </row>
    <row r="31" spans="1:18">
      <c r="A31" s="14">
        <v>44219</v>
      </c>
      <c r="B31" t="s">
        <v>113</v>
      </c>
      <c r="C31">
        <v>0.78120000000000001</v>
      </c>
      <c r="D31">
        <v>1E-4</v>
      </c>
      <c r="E31" s="5">
        <v>1.0289999999999999</v>
      </c>
      <c r="F31">
        <v>2.0000000000000001E-4</v>
      </c>
      <c r="G31">
        <v>41.62</v>
      </c>
      <c r="H31">
        <v>30.21</v>
      </c>
      <c r="I31" s="2" t="s">
        <v>54</v>
      </c>
      <c r="J31" s="2" t="s">
        <v>54</v>
      </c>
      <c r="K31">
        <v>0.12620000000000001</v>
      </c>
      <c r="L31">
        <v>1E-4</v>
      </c>
      <c r="M31">
        <v>6.5199999999999994E-2</v>
      </c>
      <c r="N31">
        <v>1E-4</v>
      </c>
      <c r="O31">
        <v>17</v>
      </c>
      <c r="P31">
        <v>1</v>
      </c>
      <c r="Q31" s="2" t="s">
        <v>54</v>
      </c>
      <c r="R31" t="s">
        <v>114</v>
      </c>
    </row>
    <row r="32" spans="1:18" s="6" customFormat="1">
      <c r="A32" s="15">
        <v>44219</v>
      </c>
      <c r="B32" s="6" t="s">
        <v>115</v>
      </c>
      <c r="C32" s="6">
        <v>0.80349999999999999</v>
      </c>
      <c r="D32" s="6">
        <v>2.0000000000000001E-4</v>
      </c>
      <c r="E32" s="6">
        <v>1.1727000000000001</v>
      </c>
      <c r="F32" s="6">
        <v>2.0000000000000001E-4</v>
      </c>
      <c r="G32" s="6">
        <v>48.73</v>
      </c>
      <c r="H32" s="6">
        <v>32.270000000000003</v>
      </c>
      <c r="I32" s="11" t="s">
        <v>54</v>
      </c>
      <c r="J32" s="11" t="s">
        <v>54</v>
      </c>
      <c r="K32" s="6">
        <v>0.1666</v>
      </c>
      <c r="L32" s="6">
        <v>1E-4</v>
      </c>
      <c r="M32" s="6">
        <v>0.12889999999999999</v>
      </c>
      <c r="N32" s="6">
        <v>2.0000000000000001E-4</v>
      </c>
      <c r="O32" s="25" t="s">
        <v>104</v>
      </c>
      <c r="P32" s="25" t="s">
        <v>104</v>
      </c>
      <c r="Q32" s="11" t="s">
        <v>54</v>
      </c>
      <c r="R32" s="6" t="s">
        <v>112</v>
      </c>
    </row>
    <row r="33" spans="1:18">
      <c r="A33" s="14">
        <v>44219</v>
      </c>
      <c r="B33" t="s">
        <v>116</v>
      </c>
      <c r="C33">
        <v>0.77390000000000003</v>
      </c>
      <c r="D33">
        <v>2.0000000000000001E-4</v>
      </c>
      <c r="E33">
        <v>1.1354</v>
      </c>
      <c r="F33">
        <v>1E-4</v>
      </c>
      <c r="G33" s="18">
        <v>51.8</v>
      </c>
      <c r="H33">
        <v>35.08</v>
      </c>
      <c r="I33" s="2" t="s">
        <v>54</v>
      </c>
      <c r="J33" s="2" t="s">
        <v>54</v>
      </c>
      <c r="K33">
        <v>0.1648</v>
      </c>
      <c r="L33">
        <v>2.0000000000000001E-4</v>
      </c>
      <c r="M33">
        <v>0.1021</v>
      </c>
      <c r="N33">
        <v>1E-4</v>
      </c>
      <c r="O33">
        <v>38</v>
      </c>
      <c r="P33" s="19" t="s">
        <v>104</v>
      </c>
      <c r="Q33" s="2" t="s">
        <v>54</v>
      </c>
      <c r="R33" t="s">
        <v>117</v>
      </c>
    </row>
    <row r="34" spans="1:18" s="6" customFormat="1">
      <c r="A34" s="15">
        <v>44221</v>
      </c>
      <c r="B34" s="6" t="s">
        <v>118</v>
      </c>
      <c r="C34" s="6">
        <v>0.77229999999999999</v>
      </c>
      <c r="D34" s="6">
        <v>2.9999999999999997E-4</v>
      </c>
      <c r="E34" s="6">
        <v>1.0365</v>
      </c>
      <c r="F34" s="6">
        <v>2.0000000000000001E-4</v>
      </c>
      <c r="G34" s="6">
        <v>42.69</v>
      </c>
      <c r="H34" s="6">
        <v>28.68</v>
      </c>
      <c r="I34" s="11" t="s">
        <v>54</v>
      </c>
      <c r="J34" s="11" t="s">
        <v>54</v>
      </c>
      <c r="K34" s="6">
        <v>0.12540000000000001</v>
      </c>
      <c r="L34" s="6">
        <v>2.0000000000000001E-4</v>
      </c>
      <c r="M34" s="6">
        <v>8.6599999999999996E-2</v>
      </c>
      <c r="N34" s="6">
        <v>2.0000000000000001E-4</v>
      </c>
      <c r="O34" s="25" t="s">
        <v>119</v>
      </c>
      <c r="P34" s="25" t="s">
        <v>120</v>
      </c>
      <c r="Q34" s="11" t="s">
        <v>54</v>
      </c>
      <c r="R34" s="6" t="s">
        <v>121</v>
      </c>
    </row>
    <row r="35" spans="1:18">
      <c r="A35" s="14">
        <v>44221</v>
      </c>
      <c r="B35" t="s">
        <v>122</v>
      </c>
      <c r="C35">
        <v>0.76680000000000004</v>
      </c>
      <c r="D35">
        <v>1E-4</v>
      </c>
      <c r="E35">
        <v>1.1054999999999999</v>
      </c>
      <c r="F35">
        <v>2.0000000000000001E-4</v>
      </c>
      <c r="G35" s="18">
        <v>44.6</v>
      </c>
      <c r="H35">
        <v>29.56</v>
      </c>
      <c r="I35" s="2" t="s">
        <v>54</v>
      </c>
      <c r="J35" s="2" t="s">
        <v>54</v>
      </c>
      <c r="K35">
        <v>0.13819999999999999</v>
      </c>
      <c r="L35">
        <v>2.0000000000000001E-4</v>
      </c>
      <c r="M35">
        <v>0.1439</v>
      </c>
      <c r="N35">
        <v>2.9999999999999997E-4</v>
      </c>
      <c r="O35" s="19" t="s">
        <v>104</v>
      </c>
      <c r="P35">
        <v>38</v>
      </c>
      <c r="Q35" s="2" t="s">
        <v>54</v>
      </c>
      <c r="R35" t="s">
        <v>123</v>
      </c>
    </row>
    <row r="36" spans="1:18" s="6" customFormat="1">
      <c r="A36" s="15">
        <v>44222</v>
      </c>
      <c r="B36" s="6" t="s">
        <v>124</v>
      </c>
      <c r="C36" s="10">
        <v>0.81499999999999995</v>
      </c>
      <c r="D36" s="6">
        <v>2.0000000000000001E-4</v>
      </c>
      <c r="E36" s="6">
        <v>1.2535000000000001</v>
      </c>
      <c r="F36" s="6">
        <v>1E-4</v>
      </c>
      <c r="G36" s="6">
        <v>48.41</v>
      </c>
      <c r="H36" s="6">
        <v>32.17</v>
      </c>
      <c r="I36" s="11" t="s">
        <v>54</v>
      </c>
      <c r="J36" s="11" t="s">
        <v>54</v>
      </c>
      <c r="K36" s="6">
        <v>0.21229999999999999</v>
      </c>
      <c r="L36" s="6">
        <v>2.0000000000000001E-4</v>
      </c>
      <c r="M36" s="6">
        <v>0.1419</v>
      </c>
      <c r="N36" s="6">
        <v>1E-4</v>
      </c>
      <c r="O36" s="6">
        <v>0</v>
      </c>
      <c r="P36" s="6">
        <v>0</v>
      </c>
      <c r="Q36" s="11" t="s">
        <v>54</v>
      </c>
      <c r="R36" s="6" t="s">
        <v>125</v>
      </c>
    </row>
    <row r="37" spans="1:18">
      <c r="A37" s="14">
        <v>44222</v>
      </c>
      <c r="B37" t="s">
        <v>126</v>
      </c>
      <c r="C37">
        <v>0.77580000000000005</v>
      </c>
      <c r="D37">
        <v>2.0000000000000001E-4</v>
      </c>
      <c r="E37">
        <v>1.1476999999999999</v>
      </c>
      <c r="F37">
        <v>1E-4</v>
      </c>
      <c r="G37">
        <v>48.43</v>
      </c>
      <c r="H37">
        <v>33.04</v>
      </c>
      <c r="I37" s="2" t="s">
        <v>54</v>
      </c>
      <c r="J37" s="2" t="s">
        <v>54</v>
      </c>
      <c r="K37">
        <v>0.1908</v>
      </c>
      <c r="L37">
        <v>1E-4</v>
      </c>
      <c r="M37">
        <v>0.1043</v>
      </c>
      <c r="N37">
        <v>2.0000000000000001E-4</v>
      </c>
      <c r="O37">
        <v>0</v>
      </c>
      <c r="P37" s="19" t="s">
        <v>127</v>
      </c>
      <c r="Q37" s="2" t="s">
        <v>54</v>
      </c>
      <c r="R37" t="s">
        <v>128</v>
      </c>
    </row>
    <row r="38" spans="1:18" s="6" customFormat="1">
      <c r="A38" s="15">
        <v>44222</v>
      </c>
      <c r="B38" s="6" t="s">
        <v>129</v>
      </c>
      <c r="C38" s="6">
        <v>0.80910000000000004</v>
      </c>
      <c r="D38" s="6">
        <v>2.0000000000000001E-4</v>
      </c>
      <c r="E38" s="6">
        <v>1.2013</v>
      </c>
      <c r="F38" s="6">
        <v>2.9999999999999997E-4</v>
      </c>
      <c r="G38" s="6">
        <v>46.35</v>
      </c>
      <c r="H38" s="6">
        <v>31.09</v>
      </c>
      <c r="I38" s="11" t="s">
        <v>54</v>
      </c>
      <c r="J38" s="11" t="s">
        <v>54</v>
      </c>
      <c r="K38" s="6">
        <v>0.16669999999999999</v>
      </c>
      <c r="L38" s="6">
        <v>2.0000000000000001E-4</v>
      </c>
      <c r="M38" s="6">
        <v>0.15570000000000001</v>
      </c>
      <c r="N38" s="6">
        <v>2.0000000000000001E-4</v>
      </c>
      <c r="O38" s="6">
        <v>0</v>
      </c>
      <c r="P38" s="25" t="s">
        <v>127</v>
      </c>
      <c r="Q38" s="11" t="s">
        <v>54</v>
      </c>
      <c r="R38" s="6" t="s">
        <v>130</v>
      </c>
    </row>
    <row r="39" spans="1:18">
      <c r="A39" s="14">
        <v>44222</v>
      </c>
      <c r="B39" t="s">
        <v>131</v>
      </c>
      <c r="C39">
        <v>0.76819999999999999</v>
      </c>
      <c r="D39">
        <v>2.0000000000000001E-4</v>
      </c>
      <c r="E39" s="5">
        <v>1.1319999999999999</v>
      </c>
      <c r="F39">
        <v>2.0000000000000001E-4</v>
      </c>
      <c r="G39">
        <v>50.75</v>
      </c>
      <c r="H39">
        <v>33.28</v>
      </c>
      <c r="I39" s="2" t="s">
        <v>54</v>
      </c>
      <c r="J39" s="2" t="s">
        <v>54</v>
      </c>
      <c r="K39">
        <v>0.18160000000000001</v>
      </c>
      <c r="L39">
        <v>2.0000000000000001E-4</v>
      </c>
      <c r="M39">
        <v>0.1055</v>
      </c>
      <c r="N39">
        <v>2.0000000000000001E-4</v>
      </c>
      <c r="O39">
        <v>0</v>
      </c>
      <c r="P39">
        <v>0</v>
      </c>
      <c r="Q39" s="2" t="s">
        <v>54</v>
      </c>
      <c r="R39" t="s">
        <v>132</v>
      </c>
    </row>
    <row r="40" spans="1:18" s="6" customFormat="1">
      <c r="A40" s="15">
        <v>44222</v>
      </c>
      <c r="B40" s="6" t="s">
        <v>133</v>
      </c>
      <c r="C40" s="6">
        <v>0.76180000000000003</v>
      </c>
      <c r="D40" s="6">
        <v>2.0000000000000001E-4</v>
      </c>
      <c r="E40" s="6">
        <v>1.1375</v>
      </c>
      <c r="F40" s="6">
        <v>2.0000000000000001E-4</v>
      </c>
      <c r="G40" s="6">
        <v>51.24</v>
      </c>
      <c r="H40" s="6">
        <v>33.96</v>
      </c>
      <c r="I40" s="11" t="s">
        <v>54</v>
      </c>
      <c r="J40" s="11" t="s">
        <v>54</v>
      </c>
      <c r="K40" s="6">
        <v>0.20250000000000001</v>
      </c>
      <c r="L40" s="6">
        <v>1E-4</v>
      </c>
      <c r="M40" s="6">
        <v>9.7799999999999998E-2</v>
      </c>
      <c r="N40" s="6">
        <v>2.0000000000000001E-4</v>
      </c>
      <c r="O40" s="6">
        <v>0</v>
      </c>
      <c r="P40" s="6">
        <v>0</v>
      </c>
      <c r="Q40" s="11" t="s">
        <v>54</v>
      </c>
      <c r="R40" s="6" t="s">
        <v>134</v>
      </c>
    </row>
    <row r="41" spans="1:18">
      <c r="A41" s="14">
        <v>44223</v>
      </c>
      <c r="B41" t="s">
        <v>135</v>
      </c>
      <c r="C41">
        <v>0.77390000000000003</v>
      </c>
      <c r="D41">
        <v>2.0000000000000001E-4</v>
      </c>
      <c r="E41" s="5">
        <v>1.214</v>
      </c>
      <c r="F41">
        <v>2.0000000000000001E-4</v>
      </c>
      <c r="G41">
        <v>52.38</v>
      </c>
      <c r="H41">
        <v>35.590000000000003</v>
      </c>
      <c r="I41" s="2" t="s">
        <v>54</v>
      </c>
      <c r="J41" s="2" t="s">
        <v>54</v>
      </c>
      <c r="K41">
        <v>0.2223</v>
      </c>
      <c r="L41">
        <v>1E-4</v>
      </c>
      <c r="M41">
        <v>0.12889999999999999</v>
      </c>
      <c r="N41">
        <v>2.0000000000000001E-4</v>
      </c>
      <c r="O41">
        <v>0</v>
      </c>
      <c r="P41">
        <v>0</v>
      </c>
      <c r="Q41" s="2" t="s">
        <v>54</v>
      </c>
      <c r="R41" t="s">
        <v>134</v>
      </c>
    </row>
    <row r="42" spans="1:18" s="6" customFormat="1">
      <c r="A42" s="15">
        <v>44223</v>
      </c>
      <c r="B42" s="6" t="s">
        <v>136</v>
      </c>
      <c r="C42" s="6">
        <v>0.78059999999999996</v>
      </c>
      <c r="D42" s="6">
        <v>1E-4</v>
      </c>
      <c r="E42" s="6">
        <v>1.1968000000000001</v>
      </c>
      <c r="F42" s="6">
        <v>1E-4</v>
      </c>
      <c r="G42" s="9">
        <v>49.5</v>
      </c>
      <c r="H42" s="6">
        <v>33.03</v>
      </c>
      <c r="I42" s="11" t="s">
        <v>54</v>
      </c>
      <c r="J42" s="11" t="s">
        <v>54</v>
      </c>
      <c r="K42" s="6">
        <v>0.20480000000000001</v>
      </c>
      <c r="L42" s="6">
        <v>2.0000000000000001E-4</v>
      </c>
      <c r="M42" s="6">
        <v>0.13539999999999999</v>
      </c>
      <c r="N42" s="6">
        <v>2.0000000000000001E-4</v>
      </c>
      <c r="O42" s="6">
        <v>0</v>
      </c>
      <c r="P42" s="25" t="s">
        <v>104</v>
      </c>
      <c r="Q42" s="11" t="s">
        <v>54</v>
      </c>
      <c r="R42" s="6" t="s">
        <v>137</v>
      </c>
    </row>
    <row r="43" spans="1:18">
      <c r="A43" s="14">
        <v>44223</v>
      </c>
      <c r="B43" t="s">
        <v>138</v>
      </c>
      <c r="C43">
        <v>0.79479999999999995</v>
      </c>
      <c r="D43">
        <v>2.0000000000000001E-4</v>
      </c>
      <c r="E43" s="5">
        <v>1.19</v>
      </c>
      <c r="F43">
        <v>1E-4</v>
      </c>
      <c r="G43">
        <v>47.64</v>
      </c>
      <c r="H43">
        <v>31.37</v>
      </c>
      <c r="I43" s="2" t="s">
        <v>54</v>
      </c>
      <c r="J43" s="2" t="s">
        <v>54</v>
      </c>
      <c r="K43">
        <v>0.19170000000000001</v>
      </c>
      <c r="L43">
        <v>1E-4</v>
      </c>
      <c r="M43">
        <v>0.13320000000000001</v>
      </c>
      <c r="N43">
        <v>2.0000000000000001E-4</v>
      </c>
      <c r="O43">
        <v>0</v>
      </c>
      <c r="P43">
        <v>0</v>
      </c>
      <c r="Q43" s="2" t="s">
        <v>54</v>
      </c>
      <c r="R43" t="s">
        <v>139</v>
      </c>
    </row>
    <row r="44" spans="1:18" s="6" customFormat="1">
      <c r="A44" s="15">
        <v>44223</v>
      </c>
      <c r="B44" s="6" t="s">
        <v>140</v>
      </c>
      <c r="C44" s="10">
        <v>0.77200000000000002</v>
      </c>
      <c r="D44" s="6">
        <v>2.0000000000000001E-4</v>
      </c>
      <c r="E44" s="6">
        <v>1.1617</v>
      </c>
      <c r="F44" s="6">
        <v>2.9999999999999997E-4</v>
      </c>
      <c r="G44" s="6">
        <v>50.4</v>
      </c>
      <c r="H44" s="6">
        <v>33.630000000000003</v>
      </c>
      <c r="I44" s="11" t="s">
        <v>54</v>
      </c>
      <c r="J44" s="11" t="s">
        <v>54</v>
      </c>
      <c r="K44" s="6">
        <v>0.1993</v>
      </c>
      <c r="L44" s="6">
        <v>1E-4</v>
      </c>
      <c r="M44" s="6">
        <v>0.1026</v>
      </c>
      <c r="N44" s="6">
        <v>2.0000000000000001E-4</v>
      </c>
      <c r="O44" s="6">
        <v>0</v>
      </c>
      <c r="P44" s="30" t="s">
        <v>141</v>
      </c>
      <c r="Q44" s="11" t="s">
        <v>54</v>
      </c>
      <c r="R44" s="6" t="s">
        <v>142</v>
      </c>
    </row>
    <row r="45" spans="1:18">
      <c r="A45" s="14">
        <v>44223</v>
      </c>
      <c r="B45" t="s">
        <v>143</v>
      </c>
      <c r="C45">
        <v>0.78010000000000002</v>
      </c>
      <c r="D45">
        <v>2.0000000000000001E-4</v>
      </c>
      <c r="E45">
        <v>1.1411</v>
      </c>
      <c r="F45">
        <v>2.9999999999999997E-4</v>
      </c>
      <c r="G45">
        <v>46.58</v>
      </c>
      <c r="H45">
        <v>31.07</v>
      </c>
      <c r="I45" s="2" t="s">
        <v>54</v>
      </c>
      <c r="J45" s="2" t="s">
        <v>54</v>
      </c>
      <c r="K45">
        <v>0.17019999999999999</v>
      </c>
      <c r="L45">
        <v>2.0000000000000001E-4</v>
      </c>
      <c r="M45">
        <v>0.12540000000000001</v>
      </c>
      <c r="N45">
        <v>2.0000000000000001E-4</v>
      </c>
      <c r="O45">
        <v>12</v>
      </c>
      <c r="P45" s="19" t="s">
        <v>144</v>
      </c>
      <c r="Q45" s="2" t="s">
        <v>54</v>
      </c>
      <c r="R45" t="s">
        <v>145</v>
      </c>
    </row>
    <row r="46" spans="1:18" s="6" customFormat="1">
      <c r="A46" s="15"/>
    </row>
    <row r="47" spans="1:18">
      <c r="A47" s="14"/>
    </row>
    <row r="48" spans="1:18" s="6" customFormat="1"/>
    <row r="50" s="6" customFormat="1"/>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81032-4134-4572-B4E1-64C6DD077B39}">
  <dimension ref="A1:T25"/>
  <sheetViews>
    <sheetView workbookViewId="0">
      <pane ySplit="1" topLeftCell="E2" activePane="bottomLeft" state="frozen"/>
      <selection pane="bottomLeft" activeCell="K11" sqref="K11"/>
    </sheetView>
  </sheetViews>
  <sheetFormatPr defaultRowHeight="15"/>
  <cols>
    <col min="1" max="1" width="9.85546875" bestFit="1" customWidth="1"/>
    <col min="2" max="2" width="10.42578125" bestFit="1" customWidth="1"/>
    <col min="9" max="9" width="9.5703125" customWidth="1"/>
    <col min="11" max="11" width="13.42578125" customWidth="1"/>
    <col min="14" max="14" width="10.85546875" customWidth="1"/>
    <col min="16" max="16" width="13" bestFit="1" customWidth="1"/>
    <col min="17" max="17" width="13.28515625" bestFit="1" customWidth="1"/>
    <col min="18" max="18" width="17" customWidth="1"/>
    <col min="19" max="19" width="11.28515625" customWidth="1"/>
    <col min="20" max="20" width="13.140625" customWidth="1"/>
  </cols>
  <sheetData>
    <row r="1" spans="1:20" s="23" customFormat="1" ht="34.5" customHeight="1">
      <c r="A1" s="23" t="s">
        <v>146</v>
      </c>
      <c r="B1" s="23" t="s">
        <v>11</v>
      </c>
      <c r="C1" s="23" t="s">
        <v>147</v>
      </c>
      <c r="D1" s="23" t="s">
        <v>148</v>
      </c>
      <c r="E1" s="23" t="s">
        <v>149</v>
      </c>
      <c r="F1" s="23" t="s">
        <v>150</v>
      </c>
      <c r="G1" s="23" t="s">
        <v>21</v>
      </c>
      <c r="H1" s="23" t="s">
        <v>45</v>
      </c>
      <c r="I1" s="23" t="s">
        <v>151</v>
      </c>
      <c r="J1" s="23" t="s">
        <v>152</v>
      </c>
      <c r="K1" s="23" t="s">
        <v>153</v>
      </c>
      <c r="L1" s="23" t="s">
        <v>154</v>
      </c>
      <c r="M1" s="23" t="s">
        <v>155</v>
      </c>
      <c r="N1" s="23" t="s">
        <v>156</v>
      </c>
      <c r="O1" s="23" t="s">
        <v>157</v>
      </c>
      <c r="P1" s="12" t="s">
        <v>25</v>
      </c>
      <c r="Q1" s="12" t="s">
        <v>27</v>
      </c>
      <c r="R1" s="23" t="s">
        <v>158</v>
      </c>
      <c r="S1" s="23" t="s">
        <v>159</v>
      </c>
      <c r="T1" s="23" t="s">
        <v>160</v>
      </c>
    </row>
    <row r="2" spans="1:20" s="6" customFormat="1">
      <c r="A2" s="15">
        <f>'Raw data'!A2</f>
        <v>44211</v>
      </c>
      <c r="B2" s="24" t="str">
        <f>'Raw data'!B2</f>
        <v>KS1</v>
      </c>
      <c r="C2" s="11" t="s">
        <v>161</v>
      </c>
      <c r="D2" s="11">
        <v>10</v>
      </c>
      <c r="E2" s="6">
        <f>'Raw data'!E2-'Raw data'!C2</f>
        <v>0.4677</v>
      </c>
      <c r="F2" s="6">
        <f>'Raw data'!F2+'Raw data'!D2</f>
        <v>5.0000000000000001E-4</v>
      </c>
      <c r="G2" s="9">
        <f>'Raw data'!G2</f>
        <v>47.1</v>
      </c>
      <c r="H2" s="6">
        <f>'Raw data'!H2</f>
        <v>33.94</v>
      </c>
      <c r="I2" s="6">
        <f>'Raw data'!I2-'Raw data'!C2</f>
        <v>0.4496</v>
      </c>
      <c r="J2" s="6">
        <f>'Raw data'!J2+'Raw data'!D2</f>
        <v>4.0000000000000002E-4</v>
      </c>
      <c r="K2" s="6">
        <f>E2-I2</f>
        <v>1.8100000000000005E-2</v>
      </c>
      <c r="L2" s="11" t="str">
        <f>'Raw data'!K2</f>
        <v>-</v>
      </c>
      <c r="M2" s="11" t="str">
        <f>'Raw data'!L2</f>
        <v>-</v>
      </c>
      <c r="N2" s="11" t="str">
        <f>'Raw data'!M2</f>
        <v>-</v>
      </c>
      <c r="O2" s="11" t="str">
        <f>'Raw data'!N2</f>
        <v>-</v>
      </c>
      <c r="P2" s="6">
        <v>2.96475</v>
      </c>
      <c r="Q2" s="6">
        <v>0.43053900000000001</v>
      </c>
      <c r="R2" s="6">
        <f>P2/E2</f>
        <v>6.3389993585631812</v>
      </c>
      <c r="S2" s="6">
        <f>Q2/E2</f>
        <v>0.92054522129570238</v>
      </c>
      <c r="T2" s="6">
        <f>R2/S2</f>
        <v>6.886135750768223</v>
      </c>
    </row>
    <row r="3" spans="1:20">
      <c r="A3" s="14">
        <f>'Raw data'!A3</f>
        <v>44212</v>
      </c>
      <c r="B3" s="21" t="str">
        <f>'Raw data'!B3</f>
        <v>CS4</v>
      </c>
      <c r="C3" s="2" t="s">
        <v>162</v>
      </c>
      <c r="D3" s="2">
        <v>8</v>
      </c>
      <c r="E3">
        <f>'Raw data'!E3-'Raw data'!C3</f>
        <v>0.25249999999999995</v>
      </c>
      <c r="F3">
        <f>'Raw data'!F3+'Raw data'!D3</f>
        <v>5.9999999999999995E-4</v>
      </c>
      <c r="G3" s="18">
        <f>'Raw data'!G3</f>
        <v>43.52</v>
      </c>
      <c r="H3">
        <f>'Raw data'!H3</f>
        <v>27.86</v>
      </c>
      <c r="I3" s="5">
        <f>'Raw data'!I3-'Raw data'!C3</f>
        <v>0.246</v>
      </c>
      <c r="J3">
        <f>'Raw data'!J3+'Raw data'!D3</f>
        <v>5.0000000000000001E-4</v>
      </c>
      <c r="K3">
        <f t="shared" ref="K3:K23" si="0">E3-I3</f>
        <v>6.4999999999999503E-3</v>
      </c>
      <c r="L3" s="19">
        <f>'Raw data'!K3</f>
        <v>0.1038</v>
      </c>
      <c r="M3" s="19">
        <f>'Raw data'!L3</f>
        <v>2.0000000000000001E-4</v>
      </c>
      <c r="N3" s="19">
        <f>'Raw data'!M3</f>
        <v>8.2199999999999995E-2</v>
      </c>
      <c r="O3" s="19">
        <f>'Raw data'!N3</f>
        <v>2.0000000000000001E-4</v>
      </c>
      <c r="P3">
        <v>3.5112299999999999</v>
      </c>
      <c r="Q3">
        <v>0.28729300000000002</v>
      </c>
      <c r="R3">
        <f>P3/$E$3</f>
        <v>13.905861386138616</v>
      </c>
      <c r="S3">
        <f>Q3/$E3</f>
        <v>1.1377940594059408</v>
      </c>
      <c r="T3" s="6">
        <f t="shared" ref="T3:T25" si="1">R3/S3</f>
        <v>12.221773590028299</v>
      </c>
    </row>
    <row r="4" spans="1:20" s="6" customFormat="1">
      <c r="A4" s="15">
        <f>'Raw data'!A4</f>
        <v>44212</v>
      </c>
      <c r="B4" s="24" t="str">
        <f>'Raw data'!B4</f>
        <v>CS7</v>
      </c>
      <c r="C4" s="11" t="s">
        <v>162</v>
      </c>
      <c r="D4" s="11">
        <v>8</v>
      </c>
      <c r="E4" s="6">
        <f>'Raw data'!E4-'Raw data'!C4</f>
        <v>0.2508999999999999</v>
      </c>
      <c r="F4" s="6">
        <f>'Raw data'!F4+'Raw data'!D4</f>
        <v>5.9999999999999995E-4</v>
      </c>
      <c r="G4" s="9">
        <f>'Raw data'!G4</f>
        <v>44.12</v>
      </c>
      <c r="H4" s="6">
        <f>'Raw data'!H4</f>
        <v>29.78</v>
      </c>
      <c r="I4" s="6">
        <f>'Raw data'!I4-'Raw data'!C4</f>
        <v>0.24429999999999996</v>
      </c>
      <c r="J4" s="6">
        <f>'Raw data'!J4+'Raw data'!D4</f>
        <v>5.9999999999999995E-4</v>
      </c>
      <c r="K4" s="6">
        <f t="shared" si="0"/>
        <v>6.5999999999999392E-3</v>
      </c>
      <c r="L4" s="25">
        <f>'Raw data'!K4</f>
        <v>0.1096</v>
      </c>
      <c r="M4" s="25">
        <f>'Raw data'!L4</f>
        <v>2.0000000000000001E-4</v>
      </c>
      <c r="N4" s="25">
        <f>'Raw data'!M4</f>
        <v>8.5099999999999995E-2</v>
      </c>
      <c r="O4" s="25">
        <f>'Raw data'!N4</f>
        <v>2.0000000000000001E-4</v>
      </c>
      <c r="P4" s="6">
        <v>2.2324000000000002</v>
      </c>
      <c r="Q4" s="6">
        <v>0.21882399999999999</v>
      </c>
      <c r="R4" s="6">
        <f>P4/E4</f>
        <v>8.8975687524910363</v>
      </c>
      <c r="S4" s="6">
        <f>Q4/E4</f>
        <v>0.87215623754483884</v>
      </c>
      <c r="T4" s="6">
        <f t="shared" si="1"/>
        <v>10.201806017621468</v>
      </c>
    </row>
    <row r="5" spans="1:20">
      <c r="A5" s="14">
        <f>'Raw data'!A5</f>
        <v>44212</v>
      </c>
      <c r="B5" s="21" t="str">
        <f>'Raw data'!B5</f>
        <v>KS2</v>
      </c>
      <c r="C5" s="2" t="s">
        <v>161</v>
      </c>
      <c r="D5" s="2">
        <v>8</v>
      </c>
      <c r="E5">
        <f>'Raw data'!E5-'Raw data'!C5</f>
        <v>0.52020000000000011</v>
      </c>
      <c r="F5">
        <f>'Raw data'!F5+'Raw data'!D5</f>
        <v>6.0000000000000006E-4</v>
      </c>
      <c r="G5" s="18">
        <f>'Raw data'!G5</f>
        <v>47.21</v>
      </c>
      <c r="H5">
        <f>'Raw data'!H5</f>
        <v>34.89</v>
      </c>
      <c r="I5">
        <f>'Raw data'!I5-'Raw data'!C5</f>
        <v>0.50939999999999996</v>
      </c>
      <c r="J5">
        <f>'Raw data'!J5+'Raw data'!D5</f>
        <v>2.0000000000000001E-4</v>
      </c>
      <c r="K5">
        <f t="shared" si="0"/>
        <v>1.0800000000000143E-2</v>
      </c>
      <c r="L5" s="19">
        <f>'Raw data'!K5</f>
        <v>0.26550000000000001</v>
      </c>
      <c r="M5" s="19">
        <f>'Raw data'!L5</f>
        <v>1E-4</v>
      </c>
      <c r="N5" s="19">
        <f>'Raw data'!M5</f>
        <v>0.16420000000000001</v>
      </c>
      <c r="O5" s="19">
        <f>'Raw data'!N5</f>
        <v>1E-4</v>
      </c>
      <c r="P5">
        <v>5.9910699999999997</v>
      </c>
      <c r="Q5">
        <v>0.53322999999999998</v>
      </c>
      <c r="R5">
        <f>P5/E5</f>
        <v>11.51685890042291</v>
      </c>
      <c r="S5">
        <f t="shared" ref="S5" si="2">Q5/$E5</f>
        <v>1.0250480584390615</v>
      </c>
      <c r="T5" s="6">
        <f t="shared" si="1"/>
        <v>11.235433115166064</v>
      </c>
    </row>
    <row r="6" spans="1:20" s="6" customFormat="1">
      <c r="A6" s="15">
        <f>'Raw data'!A6</f>
        <v>44212</v>
      </c>
      <c r="B6" s="24" t="str">
        <f>'Raw data'!B6</f>
        <v>CS5</v>
      </c>
      <c r="C6" s="11" t="s">
        <v>162</v>
      </c>
      <c r="D6" s="11">
        <v>8</v>
      </c>
      <c r="E6" s="10">
        <f>'Raw data'!E6-'Raw data'!C6</f>
        <v>0.36399999999999999</v>
      </c>
      <c r="F6" s="6">
        <f>'Raw data'!F6+'Raw data'!D6</f>
        <v>5.0000000000000001E-4</v>
      </c>
      <c r="G6" s="9">
        <f>'Raw data'!G6</f>
        <v>46.41</v>
      </c>
      <c r="H6" s="6">
        <f>'Raw data'!H6</f>
        <v>29.22</v>
      </c>
      <c r="I6" s="6">
        <f>'Raw data'!I6-'Raw data'!C6</f>
        <v>0.34740000000000004</v>
      </c>
      <c r="J6" s="6">
        <f>'Raw data'!J6+'Raw data'!D6</f>
        <v>5.0000000000000001E-4</v>
      </c>
      <c r="K6" s="6">
        <f t="shared" si="0"/>
        <v>1.6599999999999948E-2</v>
      </c>
      <c r="L6" s="26">
        <f>'Raw data'!K6</f>
        <v>0.153</v>
      </c>
      <c r="M6" s="25">
        <f>'Raw data'!L6</f>
        <v>2.0000000000000001E-4</v>
      </c>
      <c r="N6" s="25">
        <f>'Raw data'!M6</f>
        <v>0.1313</v>
      </c>
      <c r="O6" s="25">
        <f>'Raw data'!N6</f>
        <v>2.0000000000000001E-4</v>
      </c>
      <c r="P6" s="6">
        <v>4.1742299999999997</v>
      </c>
      <c r="Q6" s="6">
        <v>0.398503</v>
      </c>
      <c r="R6" s="6">
        <f>P6/E6</f>
        <v>11.467664835164834</v>
      </c>
      <c r="S6" s="6">
        <f>Q6/E6</f>
        <v>1.0947884615384615</v>
      </c>
      <c r="T6" s="6">
        <f t="shared" si="1"/>
        <v>10.474776852369994</v>
      </c>
    </row>
    <row r="7" spans="1:20">
      <c r="A7" s="14">
        <f>'Raw data'!A7</f>
        <v>44212</v>
      </c>
      <c r="B7" s="21" t="str">
        <f>'Raw data'!B7</f>
        <v>KS3</v>
      </c>
      <c r="C7" s="2" t="s">
        <v>161</v>
      </c>
      <c r="D7" s="2">
        <v>8</v>
      </c>
      <c r="E7">
        <f>'Raw data'!E7-'Raw data'!C7</f>
        <v>0.63230000000000008</v>
      </c>
      <c r="F7">
        <f>'Raw data'!F7+'Raw data'!D7</f>
        <v>6.0000000000000006E-4</v>
      </c>
      <c r="G7" s="18">
        <f>'Raw data'!G7</f>
        <v>51.31</v>
      </c>
      <c r="H7">
        <f>'Raw data'!H7</f>
        <v>35.119999999999997</v>
      </c>
      <c r="I7">
        <f>'Raw data'!I7-'Raw data'!C7</f>
        <v>0.62080000000000002</v>
      </c>
      <c r="J7">
        <f>'Raw data'!J7+'Raw data'!D7</f>
        <v>8.0000000000000004E-4</v>
      </c>
      <c r="K7">
        <f t="shared" si="0"/>
        <v>1.1500000000000066E-2</v>
      </c>
      <c r="L7" s="19">
        <f>'Raw data'!K7</f>
        <v>0.28249999999999997</v>
      </c>
      <c r="M7" s="19">
        <f>'Raw data'!L7</f>
        <v>2.0000000000000001E-4</v>
      </c>
      <c r="N7" s="20">
        <f>'Raw data'!M7</f>
        <v>0.19600000000000001</v>
      </c>
      <c r="O7" s="19">
        <f>'Raw data'!N7</f>
        <v>2.9999999999999997E-4</v>
      </c>
      <c r="P7">
        <v>11.340299999999999</v>
      </c>
      <c r="Q7">
        <v>0.56867400000000001</v>
      </c>
      <c r="R7">
        <f>P7/E7</f>
        <v>17.934999209236118</v>
      </c>
      <c r="S7">
        <f t="shared" ref="S7" si="3">Q7/$E7</f>
        <v>0.89937371500869834</v>
      </c>
      <c r="T7" s="6">
        <f t="shared" si="1"/>
        <v>19.941653741862645</v>
      </c>
    </row>
    <row r="8" spans="1:20" s="6" customFormat="1">
      <c r="A8" s="15">
        <f>'Raw data'!A8</f>
        <v>44212</v>
      </c>
      <c r="B8" s="24" t="str">
        <f>'Raw data'!B8</f>
        <v>CS2</v>
      </c>
      <c r="C8" s="11" t="s">
        <v>162</v>
      </c>
      <c r="D8" s="11">
        <v>8</v>
      </c>
      <c r="E8" s="6">
        <f>'Raw data'!E8-'Raw data'!C8</f>
        <v>0.26980000000000004</v>
      </c>
      <c r="F8" s="6">
        <f>'Raw data'!F8+'Raw data'!D8</f>
        <v>6.9999999999999999E-4</v>
      </c>
      <c r="G8" s="9">
        <f>'Raw data'!G8</f>
        <v>43.5</v>
      </c>
      <c r="H8" s="9">
        <f>'Raw data'!H8</f>
        <v>29.2</v>
      </c>
      <c r="I8" s="6">
        <f>'Raw data'!I8-'Raw data'!C8</f>
        <v>0.26350000000000007</v>
      </c>
      <c r="J8" s="6">
        <f>'Raw data'!J8+'Raw data'!D8</f>
        <v>6.9999999999999999E-4</v>
      </c>
      <c r="K8" s="6">
        <f t="shared" si="0"/>
        <v>6.2999999999999723E-3</v>
      </c>
      <c r="L8" s="25">
        <f>'Raw data'!K8</f>
        <v>0.12659999999999999</v>
      </c>
      <c r="M8" s="25">
        <f>'Raw data'!L8</f>
        <v>2.0000000000000001E-4</v>
      </c>
      <c r="N8" s="25">
        <f>'Raw data'!M8</f>
        <v>8.3299999999999999E-2</v>
      </c>
      <c r="O8" s="25">
        <f>'Raw data'!N8</f>
        <v>1E-4</v>
      </c>
      <c r="P8" s="6">
        <v>4.5460799999999999</v>
      </c>
      <c r="Q8" s="6">
        <v>0.24256900000000001</v>
      </c>
      <c r="R8" s="6">
        <f>P8/E8</f>
        <v>16.849814677538916</v>
      </c>
      <c r="S8" s="6">
        <f>Q8/E8</f>
        <v>0.89906968124536679</v>
      </c>
      <c r="T8" s="6">
        <f t="shared" si="1"/>
        <v>18.741389048064676</v>
      </c>
    </row>
    <row r="9" spans="1:20">
      <c r="A9" s="14">
        <f>'Raw data'!A9</f>
        <v>44212</v>
      </c>
      <c r="B9" s="21" t="str">
        <f>'Raw data'!B9</f>
        <v>CS3</v>
      </c>
      <c r="C9" s="2" t="s">
        <v>162</v>
      </c>
      <c r="D9" s="2">
        <v>8</v>
      </c>
      <c r="E9">
        <f>'Raw data'!E9-'Raw data'!C9</f>
        <v>0.43340000000000012</v>
      </c>
      <c r="F9">
        <f>'Raw data'!F9+'Raw data'!D9</f>
        <v>3.9999999999999996E-4</v>
      </c>
      <c r="G9" s="18">
        <f>'Raw data'!G9</f>
        <v>47.73</v>
      </c>
      <c r="H9">
        <f>'Raw data'!H9</f>
        <v>31.02</v>
      </c>
      <c r="I9">
        <f>'Raw data'!I9-'Raw data'!C9</f>
        <v>0.4053000000000001</v>
      </c>
      <c r="J9">
        <f>'Raw data'!J9+'Raw data'!D9</f>
        <v>3.0000000000000003E-4</v>
      </c>
      <c r="K9">
        <f t="shared" si="0"/>
        <v>2.8100000000000014E-2</v>
      </c>
      <c r="L9" s="19">
        <f>'Raw data'!K9</f>
        <v>0.18260000000000001</v>
      </c>
      <c r="M9" s="19">
        <f>'Raw data'!L9</f>
        <v>2.0000000000000001E-4</v>
      </c>
      <c r="N9" s="19">
        <f>'Raw data'!M9</f>
        <v>0.14560000000000001</v>
      </c>
      <c r="O9" s="19">
        <f>'Raw data'!N9</f>
        <v>2.9999999999999997E-4</v>
      </c>
      <c r="P9">
        <v>4.7542099999999996</v>
      </c>
      <c r="Q9">
        <v>1.7101999999999999</v>
      </c>
      <c r="R9">
        <f>P9/E9</f>
        <v>10.969566220581445</v>
      </c>
      <c r="S9">
        <f t="shared" ref="S9" si="4">Q9/$E9</f>
        <v>3.9460083064143965</v>
      </c>
      <c r="T9" s="6">
        <f t="shared" si="1"/>
        <v>2.7799146298678514</v>
      </c>
    </row>
    <row r="10" spans="1:20" s="6" customFormat="1">
      <c r="A10" s="15">
        <f>'Raw data'!A10</f>
        <v>44214</v>
      </c>
      <c r="B10" s="24" t="str">
        <f>'Raw data'!B10</f>
        <v>CS30</v>
      </c>
      <c r="C10" s="11" t="s">
        <v>161</v>
      </c>
      <c r="D10" s="11">
        <v>8</v>
      </c>
      <c r="E10" s="6">
        <f>'Raw data'!E10-'Raw data'!C10</f>
        <v>0.41070000000000007</v>
      </c>
      <c r="F10" s="6">
        <f>'Raw data'!F10+'Raw data'!D10</f>
        <v>5.0000000000000001E-4</v>
      </c>
      <c r="G10" s="9">
        <f>'Raw data'!G10</f>
        <v>48.27</v>
      </c>
      <c r="H10" s="9">
        <f>'Raw data'!H10</f>
        <v>32.799999999999997</v>
      </c>
      <c r="I10" s="6">
        <f>'Raw data'!I10-'Raw data'!C10</f>
        <v>0.40559999999999996</v>
      </c>
      <c r="J10" s="6">
        <f>'Raw data'!J10+'Raw data'!D10</f>
        <v>5.9999999999999995E-4</v>
      </c>
      <c r="K10" s="6">
        <f t="shared" si="0"/>
        <v>5.1000000000001044E-3</v>
      </c>
      <c r="L10" s="25">
        <f>'Raw data'!K10</f>
        <v>0.19689999999999999</v>
      </c>
      <c r="M10" s="25">
        <f>'Raw data'!L10</f>
        <v>2.0000000000000001E-4</v>
      </c>
      <c r="N10" s="25">
        <f>'Raw data'!M10</f>
        <v>0.13750000000000001</v>
      </c>
      <c r="O10" s="25">
        <f>'Raw data'!N10</f>
        <v>2.0000000000000001E-4</v>
      </c>
      <c r="P10" s="6">
        <v>6.8023899999999999</v>
      </c>
      <c r="Q10" s="6">
        <v>0.343723</v>
      </c>
      <c r="R10" s="6">
        <f>P10/E10</f>
        <v>16.562916971025075</v>
      </c>
      <c r="S10" s="6">
        <f>Q10/E10</f>
        <v>0.83691989286583868</v>
      </c>
      <c r="T10" s="6">
        <f t="shared" si="1"/>
        <v>19.790325349191061</v>
      </c>
    </row>
    <row r="11" spans="1:20">
      <c r="A11" s="14">
        <f>'Raw data'!A11</f>
        <v>44214</v>
      </c>
      <c r="B11" s="21" t="str">
        <f>'Raw data'!B11</f>
        <v>KS11</v>
      </c>
      <c r="C11" s="2" t="s">
        <v>162</v>
      </c>
      <c r="D11" s="2">
        <v>8</v>
      </c>
      <c r="E11">
        <f>'Raw data'!E11-'Raw data'!C11</f>
        <v>0.52979999999999994</v>
      </c>
      <c r="F11">
        <f>'Raw data'!F11+'Raw data'!D11</f>
        <v>5.0000000000000001E-4</v>
      </c>
      <c r="G11" s="18">
        <f>'Raw data'!G11</f>
        <v>53.95</v>
      </c>
      <c r="H11">
        <f>'Raw data'!H11</f>
        <v>35.92</v>
      </c>
      <c r="I11">
        <f>'Raw data'!I11-'Raw data'!C11</f>
        <v>0.52070000000000005</v>
      </c>
      <c r="J11">
        <f>'Raw data'!J11+'Raw data'!D11</f>
        <v>5.9999999999999995E-4</v>
      </c>
      <c r="K11">
        <f t="shared" si="0"/>
        <v>9.099999999999886E-3</v>
      </c>
      <c r="L11" s="19">
        <f>'Raw data'!K11</f>
        <v>0.24759999999999999</v>
      </c>
      <c r="M11" s="19">
        <f>'Raw data'!L11</f>
        <v>4.0000000000000002E-4</v>
      </c>
      <c r="N11" s="19">
        <f>'Raw data'!M11</f>
        <v>0.18679999999999999</v>
      </c>
      <c r="O11" s="19">
        <f>'Raw data'!N11</f>
        <v>2.0000000000000001E-4</v>
      </c>
      <c r="P11">
        <v>7.3167099999999996</v>
      </c>
      <c r="Q11">
        <v>0.55792699999999995</v>
      </c>
      <c r="R11">
        <f>P11/E11</f>
        <v>13.810324650811628</v>
      </c>
      <c r="S11">
        <f t="shared" ref="S11" si="5">Q11/$E11</f>
        <v>1.0530898452246131</v>
      </c>
      <c r="T11" s="6">
        <f t="shared" si="1"/>
        <v>13.114099156341242</v>
      </c>
    </row>
    <row r="12" spans="1:20" s="6" customFormat="1">
      <c r="A12" s="15">
        <f>'Raw data'!A12</f>
        <v>44215</v>
      </c>
      <c r="B12" s="24" t="str">
        <f>'Raw data'!B12</f>
        <v>CF13</v>
      </c>
      <c r="C12" s="11" t="s">
        <v>162</v>
      </c>
      <c r="D12" s="11">
        <v>8</v>
      </c>
      <c r="E12" s="10">
        <f>'Raw data'!E12-'Raw data'!C12</f>
        <v>0.49199999999999999</v>
      </c>
      <c r="F12" s="6">
        <f>'Raw data'!F12+'Raw data'!D12</f>
        <v>4.0000000000000002E-4</v>
      </c>
      <c r="G12" s="9">
        <f>'Raw data'!G12</f>
        <v>46.32</v>
      </c>
      <c r="H12" s="6">
        <f>'Raw data'!H12</f>
        <v>32.01</v>
      </c>
      <c r="I12" s="6">
        <f>'Raw data'!I12-'Raw data'!C12</f>
        <v>0.46819999999999995</v>
      </c>
      <c r="J12" s="6">
        <f>'Raw data'!J12+'Raw data'!D12</f>
        <v>5.0000000000000001E-4</v>
      </c>
      <c r="K12" s="6">
        <f t="shared" si="0"/>
        <v>2.3800000000000043E-2</v>
      </c>
      <c r="L12" s="25">
        <f>'Raw data'!K12</f>
        <v>0.18459999999999999</v>
      </c>
      <c r="M12" s="25">
        <f>'Raw data'!L12</f>
        <v>2.0000000000000001E-4</v>
      </c>
      <c r="N12" s="25">
        <f>'Raw data'!M12</f>
        <v>0.21779999999999999</v>
      </c>
      <c r="O12" s="25">
        <f>'Raw data'!N12</f>
        <v>2.0000000000000001E-4</v>
      </c>
      <c r="P12" s="6">
        <v>3.8287499999999999</v>
      </c>
      <c r="Q12" s="6">
        <v>1.30837</v>
      </c>
      <c r="R12" s="6">
        <f>P12/E12</f>
        <v>7.7820121951219514</v>
      </c>
      <c r="S12" s="6">
        <f>Q12/E12</f>
        <v>2.6592886178861788</v>
      </c>
      <c r="T12" s="6">
        <f>R12/S12</f>
        <v>2.9263511086313505</v>
      </c>
    </row>
    <row r="13" spans="1:20">
      <c r="A13" s="14">
        <f>'Raw data'!A13</f>
        <v>44215</v>
      </c>
      <c r="B13" s="21" t="str">
        <f>'Raw data'!B13</f>
        <v>SF1</v>
      </c>
      <c r="C13" s="2" t="s">
        <v>162</v>
      </c>
      <c r="D13" s="2">
        <v>8</v>
      </c>
      <c r="E13">
        <f>'Raw data'!E13-'Raw data'!C13</f>
        <v>0.35839999999999994</v>
      </c>
      <c r="F13">
        <f>'Raw data'!F13+'Raw data'!D13</f>
        <v>5.9999999999999995E-4</v>
      </c>
      <c r="G13" s="18">
        <f>'Raw data'!G13</f>
        <v>50.77</v>
      </c>
      <c r="H13">
        <f>'Raw data'!H13</f>
        <v>34.130000000000003</v>
      </c>
      <c r="I13">
        <f>'Raw data'!I13-'Raw data'!C13</f>
        <v>0.35239999999999994</v>
      </c>
      <c r="J13">
        <f>'Raw data'!J13+'Raw data'!D13</f>
        <v>5.0000000000000001E-4</v>
      </c>
      <c r="K13" s="5">
        <f t="shared" si="0"/>
        <v>6.0000000000000053E-3</v>
      </c>
      <c r="L13" s="19">
        <f>'Raw data'!K13</f>
        <v>0.1857</v>
      </c>
      <c r="M13" s="19">
        <f>'Raw data'!L13</f>
        <v>2.0000000000000001E-4</v>
      </c>
      <c r="N13" s="19">
        <f>'Raw data'!M13</f>
        <v>9.0800000000000006E-2</v>
      </c>
      <c r="O13" s="19">
        <f>'Raw data'!N13</f>
        <v>2.0000000000000001E-4</v>
      </c>
      <c r="P13">
        <v>4.4160899999999996</v>
      </c>
      <c r="Q13">
        <v>0.31650400000000001</v>
      </c>
      <c r="R13">
        <f>P13/E13</f>
        <v>12.321679687500001</v>
      </c>
      <c r="S13">
        <f t="shared" ref="S13" si="6">Q13/$E13</f>
        <v>0.88310267857142877</v>
      </c>
      <c r="T13" s="6">
        <f t="shared" si="1"/>
        <v>13.952714657634656</v>
      </c>
    </row>
    <row r="14" spans="1:20" s="6" customFormat="1">
      <c r="A14" s="15">
        <f>'Raw data'!A14</f>
        <v>44215</v>
      </c>
      <c r="B14" s="24" t="str">
        <f>'Raw data'!B14</f>
        <v>CF9</v>
      </c>
      <c r="C14" s="11" t="s">
        <v>162</v>
      </c>
      <c r="D14" s="11">
        <v>8</v>
      </c>
      <c r="E14" s="6">
        <f>'Raw data'!E14-'Raw data'!C14</f>
        <v>0.37459999999999993</v>
      </c>
      <c r="F14" s="6">
        <f>'Raw data'!F14+'Raw data'!D14</f>
        <v>7.9999999999999993E-4</v>
      </c>
      <c r="G14" s="9">
        <f>'Raw data'!G14</f>
        <v>47.74</v>
      </c>
      <c r="H14" s="6">
        <f>'Raw data'!H14</f>
        <v>31.95</v>
      </c>
      <c r="I14" s="6">
        <f>'Raw data'!I14-'Raw data'!C14</f>
        <v>0.36309999999999987</v>
      </c>
      <c r="J14" s="6">
        <f>'Raw data'!J14+'Raw data'!D14</f>
        <v>5.0000000000000001E-4</v>
      </c>
      <c r="K14" s="6">
        <f t="shared" si="0"/>
        <v>1.1500000000000066E-2</v>
      </c>
      <c r="L14" s="25">
        <f>'Raw data'!K14</f>
        <v>0.18049999999999999</v>
      </c>
      <c r="M14" s="25">
        <f>'Raw data'!L14</f>
        <v>2.0000000000000001E-4</v>
      </c>
      <c r="N14" s="25">
        <f>'Raw data'!M14</f>
        <v>0.11169999999999999</v>
      </c>
      <c r="O14" s="25">
        <f>'Raw data'!N14</f>
        <v>2.0000000000000001E-4</v>
      </c>
      <c r="P14" s="6">
        <v>4.68126</v>
      </c>
      <c r="Q14" s="6">
        <v>0.63731199999999999</v>
      </c>
      <c r="R14" s="6">
        <f>P14/E14</f>
        <v>12.496689802455956</v>
      </c>
      <c r="S14" s="6">
        <f>Q14/E14</f>
        <v>1.7013134009610253</v>
      </c>
      <c r="T14" s="6">
        <f t="shared" si="1"/>
        <v>7.3453190901787515</v>
      </c>
    </row>
    <row r="15" spans="1:20">
      <c r="A15" s="14">
        <f>'Raw data'!A15</f>
        <v>44215</v>
      </c>
      <c r="B15" s="21" t="str">
        <f>'Raw data'!B15</f>
        <v>CF5</v>
      </c>
      <c r="C15" s="2" t="s">
        <v>162</v>
      </c>
      <c r="D15" s="2">
        <v>8</v>
      </c>
      <c r="E15">
        <f>'Raw data'!E15-'Raw data'!C15</f>
        <v>0.38490000000000002</v>
      </c>
      <c r="F15">
        <f>'Raw data'!F15+'Raw data'!D15</f>
        <v>4.0000000000000002E-4</v>
      </c>
      <c r="G15" s="18">
        <f>'Raw data'!G15</f>
        <v>46.62</v>
      </c>
      <c r="H15">
        <f>'Raw data'!H15</f>
        <v>31.39</v>
      </c>
      <c r="I15">
        <f>'Raw data'!I15-'Raw data'!C15</f>
        <v>0.37969999999999993</v>
      </c>
      <c r="J15">
        <f>'Raw data'!J15+'Raw data'!D15</f>
        <v>4.0000000000000002E-4</v>
      </c>
      <c r="K15">
        <f t="shared" si="0"/>
        <v>5.2000000000000934E-3</v>
      </c>
      <c r="L15" s="19">
        <f>'Raw data'!K15</f>
        <v>0.1714</v>
      </c>
      <c r="M15" s="19">
        <f>'Raw data'!L15</f>
        <v>1E-4</v>
      </c>
      <c r="N15" s="19">
        <f>'Raw data'!M15</f>
        <v>0.14360000000000001</v>
      </c>
      <c r="O15" s="19">
        <f>'Raw data'!N15</f>
        <v>1E-4</v>
      </c>
      <c r="P15">
        <v>4.9899399999999998</v>
      </c>
      <c r="Q15">
        <v>0.370645</v>
      </c>
      <c r="R15">
        <f>P15/E15</f>
        <v>12.964250454663548</v>
      </c>
      <c r="S15">
        <f t="shared" ref="S15" si="7">Q15/$E15</f>
        <v>0.96296440633930891</v>
      </c>
      <c r="T15" s="6">
        <f t="shared" si="1"/>
        <v>13.462855292800388</v>
      </c>
    </row>
    <row r="16" spans="1:20" s="6" customFormat="1">
      <c r="A16" s="15">
        <f>'Raw data'!A16</f>
        <v>44215</v>
      </c>
      <c r="B16" s="24" t="str">
        <f>'Raw data'!B16</f>
        <v>KF2</v>
      </c>
      <c r="C16" s="11" t="s">
        <v>161</v>
      </c>
      <c r="D16" s="11">
        <v>8</v>
      </c>
      <c r="E16" s="6">
        <f>'Raw data'!E16-'Raw data'!C16</f>
        <v>0.54120000000000001</v>
      </c>
      <c r="F16" s="6">
        <f>'Raw data'!F16+'Raw data'!D16</f>
        <v>5.0000000000000001E-4</v>
      </c>
      <c r="G16" s="9">
        <f>'Raw data'!G16</f>
        <v>51.64</v>
      </c>
      <c r="H16" s="6">
        <f>'Raw data'!H16</f>
        <v>35.25</v>
      </c>
      <c r="I16" s="6">
        <f>'Raw data'!I16-'Raw data'!C16</f>
        <v>0.53589999999999993</v>
      </c>
      <c r="J16" s="6">
        <f>'Raw data'!J16+'Raw data'!D16</f>
        <v>4.0000000000000002E-4</v>
      </c>
      <c r="K16" s="6">
        <f t="shared" si="0"/>
        <v>5.3000000000000824E-3</v>
      </c>
      <c r="L16" s="25">
        <f>'Raw data'!K16</f>
        <v>0.27260000000000001</v>
      </c>
      <c r="M16" s="25">
        <f>'Raw data'!L16</f>
        <v>2.0000000000000001E-4</v>
      </c>
      <c r="N16" s="26">
        <f>'Raw data'!M16</f>
        <v>0.18</v>
      </c>
      <c r="O16" s="25">
        <f>'Raw data'!N16</f>
        <v>2.0000000000000001E-4</v>
      </c>
      <c r="P16" s="6">
        <v>7.5853299999999999</v>
      </c>
      <c r="Q16" s="6">
        <v>0.43066399999999999</v>
      </c>
      <c r="R16" s="6">
        <f>P16/E16</f>
        <v>14.015761271249076</v>
      </c>
      <c r="S16" s="6">
        <f>Q16/E16</f>
        <v>0.79575757575757577</v>
      </c>
      <c r="T16" s="6">
        <f t="shared" si="1"/>
        <v>17.613104415507216</v>
      </c>
    </row>
    <row r="17" spans="1:20">
      <c r="A17" s="14">
        <f>'Raw data'!A17</f>
        <v>44215</v>
      </c>
      <c r="B17" s="21" t="str">
        <f>'Raw data'!B17</f>
        <v>CF2</v>
      </c>
      <c r="C17" s="2" t="s">
        <v>162</v>
      </c>
      <c r="D17" s="2">
        <v>9</v>
      </c>
      <c r="E17" s="5">
        <f>'Raw data'!E17-'Raw data'!C17</f>
        <v>0.35799999999999998</v>
      </c>
      <c r="F17">
        <f>'Raw data'!F17+'Raw data'!D17</f>
        <v>4.0000000000000002E-4</v>
      </c>
      <c r="G17" s="18">
        <f>'Raw data'!G17</f>
        <v>49.01</v>
      </c>
      <c r="H17">
        <f>'Raw data'!H17</f>
        <v>33.36</v>
      </c>
      <c r="I17">
        <f>'Raw data'!I17-'Raw data'!C17</f>
        <v>0.35140000000000005</v>
      </c>
      <c r="J17">
        <f>'Raw data'!J17+'Raw data'!D17</f>
        <v>4.0000000000000002E-4</v>
      </c>
      <c r="K17">
        <f t="shared" si="0"/>
        <v>6.5999999999999392E-3</v>
      </c>
      <c r="L17" s="19">
        <f>'Raw data'!K17</f>
        <v>0.18410000000000001</v>
      </c>
      <c r="M17" s="19">
        <f>'Raw data'!L17</f>
        <v>1E-4</v>
      </c>
      <c r="N17" s="19">
        <f>'Raw data'!M17</f>
        <v>9.9199999999999997E-2</v>
      </c>
      <c r="O17" s="19">
        <f>'Raw data'!N17</f>
        <v>2.0000000000000001E-4</v>
      </c>
      <c r="P17">
        <v>4.0587299999999997</v>
      </c>
      <c r="Q17">
        <v>0.21295500000000001</v>
      </c>
      <c r="R17">
        <f>P17/E17</f>
        <v>11.337234636871509</v>
      </c>
      <c r="S17">
        <f t="shared" ref="S17" si="8">Q17/$E17</f>
        <v>0.59484636871508378</v>
      </c>
      <c r="T17" s="6">
        <f t="shared" si="1"/>
        <v>19.059096992322324</v>
      </c>
    </row>
    <row r="18" spans="1:20" s="6" customFormat="1">
      <c r="A18" s="15">
        <f>'Raw data'!A18</f>
        <v>44216</v>
      </c>
      <c r="B18" s="24" t="str">
        <f>'Raw data'!B18</f>
        <v>KS7</v>
      </c>
      <c r="C18" s="11" t="s">
        <v>162</v>
      </c>
      <c r="D18" s="11">
        <v>10</v>
      </c>
      <c r="E18" s="6">
        <f>'Raw data'!E18-'Raw data'!C18</f>
        <v>0.54189999999999994</v>
      </c>
      <c r="F18" s="6">
        <f>'Raw data'!F18+'Raw data'!D18</f>
        <v>4.0000000000000002E-4</v>
      </c>
      <c r="G18" s="9">
        <f>'Raw data'!G18</f>
        <v>54.18</v>
      </c>
      <c r="H18" s="6">
        <f>'Raw data'!H18</f>
        <v>36.44</v>
      </c>
      <c r="I18" s="6">
        <f>'Raw data'!I18-'Raw data'!C18</f>
        <v>0.53470000000000006</v>
      </c>
      <c r="J18" s="6">
        <f>'Raw data'!J18+'Raw data'!D18</f>
        <v>4.0000000000000002E-4</v>
      </c>
      <c r="K18" s="6">
        <f t="shared" si="0"/>
        <v>7.1999999999998732E-3</v>
      </c>
      <c r="L18" s="25">
        <f>'Raw data'!K18</f>
        <v>0.24979999999999999</v>
      </c>
      <c r="M18" s="25">
        <f>'Raw data'!L18</f>
        <v>2.0000000000000001E-4</v>
      </c>
      <c r="N18" s="25">
        <f>'Raw data'!M18</f>
        <v>0.1951</v>
      </c>
      <c r="O18" s="25">
        <f>'Raw data'!N18</f>
        <v>2.0000000000000001E-4</v>
      </c>
      <c r="P18" s="6">
        <v>6.1411699999999998</v>
      </c>
      <c r="Q18" s="6">
        <v>0.333067</v>
      </c>
      <c r="R18" s="6">
        <f>P18/E18</f>
        <v>11.332662852924894</v>
      </c>
      <c r="S18" s="6">
        <f>Q18/E18</f>
        <v>0.61462816017715449</v>
      </c>
      <c r="T18" s="6">
        <f t="shared" si="1"/>
        <v>18.438242155482229</v>
      </c>
    </row>
    <row r="19" spans="1:20">
      <c r="A19" s="14">
        <f>'Raw data'!A19</f>
        <v>44216</v>
      </c>
      <c r="B19" s="21" t="str">
        <f>'Raw data'!B19</f>
        <v>KS8</v>
      </c>
      <c r="C19" s="2" t="s">
        <v>161</v>
      </c>
      <c r="D19" s="2">
        <v>10</v>
      </c>
      <c r="E19">
        <f>'Raw data'!E19-'Raw data'!C19</f>
        <v>0.59370000000000001</v>
      </c>
      <c r="F19">
        <f>'Raw data'!F19+'Raw data'!D19</f>
        <v>4.0000000000000002E-4</v>
      </c>
      <c r="G19" s="18">
        <f>'Raw data'!G19</f>
        <v>55.18</v>
      </c>
      <c r="H19">
        <f>'Raw data'!H19</f>
        <v>36.92</v>
      </c>
      <c r="I19">
        <f>'Raw data'!I19-'Raw data'!C19</f>
        <v>0.58029999999999993</v>
      </c>
      <c r="J19">
        <f>'Raw data'!J19+'Raw data'!D19</f>
        <v>4.0000000000000002E-4</v>
      </c>
      <c r="K19">
        <f t="shared" si="0"/>
        <v>1.3400000000000079E-2</v>
      </c>
      <c r="L19" s="20">
        <f>'Raw data'!K19</f>
        <v>0.30299999999999999</v>
      </c>
      <c r="M19" s="19">
        <f>'Raw data'!L19</f>
        <v>2.0000000000000001E-4</v>
      </c>
      <c r="N19" s="19">
        <f>'Raw data'!M19</f>
        <v>0.1762</v>
      </c>
      <c r="O19" s="19">
        <f>'Raw data'!N19</f>
        <v>2.0000000000000001E-4</v>
      </c>
      <c r="P19">
        <v>4.4839099999999998</v>
      </c>
      <c r="Q19">
        <v>0.55968700000000005</v>
      </c>
      <c r="R19">
        <f>P19/E19</f>
        <v>7.5524844197406091</v>
      </c>
      <c r="S19">
        <f>Q19/$E19</f>
        <v>0.94271012295772283</v>
      </c>
      <c r="T19" s="6">
        <f t="shared" si="1"/>
        <v>8.0114599767369956</v>
      </c>
    </row>
    <row r="20" spans="1:20" s="6" customFormat="1">
      <c r="A20" s="15">
        <f>'Raw data'!A20</f>
        <v>44216</v>
      </c>
      <c r="B20" s="24" t="str">
        <f>'Raw data'!B20</f>
        <v>KS12</v>
      </c>
      <c r="C20" s="11" t="s">
        <v>162</v>
      </c>
      <c r="D20" s="11">
        <v>9</v>
      </c>
      <c r="E20" s="6">
        <f>'Raw data'!E20-'Raw data'!C20</f>
        <v>0.4726999999999999</v>
      </c>
      <c r="F20" s="6">
        <f>'Raw data'!F20+'Raw data'!D20</f>
        <v>3.0000000000000003E-4</v>
      </c>
      <c r="G20" s="9">
        <f>'Raw data'!G20</f>
        <v>52.5</v>
      </c>
      <c r="H20" s="6">
        <f>'Raw data'!H20</f>
        <v>34.479999999999997</v>
      </c>
      <c r="I20" s="6">
        <f>'Raw data'!I20-'Raw data'!C20</f>
        <v>0.46479999999999988</v>
      </c>
      <c r="J20" s="6">
        <f>'Raw data'!J20+'Raw data'!D20</f>
        <v>3.0000000000000003E-4</v>
      </c>
      <c r="K20" s="6">
        <f t="shared" si="0"/>
        <v>7.9000000000000181E-3</v>
      </c>
      <c r="L20" s="25">
        <f>'Raw data'!K20</f>
        <v>0.23669999999999999</v>
      </c>
      <c r="M20" s="25">
        <f>'Raw data'!L20</f>
        <v>2.0000000000000001E-4</v>
      </c>
      <c r="N20" s="26">
        <f>'Raw data'!M20</f>
        <v>0.14099999999999999</v>
      </c>
      <c r="O20" s="25">
        <f>'Raw data'!N20</f>
        <v>1E-4</v>
      </c>
      <c r="P20" s="6">
        <v>6.5264100000000003</v>
      </c>
      <c r="Q20" s="6">
        <v>0.400312</v>
      </c>
      <c r="R20" s="6">
        <f>P20/E20</f>
        <v>13.806663845991119</v>
      </c>
      <c r="S20" s="6">
        <f>Q20/E20</f>
        <v>0.84686270361751659</v>
      </c>
      <c r="T20" s="6">
        <f t="shared" si="1"/>
        <v>16.303308419432845</v>
      </c>
    </row>
    <row r="21" spans="1:20">
      <c r="A21" s="14">
        <f>'Raw data'!A21</f>
        <v>44217</v>
      </c>
      <c r="B21" s="21" t="str">
        <f>'Raw data'!B21</f>
        <v>KF5</v>
      </c>
      <c r="C21" s="2" t="s">
        <v>161</v>
      </c>
      <c r="D21" s="22" t="s">
        <v>163</v>
      </c>
      <c r="E21" s="5">
        <f>'Raw data'!E21-'Raw data'!C21</f>
        <v>0.66699999999999993</v>
      </c>
      <c r="F21">
        <f>'Raw data'!F21+'Raw data'!D21</f>
        <v>4.0000000000000002E-4</v>
      </c>
      <c r="G21" s="18">
        <f>'Raw data'!G21</f>
        <v>54</v>
      </c>
      <c r="H21">
        <f>'Raw data'!H21</f>
        <v>36.090000000000003</v>
      </c>
      <c r="I21">
        <f>'Raw data'!I21-'Raw data'!C21</f>
        <v>0.66210000000000002</v>
      </c>
      <c r="J21">
        <f>'Raw data'!J21+'Raw data'!D21</f>
        <v>4.0000000000000002E-4</v>
      </c>
      <c r="K21">
        <f t="shared" si="0"/>
        <v>4.8999999999999044E-3</v>
      </c>
      <c r="L21" s="19">
        <f>'Raw data'!K21</f>
        <v>0.28860000000000002</v>
      </c>
      <c r="M21" s="19">
        <f>'Raw data'!L21</f>
        <v>2.0000000000000001E-4</v>
      </c>
      <c r="N21" s="19">
        <f>'Raw data'!M21</f>
        <v>0.27589999999999998</v>
      </c>
      <c r="O21" s="19">
        <f>'Raw data'!N21</f>
        <v>2.0000000000000001E-4</v>
      </c>
      <c r="P21">
        <v>8.2095199999999995</v>
      </c>
      <c r="Q21">
        <v>0.813106</v>
      </c>
      <c r="R21">
        <f>P21/E21</f>
        <v>12.308125937031486</v>
      </c>
      <c r="S21">
        <f t="shared" ref="S21" si="9">Q21/$E21</f>
        <v>1.2190494752623688</v>
      </c>
      <c r="T21" s="6">
        <f t="shared" si="1"/>
        <v>10.096494184030128</v>
      </c>
    </row>
    <row r="22" spans="1:20" s="6" customFormat="1">
      <c r="A22" s="15">
        <f>'Raw data'!A22</f>
        <v>44217</v>
      </c>
      <c r="B22" s="24" t="str">
        <f>'Raw data'!B22</f>
        <v>CF31</v>
      </c>
      <c r="C22" s="11" t="s">
        <v>161</v>
      </c>
      <c r="D22" s="11">
        <v>8</v>
      </c>
      <c r="E22" s="6">
        <f>'Raw data'!E22-'Raw data'!C22</f>
        <v>0.4618000000000001</v>
      </c>
      <c r="F22" s="6">
        <f>'Raw data'!F22+'Raw data'!D22</f>
        <v>5.0000000000000001E-4</v>
      </c>
      <c r="G22" s="9">
        <f>'Raw data'!G22</f>
        <v>47.93</v>
      </c>
      <c r="H22" s="6">
        <f>'Raw data'!H22</f>
        <v>32.01</v>
      </c>
      <c r="I22" s="6">
        <f>'Raw data'!I22-'Raw data'!C22</f>
        <v>0.4554999999999999</v>
      </c>
      <c r="J22" s="6">
        <f>'Raw data'!J22+'Raw data'!D22</f>
        <v>3.0000000000000003E-4</v>
      </c>
      <c r="K22" s="6">
        <f t="shared" si="0"/>
        <v>6.3000000000001943E-3</v>
      </c>
      <c r="L22" s="25">
        <f>'Raw data'!K22</f>
        <v>0.21879999999999999</v>
      </c>
      <c r="M22" s="25">
        <f>'Raw data'!L22</f>
        <v>2.0000000000000001E-4</v>
      </c>
      <c r="N22" s="26">
        <f>'Raw data'!M22</f>
        <v>0.14699999999999999</v>
      </c>
      <c r="O22" s="25">
        <f>'Raw data'!N22</f>
        <v>1E-4</v>
      </c>
      <c r="P22" s="6">
        <v>7.3170700000000002</v>
      </c>
      <c r="Q22" s="6">
        <v>0.47969499999999998</v>
      </c>
      <c r="R22" s="6">
        <f>P22/E22</f>
        <v>15.844673018622778</v>
      </c>
      <c r="S22" s="6">
        <f>Q22/E22</f>
        <v>1.0387505413598959</v>
      </c>
      <c r="T22" s="6">
        <f t="shared" si="1"/>
        <v>15.253588217513212</v>
      </c>
    </row>
    <row r="23" spans="1:20">
      <c r="A23" s="14">
        <f>'Raw data'!A23</f>
        <v>44217</v>
      </c>
      <c r="B23" s="21" t="str">
        <f>'Raw data'!B23</f>
        <v>KF11</v>
      </c>
      <c r="C23" s="2" t="s">
        <v>161</v>
      </c>
      <c r="D23" s="22" t="s">
        <v>163</v>
      </c>
      <c r="E23">
        <f>'Raw data'!E23-'Raw data'!C23</f>
        <v>0.51629999999999998</v>
      </c>
      <c r="F23">
        <f>'Raw data'!F23+'Raw data'!D23</f>
        <v>3.9999999999999996E-4</v>
      </c>
      <c r="G23" s="18">
        <f>'Raw data'!G23</f>
        <v>51.85</v>
      </c>
      <c r="H23">
        <f>'Raw data'!H23</f>
        <v>33.409999999999997</v>
      </c>
      <c r="I23">
        <f>'Raw data'!I23-'Raw data'!C23</f>
        <v>0.50529999999999986</v>
      </c>
      <c r="J23">
        <f>'Raw data'!J23+'Raw data'!D23</f>
        <v>3.0000000000000003E-4</v>
      </c>
      <c r="K23" s="5">
        <f t="shared" si="0"/>
        <v>1.1000000000000121E-2</v>
      </c>
      <c r="L23" s="19">
        <f>'Raw data'!K23</f>
        <v>0.2631</v>
      </c>
      <c r="M23" s="19">
        <f>'Raw data'!L23</f>
        <v>2.0000000000000001E-4</v>
      </c>
      <c r="N23" s="19">
        <f>'Raw data'!M23</f>
        <v>0.15179999999999999</v>
      </c>
      <c r="O23" s="19">
        <f>'Raw data'!N23</f>
        <v>2.0000000000000001E-4</v>
      </c>
      <c r="P23">
        <v>5.6098999999999997</v>
      </c>
      <c r="Q23">
        <v>0.43870900000000002</v>
      </c>
      <c r="R23">
        <f>P23/E23</f>
        <v>10.865582025953902</v>
      </c>
      <c r="S23">
        <f t="shared" ref="S23" si="10">Q23/$E23</f>
        <v>0.84971721867131522</v>
      </c>
      <c r="T23" s="6">
        <f t="shared" si="1"/>
        <v>12.787291803906459</v>
      </c>
    </row>
    <row r="24" spans="1:20" s="6" customFormat="1">
      <c r="A24" s="15">
        <f>'Raw data'!A25</f>
        <v>44218</v>
      </c>
      <c r="B24" s="24" t="str">
        <f>'Raw data'!B25</f>
        <v>KF18</v>
      </c>
      <c r="C24" s="11" t="s">
        <v>162</v>
      </c>
      <c r="D24" s="11">
        <v>8</v>
      </c>
      <c r="E24" s="6">
        <f>'Raw data'!E25-'Raw data'!C25</f>
        <v>0.45579999999999998</v>
      </c>
      <c r="F24" s="6">
        <f>'Raw data'!F25+'Raw data'!D25</f>
        <v>4.0000000000000002E-4</v>
      </c>
      <c r="G24" s="9">
        <f>'Raw data'!G25</f>
        <v>51.38</v>
      </c>
      <c r="H24" s="6">
        <f>'Raw data'!H25</f>
        <v>34.83</v>
      </c>
      <c r="I24" s="6">
        <f>'Raw data'!I25-'Raw data'!C25</f>
        <v>0.45120000000000005</v>
      </c>
      <c r="J24" s="6">
        <f>'Raw data'!J25+'Raw data'!D25</f>
        <v>4.0000000000000002E-4</v>
      </c>
      <c r="K24" s="10">
        <f t="shared" ref="K24:K25" si="11">E24-I24</f>
        <v>4.5999999999999375E-3</v>
      </c>
      <c r="L24" s="25">
        <f>'Raw data'!K25</f>
        <v>0.23419999999999999</v>
      </c>
      <c r="M24" s="25">
        <f>'Raw data'!L25</f>
        <v>1E-4</v>
      </c>
      <c r="N24" s="25">
        <f>'Raw data'!M25</f>
        <v>0.1275</v>
      </c>
      <c r="O24" s="25">
        <f>'Raw data'!N25</f>
        <v>1E-4</v>
      </c>
      <c r="P24" s="6">
        <v>5.1607900000000004</v>
      </c>
      <c r="Q24" s="6">
        <v>0.41529500000000003</v>
      </c>
      <c r="R24" s="6">
        <f>P24/E24</f>
        <v>11.322487933304082</v>
      </c>
      <c r="S24" s="6">
        <f>Q24/E24</f>
        <v>0.91113426941641085</v>
      </c>
      <c r="T24" s="6">
        <f t="shared" si="1"/>
        <v>12.426805042198918</v>
      </c>
    </row>
    <row r="25" spans="1:20">
      <c r="A25" s="14">
        <f>'Raw data'!A26</f>
        <v>44218</v>
      </c>
      <c r="B25" s="21" t="str">
        <f>'Raw data'!B26</f>
        <v>KF16</v>
      </c>
      <c r="C25" s="2" t="s">
        <v>161</v>
      </c>
      <c r="D25" s="2">
        <v>8</v>
      </c>
      <c r="E25">
        <f>'Raw data'!E26-'Raw data'!C26</f>
        <v>0.64190000000000003</v>
      </c>
      <c r="F25">
        <f>'Raw data'!F26+'Raw data'!D26</f>
        <v>3.0000000000000003E-4</v>
      </c>
      <c r="G25" s="18">
        <f>'Raw data'!G26</f>
        <v>53.79</v>
      </c>
      <c r="H25">
        <f>'Raw data'!H26</f>
        <v>37.130000000000003</v>
      </c>
      <c r="I25">
        <f>'Raw data'!I26-'Raw data'!C26</f>
        <v>0.63550000000000006</v>
      </c>
      <c r="J25">
        <f>'Raw data'!J26+'Raw data'!D26</f>
        <v>3.0000000000000003E-4</v>
      </c>
      <c r="K25" s="5">
        <f t="shared" si="11"/>
        <v>6.3999999999999613E-3</v>
      </c>
      <c r="L25" s="19">
        <f>'Raw data'!K26</f>
        <v>0.26829999999999998</v>
      </c>
      <c r="M25" s="19">
        <f>'Raw data'!L26</f>
        <v>2.0000000000000001E-4</v>
      </c>
      <c r="N25" s="19">
        <f>'Raw data'!M26</f>
        <v>0.2656</v>
      </c>
      <c r="O25" s="19">
        <f>'Raw data'!N26</f>
        <v>2.0000000000000001E-4</v>
      </c>
      <c r="P25">
        <v>4.0539899999999998</v>
      </c>
      <c r="Q25">
        <v>0.816079</v>
      </c>
      <c r="R25">
        <f>P25/E25</f>
        <v>6.3156099080853707</v>
      </c>
      <c r="S25">
        <f t="shared" ref="S25" si="12">Q25/$E25</f>
        <v>1.271349119800592</v>
      </c>
      <c r="T25" s="6">
        <f t="shared" si="1"/>
        <v>4.9676440638712664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BD2A0-0C6B-4F07-84FB-8C06365B7CFB}">
  <dimension ref="A1:R23"/>
  <sheetViews>
    <sheetView tabSelected="1" topLeftCell="A8" workbookViewId="0">
      <selection activeCell="C22" sqref="C22:M24"/>
    </sheetView>
  </sheetViews>
  <sheetFormatPr defaultRowHeight="15"/>
  <cols>
    <col min="1" max="1" width="9.85546875" bestFit="1" customWidth="1"/>
    <col min="12" max="12" width="10.42578125" customWidth="1"/>
    <col min="14" max="14" width="14.28515625" customWidth="1"/>
    <col min="15" max="15" width="13.7109375" customWidth="1"/>
  </cols>
  <sheetData>
    <row r="1" spans="1:18" s="23" customFormat="1" ht="33" customHeight="1">
      <c r="A1" s="23" t="s">
        <v>164</v>
      </c>
      <c r="B1" s="23" t="s">
        <v>11</v>
      </c>
      <c r="C1" s="23" t="s">
        <v>165</v>
      </c>
      <c r="D1" s="23" t="s">
        <v>147</v>
      </c>
      <c r="E1" s="23" t="s">
        <v>148</v>
      </c>
      <c r="F1" s="23" t="s">
        <v>166</v>
      </c>
      <c r="G1" s="23" t="s">
        <v>167</v>
      </c>
      <c r="H1" s="23" t="s">
        <v>21</v>
      </c>
      <c r="I1" s="23" t="s">
        <v>45</v>
      </c>
      <c r="J1" s="23" t="s">
        <v>154</v>
      </c>
      <c r="K1" s="23" t="s">
        <v>155</v>
      </c>
      <c r="L1" s="23" t="s">
        <v>156</v>
      </c>
      <c r="M1" s="23" t="s">
        <v>157</v>
      </c>
      <c r="N1" s="13" t="s">
        <v>168</v>
      </c>
      <c r="O1" s="13" t="s">
        <v>169</v>
      </c>
      <c r="P1" s="23" t="s">
        <v>170</v>
      </c>
    </row>
    <row r="2" spans="1:18">
      <c r="A2" s="14">
        <f>'Raw data'!A27</f>
        <v>44218</v>
      </c>
      <c r="B2" s="21" t="str">
        <f>'Raw data'!B27</f>
        <v>CS11</v>
      </c>
      <c r="C2" s="21" t="s">
        <v>171</v>
      </c>
      <c r="D2" s="2" t="s">
        <v>19</v>
      </c>
      <c r="E2" s="19">
        <v>13</v>
      </c>
      <c r="F2">
        <f>'Raw data'!E27-'Raw data'!C27</f>
        <v>0.41839999999999999</v>
      </c>
      <c r="G2">
        <f>'Raw data'!D27+'Raw data'!F27</f>
        <v>4.0000000000000002E-4</v>
      </c>
      <c r="H2">
        <f>'Raw data'!G27</f>
        <v>42.91</v>
      </c>
      <c r="I2">
        <f>'Raw data'!H27</f>
        <v>30.51</v>
      </c>
      <c r="J2">
        <f>'Raw data'!K27</f>
        <v>0.16139999999999999</v>
      </c>
      <c r="K2">
        <f>'Raw data'!L27</f>
        <v>1E-4</v>
      </c>
      <c r="L2">
        <f>'Raw data'!M27</f>
        <v>0.1772</v>
      </c>
      <c r="M2">
        <f>'Raw data'!N27</f>
        <v>1E-4</v>
      </c>
      <c r="N2" s="2" t="str">
        <f>'Raw data'!O27</f>
        <v>&gt; 50</v>
      </c>
      <c r="O2" s="2">
        <f>'Raw data'!P27</f>
        <v>44</v>
      </c>
      <c r="P2">
        <v>4</v>
      </c>
    </row>
    <row r="3" spans="1:18">
      <c r="A3" s="14">
        <f>'Raw data'!A28</f>
        <v>44218</v>
      </c>
      <c r="B3" s="21" t="str">
        <f>'Raw data'!B28</f>
        <v>CS12</v>
      </c>
      <c r="C3" s="21" t="s">
        <v>171</v>
      </c>
      <c r="D3" s="16" t="s">
        <v>19</v>
      </c>
      <c r="E3" s="19">
        <v>13</v>
      </c>
      <c r="F3">
        <f>'Raw data'!E28-'Raw data'!C28</f>
        <v>0.36219999999999997</v>
      </c>
      <c r="G3">
        <f>'Raw data'!D28+'Raw data'!F28</f>
        <v>3.0000000000000003E-4</v>
      </c>
      <c r="H3">
        <f>'Raw data'!G28</f>
        <v>43.52</v>
      </c>
      <c r="I3">
        <f>'Raw data'!H28</f>
        <v>29.62</v>
      </c>
      <c r="J3">
        <f>'Raw data'!K28</f>
        <v>0.10489999999999999</v>
      </c>
      <c r="K3">
        <f>'Raw data'!L28</f>
        <v>1E-4</v>
      </c>
      <c r="L3">
        <f>'Raw data'!M28</f>
        <v>0.13919999999999999</v>
      </c>
      <c r="M3">
        <f>'Raw data'!N28</f>
        <v>1E-4</v>
      </c>
      <c r="N3" s="2" t="str">
        <f>'Raw data'!O28</f>
        <v>&gt; 50</v>
      </c>
      <c r="O3" s="2">
        <f>'Raw data'!P28</f>
        <v>35</v>
      </c>
      <c r="P3">
        <v>4</v>
      </c>
    </row>
    <row r="4" spans="1:18">
      <c r="A4" s="14">
        <f>'Raw data'!A29</f>
        <v>44219</v>
      </c>
      <c r="B4" s="21" t="str">
        <f>'Raw data'!B29</f>
        <v>CS13</v>
      </c>
      <c r="C4" s="21" t="s">
        <v>171</v>
      </c>
      <c r="D4" s="2" t="s">
        <v>19</v>
      </c>
      <c r="E4" s="19">
        <v>14</v>
      </c>
      <c r="F4">
        <f>'Raw data'!E29-'Raw data'!C29</f>
        <v>0.26719999999999999</v>
      </c>
      <c r="G4">
        <f>'Raw data'!D29+'Raw data'!F29</f>
        <v>4.0000000000000002E-4</v>
      </c>
      <c r="H4" s="18">
        <f>'Raw data'!G29</f>
        <v>48.1</v>
      </c>
      <c r="I4">
        <f>'Raw data'!H29</f>
        <v>30.53</v>
      </c>
      <c r="J4">
        <f>'Raw data'!K29</f>
        <v>0.1142</v>
      </c>
      <c r="K4">
        <f>'Raw data'!L29</f>
        <v>1E-4</v>
      </c>
      <c r="L4">
        <f>'Raw data'!M29</f>
        <v>8.6599999999999996E-2</v>
      </c>
      <c r="M4">
        <f>'Raw data'!N29</f>
        <v>1E-4</v>
      </c>
      <c r="N4" s="2" t="str">
        <f>'Raw data'!O29</f>
        <v>48-49</v>
      </c>
      <c r="O4" s="2" t="str">
        <f>'Raw data'!P29</f>
        <v>&gt; 50</v>
      </c>
      <c r="P4">
        <v>3</v>
      </c>
    </row>
    <row r="5" spans="1:18">
      <c r="A5" s="14">
        <f>'Raw data'!A30</f>
        <v>44219</v>
      </c>
      <c r="B5" s="21" t="str">
        <f>'Raw data'!B30</f>
        <v>CS31</v>
      </c>
      <c r="C5" s="21" t="s">
        <v>171</v>
      </c>
      <c r="D5" s="16" t="s">
        <v>19</v>
      </c>
      <c r="E5" s="19">
        <v>13</v>
      </c>
      <c r="F5">
        <f>'Raw data'!E30-'Raw data'!C30</f>
        <v>0.40459999999999996</v>
      </c>
      <c r="G5">
        <f>'Raw data'!D30+'Raw data'!F30</f>
        <v>2.0000000000000001E-4</v>
      </c>
      <c r="H5">
        <f>'Raw data'!G30</f>
        <v>46.77</v>
      </c>
      <c r="I5">
        <f>'Raw data'!H30</f>
        <v>31.45</v>
      </c>
      <c r="J5">
        <f>'Raw data'!K30</f>
        <v>0.17749999999999999</v>
      </c>
      <c r="K5">
        <f>'Raw data'!L30</f>
        <v>1E-4</v>
      </c>
      <c r="L5">
        <f>'Raw data'!M30</f>
        <v>0.15509999999999999</v>
      </c>
      <c r="M5">
        <f>'Raw data'!N30</f>
        <v>1E-4</v>
      </c>
      <c r="N5" s="2" t="str">
        <f>'Raw data'!O30</f>
        <v>&gt; 50</v>
      </c>
      <c r="O5" s="2" t="str">
        <f>'Raw data'!P30</f>
        <v>&gt; 50</v>
      </c>
      <c r="P5">
        <v>4</v>
      </c>
    </row>
    <row r="6" spans="1:18">
      <c r="A6" s="14">
        <f>'Raw data'!A31</f>
        <v>44219</v>
      </c>
      <c r="B6" s="21" t="str">
        <f>'Raw data'!B31</f>
        <v>CS33</v>
      </c>
      <c r="C6" s="21" t="s">
        <v>171</v>
      </c>
      <c r="D6" s="2" t="s">
        <v>19</v>
      </c>
      <c r="E6" s="19">
        <v>13</v>
      </c>
      <c r="F6">
        <f>'Raw data'!E31-'Raw data'!C31</f>
        <v>0.24779999999999991</v>
      </c>
      <c r="G6">
        <f>'Raw data'!D31+'Raw data'!F31</f>
        <v>3.0000000000000003E-4</v>
      </c>
      <c r="H6">
        <f>'Raw data'!G31</f>
        <v>41.62</v>
      </c>
      <c r="I6">
        <f>'Raw data'!H31</f>
        <v>30.21</v>
      </c>
      <c r="J6">
        <f>'Raw data'!K31</f>
        <v>0.12620000000000001</v>
      </c>
      <c r="K6">
        <f>'Raw data'!L31</f>
        <v>1E-4</v>
      </c>
      <c r="L6">
        <f>'Raw data'!M31</f>
        <v>6.5199999999999994E-2</v>
      </c>
      <c r="M6">
        <f>'Raw data'!N31</f>
        <v>1E-4</v>
      </c>
      <c r="N6" s="2">
        <f>'Raw data'!O31</f>
        <v>17</v>
      </c>
      <c r="O6" s="2">
        <f>'Raw data'!P31</f>
        <v>1</v>
      </c>
      <c r="P6">
        <v>3</v>
      </c>
    </row>
    <row r="7" spans="1:18">
      <c r="A7" s="14">
        <f>'Raw data'!A32</f>
        <v>44219</v>
      </c>
      <c r="B7" s="21" t="str">
        <f>'Raw data'!B32</f>
        <v>CS32</v>
      </c>
      <c r="C7" s="21" t="s">
        <v>171</v>
      </c>
      <c r="D7" s="16" t="s">
        <v>19</v>
      </c>
      <c r="E7" s="19">
        <v>13</v>
      </c>
      <c r="F7">
        <f>'Raw data'!E32-'Raw data'!C32</f>
        <v>0.36920000000000008</v>
      </c>
      <c r="G7">
        <f>'Raw data'!D32+'Raw data'!F32</f>
        <v>4.0000000000000002E-4</v>
      </c>
      <c r="H7">
        <f>'Raw data'!G32</f>
        <v>48.73</v>
      </c>
      <c r="I7">
        <f>'Raw data'!H32</f>
        <v>32.270000000000003</v>
      </c>
      <c r="J7">
        <f>'Raw data'!K32</f>
        <v>0.1666</v>
      </c>
      <c r="K7">
        <f>'Raw data'!L32</f>
        <v>1E-4</v>
      </c>
      <c r="L7">
        <f>'Raw data'!M32</f>
        <v>0.12889999999999999</v>
      </c>
      <c r="M7">
        <f>'Raw data'!N32</f>
        <v>2.0000000000000001E-4</v>
      </c>
      <c r="N7" s="2" t="str">
        <f>'Raw data'!O32</f>
        <v>&gt; 50</v>
      </c>
      <c r="O7" s="2" t="str">
        <f>'Raw data'!P32</f>
        <v>&gt; 50</v>
      </c>
      <c r="P7">
        <v>4</v>
      </c>
    </row>
    <row r="8" spans="1:18">
      <c r="A8" s="14">
        <f>'Raw data'!A33</f>
        <v>44219</v>
      </c>
      <c r="B8" s="21" t="str">
        <f>'Raw data'!B33</f>
        <v>KS6</v>
      </c>
      <c r="C8" s="21" t="s">
        <v>171</v>
      </c>
      <c r="D8" s="2" t="s">
        <v>19</v>
      </c>
      <c r="E8" s="19">
        <v>14</v>
      </c>
      <c r="F8">
        <f>'Raw data'!E33-'Raw data'!C33</f>
        <v>0.36149999999999993</v>
      </c>
      <c r="G8">
        <f>'Raw data'!D33+'Raw data'!F33</f>
        <v>3.0000000000000003E-4</v>
      </c>
      <c r="H8" s="18">
        <f>'Raw data'!G33</f>
        <v>51.8</v>
      </c>
      <c r="I8">
        <f>'Raw data'!H33</f>
        <v>35.08</v>
      </c>
      <c r="J8">
        <f>'Raw data'!K33</f>
        <v>0.1648</v>
      </c>
      <c r="K8">
        <f>'Raw data'!L33</f>
        <v>2.0000000000000001E-4</v>
      </c>
      <c r="L8">
        <f>'Raw data'!M33</f>
        <v>0.1021</v>
      </c>
      <c r="M8">
        <f>'Raw data'!N33</f>
        <v>1E-4</v>
      </c>
      <c r="N8" s="2">
        <f>'Raw data'!O33</f>
        <v>38</v>
      </c>
      <c r="O8" s="2" t="str">
        <f>'Raw data'!P33</f>
        <v>&gt; 50</v>
      </c>
      <c r="P8">
        <v>3</v>
      </c>
    </row>
    <row r="9" spans="1:18">
      <c r="A9" s="14">
        <f>'Raw data'!A34</f>
        <v>44221</v>
      </c>
      <c r="B9" s="21" t="str">
        <f>'Raw data'!B34</f>
        <v>CS1</v>
      </c>
      <c r="C9" s="21" t="s">
        <v>171</v>
      </c>
      <c r="D9" s="16" t="s">
        <v>19</v>
      </c>
      <c r="E9" s="19">
        <v>17</v>
      </c>
      <c r="F9">
        <f>'Raw data'!E34-'Raw data'!C34</f>
        <v>0.26419999999999999</v>
      </c>
      <c r="G9">
        <f>'Raw data'!D34+'Raw data'!F34</f>
        <v>5.0000000000000001E-4</v>
      </c>
      <c r="H9">
        <f>'Raw data'!G34</f>
        <v>42.69</v>
      </c>
      <c r="I9">
        <f>'Raw data'!H34</f>
        <v>28.68</v>
      </c>
      <c r="J9">
        <f>'Raw data'!K34</f>
        <v>0.12540000000000001</v>
      </c>
      <c r="K9">
        <f>'Raw data'!L34</f>
        <v>2.0000000000000001E-4</v>
      </c>
      <c r="L9">
        <f>'Raw data'!M34</f>
        <v>8.6599999999999996E-2</v>
      </c>
      <c r="M9">
        <f>'Raw data'!N34</f>
        <v>2.0000000000000001E-4</v>
      </c>
      <c r="N9" s="2" t="str">
        <f>'Raw data'!O34</f>
        <v>25-26</v>
      </c>
      <c r="O9" s="2" t="str">
        <f>'Raw data'!P34</f>
        <v>40-42</v>
      </c>
      <c r="P9">
        <v>3</v>
      </c>
    </row>
    <row r="10" spans="1:18">
      <c r="A10" s="29">
        <f>'Raw data'!A35</f>
        <v>44221</v>
      </c>
      <c r="B10" s="40" t="str">
        <f>'Raw data'!B35</f>
        <v>CS9</v>
      </c>
      <c r="C10" s="21" t="s">
        <v>171</v>
      </c>
      <c r="D10" s="28" t="s">
        <v>19</v>
      </c>
      <c r="E10" s="41">
        <v>16</v>
      </c>
      <c r="F10" s="27">
        <f>'Raw data'!E35-'Raw data'!C35</f>
        <v>0.33869999999999989</v>
      </c>
      <c r="G10" s="27">
        <f>'Raw data'!D35+'Raw data'!F35</f>
        <v>3.0000000000000003E-4</v>
      </c>
      <c r="H10" s="43">
        <f>'Raw data'!G35</f>
        <v>44.6</v>
      </c>
      <c r="I10" s="27">
        <f>'Raw data'!H35</f>
        <v>29.56</v>
      </c>
      <c r="J10" s="27">
        <f>'Raw data'!K35</f>
        <v>0.13819999999999999</v>
      </c>
      <c r="K10" s="27">
        <f>'Raw data'!L35</f>
        <v>2.0000000000000001E-4</v>
      </c>
      <c r="L10" s="27">
        <f>'Raw data'!M35</f>
        <v>0.1439</v>
      </c>
      <c r="M10" s="27">
        <f>'Raw data'!N35</f>
        <v>2.9999999999999997E-4</v>
      </c>
      <c r="N10" s="28" t="str">
        <f>'Raw data'!O35</f>
        <v>&gt; 50</v>
      </c>
      <c r="O10" s="28">
        <f>'Raw data'!P35</f>
        <v>38</v>
      </c>
      <c r="P10" s="27">
        <v>4</v>
      </c>
    </row>
    <row r="11" spans="1:18" s="16" customFormat="1" ht="16.5" customHeight="1">
      <c r="A11" s="34">
        <v>44218</v>
      </c>
      <c r="B11" s="36" t="s">
        <v>97</v>
      </c>
      <c r="C11" s="36" t="s">
        <v>32</v>
      </c>
      <c r="D11" s="16" t="s">
        <v>19</v>
      </c>
      <c r="E11" s="35">
        <v>9</v>
      </c>
      <c r="F11" s="35">
        <f>'Raw data'!E24-'Raw data'!C24</f>
        <v>0.4756999999999999</v>
      </c>
      <c r="G11" s="35">
        <f>'Raw data'!F24+'Raw data'!D24</f>
        <v>2.0000000000000001E-4</v>
      </c>
      <c r="H11" s="35">
        <v>52.08</v>
      </c>
      <c r="I11" s="35">
        <v>33.369999999999997</v>
      </c>
      <c r="J11" s="35">
        <f>'Raw data'!K24</f>
        <v>0.21579999999999999</v>
      </c>
      <c r="K11" s="35">
        <f>'Raw data'!L24</f>
        <v>2.0000000000000001E-4</v>
      </c>
      <c r="L11" s="35">
        <f>'Raw data'!M24</f>
        <v>0.16719999999999999</v>
      </c>
      <c r="M11" s="35">
        <f>'Raw data'!N24</f>
        <v>2.0000000000000001E-4</v>
      </c>
      <c r="N11" s="16">
        <f>'Raw data'!O24</f>
        <v>0</v>
      </c>
      <c r="O11" s="16">
        <f>'Raw data'!P24</f>
        <v>0</v>
      </c>
      <c r="P11" s="35">
        <v>0</v>
      </c>
      <c r="R11" s="38"/>
    </row>
    <row r="12" spans="1:18">
      <c r="A12" s="14">
        <f>'Raw data'!A36</f>
        <v>44222</v>
      </c>
      <c r="B12" s="21" t="str">
        <f>'Raw data'!B36</f>
        <v>CF16</v>
      </c>
      <c r="C12" s="21" t="s">
        <v>32</v>
      </c>
      <c r="D12" s="16" t="s">
        <v>19</v>
      </c>
      <c r="E12" s="19">
        <v>14</v>
      </c>
      <c r="F12">
        <f>'Raw data'!E36-'Raw data'!C36</f>
        <v>0.43850000000000011</v>
      </c>
      <c r="G12">
        <f>'Raw data'!D36+'Raw data'!F36</f>
        <v>3.0000000000000003E-4</v>
      </c>
      <c r="H12">
        <f>'Raw data'!G36</f>
        <v>48.41</v>
      </c>
      <c r="I12">
        <f>'Raw data'!H36</f>
        <v>32.17</v>
      </c>
      <c r="J12">
        <f>'Raw data'!K36</f>
        <v>0.21229999999999999</v>
      </c>
      <c r="K12">
        <f>'Raw data'!L36</f>
        <v>2.0000000000000001E-4</v>
      </c>
      <c r="L12">
        <f>'Raw data'!M36</f>
        <v>0.1419</v>
      </c>
      <c r="M12">
        <f>'Raw data'!N36</f>
        <v>1E-4</v>
      </c>
      <c r="N12" s="2">
        <f>'Raw data'!O36</f>
        <v>0</v>
      </c>
      <c r="O12" s="2">
        <f>'Raw data'!P36</f>
        <v>0</v>
      </c>
      <c r="P12">
        <v>0</v>
      </c>
    </row>
    <row r="13" spans="1:18">
      <c r="A13" s="14">
        <f>'Raw data'!A37</f>
        <v>44222</v>
      </c>
      <c r="B13" s="21" t="str">
        <f>'Raw data'!B37</f>
        <v>CF19</v>
      </c>
      <c r="C13" s="21" t="s">
        <v>32</v>
      </c>
      <c r="D13" s="2" t="s">
        <v>19</v>
      </c>
      <c r="E13" s="19">
        <v>14</v>
      </c>
      <c r="F13">
        <f>'Raw data'!E37-'Raw data'!C37</f>
        <v>0.3718999999999999</v>
      </c>
      <c r="G13">
        <f>'Raw data'!D37+'Raw data'!F37</f>
        <v>3.0000000000000003E-4</v>
      </c>
      <c r="H13">
        <f>'Raw data'!G37</f>
        <v>48.43</v>
      </c>
      <c r="I13">
        <f>'Raw data'!H37</f>
        <v>33.04</v>
      </c>
      <c r="J13">
        <f>'Raw data'!K37</f>
        <v>0.1908</v>
      </c>
      <c r="K13">
        <f>'Raw data'!L37</f>
        <v>1E-4</v>
      </c>
      <c r="L13">
        <f>'Raw data'!M37</f>
        <v>0.1043</v>
      </c>
      <c r="M13">
        <f>'Raw data'!N37</f>
        <v>2.0000000000000001E-4</v>
      </c>
      <c r="N13" s="2">
        <f>'Raw data'!O37</f>
        <v>0</v>
      </c>
      <c r="O13" s="2" t="str">
        <f>'Raw data'!P37</f>
        <v>27-30</v>
      </c>
      <c r="P13">
        <v>1</v>
      </c>
    </row>
    <row r="14" spans="1:18">
      <c r="A14" s="14">
        <f>'Raw data'!A38</f>
        <v>44222</v>
      </c>
      <c r="B14" s="21" t="str">
        <f>'Raw data'!B38</f>
        <v>CF3</v>
      </c>
      <c r="C14" s="21" t="s">
        <v>32</v>
      </c>
      <c r="D14" s="16" t="s">
        <v>19</v>
      </c>
      <c r="E14" s="19">
        <v>16</v>
      </c>
      <c r="F14">
        <f>'Raw data'!E38-'Raw data'!C38</f>
        <v>0.39219999999999999</v>
      </c>
      <c r="G14">
        <f>'Raw data'!D38+'Raw data'!F38</f>
        <v>5.0000000000000001E-4</v>
      </c>
      <c r="H14">
        <f>'Raw data'!G38</f>
        <v>46.35</v>
      </c>
      <c r="I14">
        <f>'Raw data'!H38</f>
        <v>31.09</v>
      </c>
      <c r="J14">
        <f>'Raw data'!K38</f>
        <v>0.16669999999999999</v>
      </c>
      <c r="K14">
        <f>'Raw data'!L38</f>
        <v>2.0000000000000001E-4</v>
      </c>
      <c r="L14">
        <f>'Raw data'!M38</f>
        <v>0.15570000000000001</v>
      </c>
      <c r="M14">
        <f>'Raw data'!N38</f>
        <v>2.0000000000000001E-4</v>
      </c>
      <c r="N14" s="2">
        <f>'Raw data'!O38</f>
        <v>0</v>
      </c>
      <c r="O14" s="2" t="str">
        <f>'Raw data'!P38</f>
        <v>27-30</v>
      </c>
      <c r="P14">
        <v>1</v>
      </c>
    </row>
    <row r="15" spans="1:18">
      <c r="A15" s="14">
        <f>'Raw data'!A39</f>
        <v>44222</v>
      </c>
      <c r="B15" s="21" t="str">
        <f>'Raw data'!B39</f>
        <v>CF4</v>
      </c>
      <c r="C15" s="21" t="s">
        <v>32</v>
      </c>
      <c r="D15" s="2" t="s">
        <v>19</v>
      </c>
      <c r="E15" s="19">
        <v>16</v>
      </c>
      <c r="F15">
        <f>'Raw data'!E39-'Raw data'!C39</f>
        <v>0.3637999999999999</v>
      </c>
      <c r="G15">
        <f>'Raw data'!D39+'Raw data'!F39</f>
        <v>4.0000000000000002E-4</v>
      </c>
      <c r="H15">
        <f>'Raw data'!G39</f>
        <v>50.75</v>
      </c>
      <c r="I15">
        <f>'Raw data'!H39</f>
        <v>33.28</v>
      </c>
      <c r="J15">
        <f>'Raw data'!K39</f>
        <v>0.18160000000000001</v>
      </c>
      <c r="K15">
        <f>'Raw data'!L39</f>
        <v>2.0000000000000001E-4</v>
      </c>
      <c r="L15">
        <f>'Raw data'!M39</f>
        <v>0.1055</v>
      </c>
      <c r="M15">
        <f>'Raw data'!N39</f>
        <v>2.0000000000000001E-4</v>
      </c>
      <c r="N15" s="2">
        <f>'Raw data'!O39</f>
        <v>0</v>
      </c>
      <c r="O15" s="2">
        <f>'Raw data'!P39</f>
        <v>0</v>
      </c>
      <c r="P15">
        <v>0</v>
      </c>
    </row>
    <row r="16" spans="1:18">
      <c r="A16" s="14">
        <f>'Raw data'!A40</f>
        <v>44222</v>
      </c>
      <c r="B16" s="21" t="str">
        <f>'Raw data'!B40</f>
        <v>CF29</v>
      </c>
      <c r="C16" s="21" t="s">
        <v>32</v>
      </c>
      <c r="D16" s="16" t="s">
        <v>19</v>
      </c>
      <c r="E16" s="19">
        <v>13</v>
      </c>
      <c r="F16">
        <f>'Raw data'!E40-'Raw data'!C40</f>
        <v>0.37569999999999992</v>
      </c>
      <c r="G16">
        <f>'Raw data'!D40+'Raw data'!F40</f>
        <v>4.0000000000000002E-4</v>
      </c>
      <c r="H16">
        <f>'Raw data'!G40</f>
        <v>51.24</v>
      </c>
      <c r="I16">
        <f>'Raw data'!H40</f>
        <v>33.96</v>
      </c>
      <c r="J16">
        <f>'Raw data'!K40</f>
        <v>0.20250000000000001</v>
      </c>
      <c r="K16">
        <f>'Raw data'!L40</f>
        <v>1E-4</v>
      </c>
      <c r="L16">
        <f>'Raw data'!M40</f>
        <v>9.7799999999999998E-2</v>
      </c>
      <c r="M16">
        <f>'Raw data'!N40</f>
        <v>2.0000000000000001E-4</v>
      </c>
      <c r="N16" s="2">
        <f>'Raw data'!O40</f>
        <v>0</v>
      </c>
      <c r="O16" s="2">
        <f>'Raw data'!P40</f>
        <v>0</v>
      </c>
      <c r="P16">
        <v>0</v>
      </c>
    </row>
    <row r="17" spans="1:16">
      <c r="A17" s="14">
        <f>'Raw data'!A41</f>
        <v>44223</v>
      </c>
      <c r="B17" s="21" t="str">
        <f>'Raw data'!B41</f>
        <v>KF9</v>
      </c>
      <c r="C17" s="21" t="s">
        <v>32</v>
      </c>
      <c r="D17" s="2" t="s">
        <v>19</v>
      </c>
      <c r="E17" s="37">
        <v>15</v>
      </c>
      <c r="F17">
        <f>'Raw data'!E41-'Raw data'!C41</f>
        <v>0.44009999999999994</v>
      </c>
      <c r="G17">
        <f>'Raw data'!D41+'Raw data'!F41</f>
        <v>4.0000000000000002E-4</v>
      </c>
      <c r="H17">
        <f>'Raw data'!G41</f>
        <v>52.38</v>
      </c>
      <c r="I17">
        <f>'Raw data'!H41</f>
        <v>35.590000000000003</v>
      </c>
      <c r="J17">
        <f>'Raw data'!K41</f>
        <v>0.2223</v>
      </c>
      <c r="K17">
        <f>'Raw data'!L41</f>
        <v>1E-4</v>
      </c>
      <c r="L17">
        <f>'Raw data'!M41</f>
        <v>0.12889999999999999</v>
      </c>
      <c r="M17">
        <f>'Raw data'!N41</f>
        <v>2.0000000000000001E-4</v>
      </c>
      <c r="N17" s="2">
        <f>'Raw data'!O41</f>
        <v>0</v>
      </c>
      <c r="O17" s="2">
        <f>'Raw data'!P41</f>
        <v>0</v>
      </c>
      <c r="P17">
        <v>0</v>
      </c>
    </row>
    <row r="18" spans="1:16">
      <c r="A18" s="14">
        <f>'Raw data'!A42</f>
        <v>44223</v>
      </c>
      <c r="B18" s="21" t="str">
        <f>'Raw data'!B42</f>
        <v>CF32</v>
      </c>
      <c r="C18" s="21" t="s">
        <v>32</v>
      </c>
      <c r="D18" s="16" t="s">
        <v>19</v>
      </c>
      <c r="E18" s="19">
        <v>14</v>
      </c>
      <c r="F18">
        <f>'Raw data'!E42-'Raw data'!C42</f>
        <v>0.41620000000000013</v>
      </c>
      <c r="G18">
        <f>'Raw data'!D42+'Raw data'!F42</f>
        <v>2.0000000000000001E-4</v>
      </c>
      <c r="H18" s="18">
        <f>'Raw data'!G42</f>
        <v>49.5</v>
      </c>
      <c r="I18">
        <f>'Raw data'!H42</f>
        <v>33.03</v>
      </c>
      <c r="J18">
        <f>'Raw data'!K42</f>
        <v>0.20480000000000001</v>
      </c>
      <c r="K18">
        <f>'Raw data'!L42</f>
        <v>2.0000000000000001E-4</v>
      </c>
      <c r="L18">
        <f>'Raw data'!M42</f>
        <v>0.13539999999999999</v>
      </c>
      <c r="M18">
        <f>'Raw data'!N42</f>
        <v>2.0000000000000001E-4</v>
      </c>
      <c r="N18" s="2">
        <f>'Raw data'!O42</f>
        <v>0</v>
      </c>
      <c r="O18" s="2" t="str">
        <f>'Raw data'!P42</f>
        <v>&gt; 50</v>
      </c>
      <c r="P18">
        <v>2</v>
      </c>
    </row>
    <row r="19" spans="1:16">
      <c r="A19" s="14">
        <f>'Raw data'!A43</f>
        <v>44223</v>
      </c>
      <c r="B19" s="21" t="str">
        <f>'Raw data'!B43</f>
        <v>CF11</v>
      </c>
      <c r="C19" s="21" t="s">
        <v>32</v>
      </c>
      <c r="D19" s="2" t="s">
        <v>19</v>
      </c>
      <c r="E19" s="19">
        <v>16</v>
      </c>
      <c r="F19">
        <f>'Raw data'!E43-'Raw data'!C43</f>
        <v>0.3952</v>
      </c>
      <c r="G19">
        <f>'Raw data'!D43+'Raw data'!F43</f>
        <v>3.0000000000000003E-4</v>
      </c>
      <c r="H19">
        <f>'Raw data'!G43</f>
        <v>47.64</v>
      </c>
      <c r="I19">
        <f>'Raw data'!H43</f>
        <v>31.37</v>
      </c>
      <c r="J19">
        <f>'Raw data'!K43</f>
        <v>0.19170000000000001</v>
      </c>
      <c r="K19">
        <f>'Raw data'!L43</f>
        <v>1E-4</v>
      </c>
      <c r="L19">
        <f>'Raw data'!M43</f>
        <v>0.13320000000000001</v>
      </c>
      <c r="M19">
        <f>'Raw data'!N43</f>
        <v>2.0000000000000001E-4</v>
      </c>
      <c r="N19" s="2">
        <f>'Raw data'!O43</f>
        <v>0</v>
      </c>
      <c r="O19" s="2">
        <f>'Raw data'!P43</f>
        <v>0</v>
      </c>
      <c r="P19">
        <v>0</v>
      </c>
    </row>
    <row r="20" spans="1:16">
      <c r="A20" s="14">
        <f>'Raw data'!A44</f>
        <v>44223</v>
      </c>
      <c r="B20" s="21" t="str">
        <f>'Raw data'!B44</f>
        <v>CF34</v>
      </c>
      <c r="C20" s="21" t="s">
        <v>32</v>
      </c>
      <c r="D20" s="16" t="s">
        <v>19</v>
      </c>
      <c r="E20" s="19">
        <v>14</v>
      </c>
      <c r="F20">
        <f>'Raw data'!E44-'Raw data'!C44</f>
        <v>0.38969999999999994</v>
      </c>
      <c r="G20">
        <f>'Raw data'!D44+'Raw data'!F44</f>
        <v>5.0000000000000001E-4</v>
      </c>
      <c r="H20" s="18">
        <f>'Raw data'!G44</f>
        <v>50.4</v>
      </c>
      <c r="I20">
        <f>'Raw data'!H44</f>
        <v>33.630000000000003</v>
      </c>
      <c r="J20">
        <f>'Raw data'!K44</f>
        <v>0.1993</v>
      </c>
      <c r="K20">
        <f>'Raw data'!L44</f>
        <v>1E-4</v>
      </c>
      <c r="L20">
        <f>'Raw data'!M44</f>
        <v>0.1026</v>
      </c>
      <c r="M20">
        <f>'Raw data'!N44</f>
        <v>2.0000000000000001E-4</v>
      </c>
      <c r="N20" s="2">
        <f>'Raw data'!O44</f>
        <v>0</v>
      </c>
      <c r="O20" s="2" t="str">
        <f>'Raw data'!P44</f>
        <v>7-10</v>
      </c>
      <c r="P20">
        <v>1</v>
      </c>
    </row>
    <row r="21" spans="1:16">
      <c r="A21" s="29">
        <f>'Raw data'!A45</f>
        <v>44223</v>
      </c>
      <c r="B21" s="40" t="str">
        <f>'Raw data'!B45</f>
        <v>CF23</v>
      </c>
      <c r="C21" s="21" t="s">
        <v>32</v>
      </c>
      <c r="D21" s="28" t="s">
        <v>19</v>
      </c>
      <c r="E21" s="41">
        <v>15</v>
      </c>
      <c r="F21" s="42">
        <f>'Raw data'!E45-'Raw data'!C45</f>
        <v>0.36099999999999999</v>
      </c>
      <c r="G21" s="27">
        <f>'Raw data'!D45+'Raw data'!F45</f>
        <v>5.0000000000000001E-4</v>
      </c>
      <c r="H21" s="27">
        <f>'Raw data'!G45</f>
        <v>46.58</v>
      </c>
      <c r="I21" s="27">
        <f>'Raw data'!H45</f>
        <v>31.07</v>
      </c>
      <c r="J21" s="27">
        <f>'Raw data'!K45</f>
        <v>0.17019999999999999</v>
      </c>
      <c r="K21" s="27">
        <f>'Raw data'!L45</f>
        <v>2.0000000000000001E-4</v>
      </c>
      <c r="L21" s="27">
        <f>'Raw data'!M45</f>
        <v>0.12540000000000001</v>
      </c>
      <c r="M21" s="27">
        <f>'Raw data'!N45</f>
        <v>2.0000000000000001E-4</v>
      </c>
      <c r="N21" s="28">
        <f>'Raw data'!O45</f>
        <v>12</v>
      </c>
      <c r="O21" s="28" t="str">
        <f>'Raw data'!P45</f>
        <v>23-25</v>
      </c>
      <c r="P21" s="27">
        <v>1</v>
      </c>
    </row>
    <row r="22" spans="1:16">
      <c r="D22" s="1"/>
      <c r="E22" s="39"/>
      <c r="F22" s="5"/>
      <c r="G22" s="5"/>
      <c r="H22" s="18"/>
      <c r="I22" s="18"/>
      <c r="J22" s="5"/>
      <c r="K22" s="5"/>
      <c r="L22" s="5"/>
      <c r="M22" s="5"/>
    </row>
    <row r="23" spans="1:16">
      <c r="D23" s="1"/>
      <c r="E23" s="39"/>
      <c r="F23" s="5"/>
      <c r="G23" s="5"/>
      <c r="H23" s="18"/>
      <c r="I23" s="18"/>
      <c r="J23" s="5"/>
      <c r="K23" s="5"/>
      <c r="L23" s="5"/>
      <c r="M23" s="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60C4-9270-4237-A29E-94D28C85F5E1}">
  <dimension ref="A1:E21"/>
  <sheetViews>
    <sheetView workbookViewId="0">
      <selection activeCell="B11" sqref="B11"/>
    </sheetView>
  </sheetViews>
  <sheetFormatPr defaultRowHeight="15"/>
  <sheetData>
    <row r="1" spans="1:5" ht="30">
      <c r="A1" t="s">
        <v>172</v>
      </c>
      <c r="B1" t="s">
        <v>41</v>
      </c>
      <c r="C1" t="s">
        <v>49</v>
      </c>
      <c r="D1" t="s">
        <v>50</v>
      </c>
      <c r="E1" s="23" t="s">
        <v>173</v>
      </c>
    </row>
    <row r="2" spans="1:5">
      <c r="A2" t="s">
        <v>171</v>
      </c>
      <c r="B2" t="s">
        <v>103</v>
      </c>
      <c r="C2" t="s">
        <v>104</v>
      </c>
      <c r="D2">
        <v>44</v>
      </c>
      <c r="E2">
        <v>4</v>
      </c>
    </row>
    <row r="3" spans="1:5">
      <c r="B3" t="s">
        <v>106</v>
      </c>
      <c r="C3" t="s">
        <v>104</v>
      </c>
      <c r="D3">
        <v>35</v>
      </c>
      <c r="E3">
        <v>4</v>
      </c>
    </row>
    <row r="4" spans="1:5">
      <c r="B4" t="s">
        <v>108</v>
      </c>
      <c r="C4" t="s">
        <v>109</v>
      </c>
      <c r="D4" t="s">
        <v>104</v>
      </c>
      <c r="E4">
        <v>3</v>
      </c>
    </row>
    <row r="5" spans="1:5">
      <c r="B5" t="s">
        <v>111</v>
      </c>
      <c r="C5" t="s">
        <v>104</v>
      </c>
      <c r="D5" t="s">
        <v>104</v>
      </c>
      <c r="E5">
        <v>4</v>
      </c>
    </row>
    <row r="6" spans="1:5">
      <c r="B6" t="s">
        <v>113</v>
      </c>
      <c r="C6">
        <v>17</v>
      </c>
      <c r="D6">
        <v>1</v>
      </c>
      <c r="E6">
        <v>3</v>
      </c>
    </row>
    <row r="7" spans="1:5">
      <c r="B7" t="s">
        <v>115</v>
      </c>
      <c r="C7" t="s">
        <v>104</v>
      </c>
      <c r="D7" t="s">
        <v>104</v>
      </c>
      <c r="E7">
        <v>4</v>
      </c>
    </row>
    <row r="8" spans="1:5">
      <c r="B8" t="s">
        <v>116</v>
      </c>
      <c r="C8">
        <v>38</v>
      </c>
      <c r="D8" t="s">
        <v>104</v>
      </c>
      <c r="E8">
        <v>3</v>
      </c>
    </row>
    <row r="9" spans="1:5">
      <c r="B9" t="s">
        <v>118</v>
      </c>
      <c r="C9" t="s">
        <v>119</v>
      </c>
      <c r="D9" t="s">
        <v>120</v>
      </c>
      <c r="E9">
        <v>3</v>
      </c>
    </row>
    <row r="10" spans="1:5">
      <c r="B10" t="s">
        <v>122</v>
      </c>
      <c r="C10" t="s">
        <v>104</v>
      </c>
      <c r="D10">
        <v>38</v>
      </c>
      <c r="E10" s="27">
        <v>4</v>
      </c>
    </row>
    <row r="11" spans="1:5">
      <c r="A11" t="s">
        <v>32</v>
      </c>
      <c r="B11" t="s">
        <v>97</v>
      </c>
      <c r="C11">
        <v>0</v>
      </c>
      <c r="D11">
        <v>0</v>
      </c>
      <c r="E11" s="35">
        <v>0</v>
      </c>
    </row>
    <row r="12" spans="1:5">
      <c r="B12" t="s">
        <v>124</v>
      </c>
      <c r="C12">
        <v>0</v>
      </c>
      <c r="D12">
        <v>0</v>
      </c>
      <c r="E12">
        <v>0</v>
      </c>
    </row>
    <row r="13" spans="1:5">
      <c r="B13" t="s">
        <v>126</v>
      </c>
      <c r="C13">
        <v>0</v>
      </c>
      <c r="D13" t="s">
        <v>127</v>
      </c>
      <c r="E13">
        <v>1</v>
      </c>
    </row>
    <row r="14" spans="1:5">
      <c r="B14" t="s">
        <v>129</v>
      </c>
      <c r="C14">
        <v>0</v>
      </c>
      <c r="D14" t="s">
        <v>127</v>
      </c>
      <c r="E14">
        <v>1</v>
      </c>
    </row>
    <row r="15" spans="1:5">
      <c r="B15" t="s">
        <v>131</v>
      </c>
      <c r="C15">
        <v>0</v>
      </c>
      <c r="D15">
        <v>0</v>
      </c>
      <c r="E15">
        <v>0</v>
      </c>
    </row>
    <row r="16" spans="1:5">
      <c r="B16" t="s">
        <v>133</v>
      </c>
      <c r="C16">
        <v>0</v>
      </c>
      <c r="D16">
        <v>0</v>
      </c>
      <c r="E16">
        <v>0</v>
      </c>
    </row>
    <row r="17" spans="2:5">
      <c r="B17" t="s">
        <v>135</v>
      </c>
      <c r="C17">
        <v>0</v>
      </c>
      <c r="D17">
        <v>0</v>
      </c>
      <c r="E17">
        <v>0</v>
      </c>
    </row>
    <row r="18" spans="2:5">
      <c r="B18" t="s">
        <v>136</v>
      </c>
      <c r="C18">
        <v>0</v>
      </c>
      <c r="D18" t="s">
        <v>104</v>
      </c>
      <c r="E18">
        <v>2</v>
      </c>
    </row>
    <row r="19" spans="2:5">
      <c r="B19" t="s">
        <v>138</v>
      </c>
      <c r="C19">
        <v>0</v>
      </c>
      <c r="D19">
        <v>0</v>
      </c>
      <c r="E19">
        <v>0</v>
      </c>
    </row>
    <row r="20" spans="2:5">
      <c r="B20" t="s">
        <v>140</v>
      </c>
      <c r="C20">
        <v>0</v>
      </c>
      <c r="D20" t="s">
        <v>141</v>
      </c>
      <c r="E20">
        <v>1</v>
      </c>
    </row>
    <row r="21" spans="2:5">
      <c r="B21" t="s">
        <v>143</v>
      </c>
      <c r="C21">
        <v>12</v>
      </c>
      <c r="D21" t="s">
        <v>144</v>
      </c>
      <c r="E21" s="2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13245-28CB-47DF-9109-42610FE72810}">
  <dimension ref="A1:U24"/>
  <sheetViews>
    <sheetView workbookViewId="0">
      <selection activeCell="S17" sqref="S17"/>
    </sheetView>
  </sheetViews>
  <sheetFormatPr defaultRowHeight="15"/>
  <cols>
    <col min="3" max="3" width="14.5703125" bestFit="1" customWidth="1"/>
    <col min="4" max="4" width="14.5703125" customWidth="1"/>
    <col min="5" max="5" width="13.7109375" bestFit="1" customWidth="1"/>
    <col min="6" max="6" width="12.85546875" bestFit="1" customWidth="1"/>
    <col min="12" max="12" width="10.42578125" bestFit="1" customWidth="1"/>
    <col min="14" max="14" width="14.5703125" bestFit="1" customWidth="1"/>
    <col min="15" max="15" width="14.5703125" customWidth="1"/>
    <col min="16" max="16" width="13.7109375" bestFit="1" customWidth="1"/>
    <col min="17" max="17" width="14.5703125" bestFit="1" customWidth="1"/>
  </cols>
  <sheetData>
    <row r="1" spans="1:21">
      <c r="A1" t="s">
        <v>171</v>
      </c>
      <c r="L1" t="s">
        <v>32</v>
      </c>
    </row>
    <row r="2" spans="1:21">
      <c r="A2" s="3" t="s">
        <v>41</v>
      </c>
      <c r="B2" s="1" t="s">
        <v>147</v>
      </c>
      <c r="C2" s="1" t="s">
        <v>174</v>
      </c>
      <c r="D2" s="1" t="s">
        <v>175</v>
      </c>
      <c r="E2" s="1" t="s">
        <v>176</v>
      </c>
      <c r="F2" s="1" t="s">
        <v>177</v>
      </c>
      <c r="G2" s="1" t="s">
        <v>178</v>
      </c>
      <c r="H2" s="1" t="s">
        <v>52</v>
      </c>
      <c r="L2" s="3" t="s">
        <v>41</v>
      </c>
      <c r="M2" s="1" t="s">
        <v>147</v>
      </c>
      <c r="N2" s="1" t="s">
        <v>174</v>
      </c>
      <c r="O2" s="1" t="s">
        <v>175</v>
      </c>
      <c r="P2" s="1" t="s">
        <v>176</v>
      </c>
      <c r="Q2" s="1" t="s">
        <v>177</v>
      </c>
      <c r="R2" s="1" t="s">
        <v>178</v>
      </c>
      <c r="S2" s="1" t="s">
        <v>52</v>
      </c>
    </row>
    <row r="3" spans="1:21">
      <c r="A3" s="17" t="s">
        <v>53</v>
      </c>
      <c r="B3" t="s">
        <v>179</v>
      </c>
      <c r="C3" t="s">
        <v>180</v>
      </c>
      <c r="D3" t="s">
        <v>181</v>
      </c>
      <c r="E3" s="2" t="s">
        <v>54</v>
      </c>
      <c r="F3" s="14">
        <v>44201</v>
      </c>
      <c r="G3" t="s">
        <v>182</v>
      </c>
      <c r="H3" t="s">
        <v>183</v>
      </c>
      <c r="L3" t="s">
        <v>74</v>
      </c>
      <c r="M3" t="s">
        <v>19</v>
      </c>
      <c r="P3" s="14">
        <v>44197</v>
      </c>
      <c r="Q3" s="14">
        <v>44207</v>
      </c>
      <c r="R3" t="s">
        <v>182</v>
      </c>
      <c r="S3" t="s">
        <v>184</v>
      </c>
    </row>
    <row r="4" spans="1:21">
      <c r="A4" t="s">
        <v>56</v>
      </c>
      <c r="B4" t="s">
        <v>19</v>
      </c>
      <c r="E4" s="14">
        <v>44197</v>
      </c>
      <c r="F4" s="14">
        <v>44204</v>
      </c>
      <c r="G4" t="s">
        <v>182</v>
      </c>
      <c r="H4" t="s">
        <v>185</v>
      </c>
      <c r="L4" t="s">
        <v>78</v>
      </c>
      <c r="M4" t="s">
        <v>19</v>
      </c>
      <c r="P4" s="14">
        <v>44198</v>
      </c>
      <c r="Q4" s="14">
        <v>44207</v>
      </c>
      <c r="R4" t="s">
        <v>182</v>
      </c>
      <c r="S4" t="s">
        <v>184</v>
      </c>
    </row>
    <row r="5" spans="1:21">
      <c r="A5" t="s">
        <v>58</v>
      </c>
      <c r="B5" t="s">
        <v>19</v>
      </c>
      <c r="E5" s="14">
        <v>44197</v>
      </c>
      <c r="F5" s="14">
        <v>44204</v>
      </c>
      <c r="G5" t="s">
        <v>182</v>
      </c>
      <c r="H5" t="s">
        <v>185</v>
      </c>
      <c r="L5" t="s">
        <v>80</v>
      </c>
      <c r="M5" t="s">
        <v>19</v>
      </c>
      <c r="P5" s="14">
        <v>44197</v>
      </c>
      <c r="Q5" s="14">
        <v>44207</v>
      </c>
      <c r="R5" t="s">
        <v>182</v>
      </c>
      <c r="S5" t="s">
        <v>184</v>
      </c>
    </row>
    <row r="6" spans="1:21">
      <c r="A6" t="s">
        <v>60</v>
      </c>
      <c r="B6" t="s">
        <v>179</v>
      </c>
      <c r="C6" t="s">
        <v>180</v>
      </c>
      <c r="D6" t="s">
        <v>181</v>
      </c>
      <c r="E6" s="2" t="s">
        <v>186</v>
      </c>
      <c r="F6" s="14">
        <v>44204</v>
      </c>
      <c r="G6" t="s">
        <v>182</v>
      </c>
      <c r="H6" t="s">
        <v>185</v>
      </c>
      <c r="L6" t="s">
        <v>84</v>
      </c>
      <c r="M6" t="s">
        <v>19</v>
      </c>
      <c r="P6" s="14">
        <v>44197</v>
      </c>
      <c r="Q6" s="14">
        <v>44206</v>
      </c>
      <c r="R6" t="s">
        <v>182</v>
      </c>
      <c r="S6" t="s">
        <v>187</v>
      </c>
    </row>
    <row r="7" spans="1:21">
      <c r="A7" t="s">
        <v>62</v>
      </c>
      <c r="B7" t="s">
        <v>19</v>
      </c>
      <c r="E7" s="14">
        <v>44197</v>
      </c>
      <c r="F7" s="14">
        <v>44204</v>
      </c>
      <c r="G7" t="s">
        <v>182</v>
      </c>
      <c r="H7" t="s">
        <v>185</v>
      </c>
      <c r="L7" t="s">
        <v>82</v>
      </c>
      <c r="M7" t="s">
        <v>179</v>
      </c>
      <c r="N7" t="s">
        <v>180</v>
      </c>
      <c r="O7" t="s">
        <v>181</v>
      </c>
      <c r="P7" s="2" t="s">
        <v>54</v>
      </c>
      <c r="Q7" s="14">
        <v>44207</v>
      </c>
      <c r="R7" t="s">
        <v>182</v>
      </c>
      <c r="S7" t="s">
        <v>184</v>
      </c>
    </row>
    <row r="8" spans="1:21">
      <c r="A8" t="s">
        <v>64</v>
      </c>
      <c r="B8" t="s">
        <v>179</v>
      </c>
      <c r="C8" t="s">
        <v>180</v>
      </c>
      <c r="D8" t="s">
        <v>181</v>
      </c>
      <c r="E8" s="2" t="s">
        <v>54</v>
      </c>
      <c r="F8" s="14">
        <v>44204</v>
      </c>
      <c r="G8" t="s">
        <v>182</v>
      </c>
      <c r="H8" t="s">
        <v>185</v>
      </c>
      <c r="L8" t="s">
        <v>76</v>
      </c>
      <c r="M8" t="s">
        <v>19</v>
      </c>
      <c r="P8" s="2" t="s">
        <v>54</v>
      </c>
      <c r="Q8" s="14">
        <v>44207</v>
      </c>
      <c r="R8" t="s">
        <v>182</v>
      </c>
      <c r="S8" t="s">
        <v>184</v>
      </c>
    </row>
    <row r="9" spans="1:21">
      <c r="A9" t="s">
        <v>66</v>
      </c>
      <c r="B9" t="s">
        <v>19</v>
      </c>
      <c r="E9" s="14">
        <v>44197</v>
      </c>
      <c r="F9" s="14">
        <v>44204</v>
      </c>
      <c r="G9" t="s">
        <v>182</v>
      </c>
      <c r="H9" t="s">
        <v>185</v>
      </c>
      <c r="L9" t="s">
        <v>91</v>
      </c>
      <c r="M9" t="s">
        <v>179</v>
      </c>
      <c r="N9" t="s">
        <v>180</v>
      </c>
      <c r="O9" t="s">
        <v>181</v>
      </c>
      <c r="P9" s="2" t="s">
        <v>54</v>
      </c>
      <c r="Q9" t="s">
        <v>188</v>
      </c>
      <c r="R9" t="s">
        <v>182</v>
      </c>
      <c r="S9" t="s">
        <v>189</v>
      </c>
    </row>
    <row r="10" spans="1:21">
      <c r="A10" t="s">
        <v>68</v>
      </c>
      <c r="B10" t="s">
        <v>19</v>
      </c>
      <c r="E10" s="14">
        <v>44197</v>
      </c>
      <c r="F10" s="14">
        <v>44204</v>
      </c>
      <c r="G10" t="s">
        <v>182</v>
      </c>
      <c r="H10" t="s">
        <v>185</v>
      </c>
      <c r="L10" t="s">
        <v>93</v>
      </c>
      <c r="M10" t="s">
        <v>179</v>
      </c>
      <c r="P10" s="2" t="s">
        <v>54</v>
      </c>
      <c r="Q10" s="14">
        <v>44209</v>
      </c>
      <c r="R10" t="s">
        <v>182</v>
      </c>
      <c r="S10" t="s">
        <v>190</v>
      </c>
    </row>
    <row r="11" spans="1:21">
      <c r="A11" s="17" t="s">
        <v>70</v>
      </c>
      <c r="B11" t="s">
        <v>179</v>
      </c>
      <c r="E11" s="14">
        <v>44198</v>
      </c>
      <c r="F11" s="14">
        <v>44206</v>
      </c>
      <c r="G11" t="s">
        <v>182</v>
      </c>
      <c r="H11" t="s">
        <v>191</v>
      </c>
      <c r="L11" t="s">
        <v>95</v>
      </c>
      <c r="M11" t="s">
        <v>179</v>
      </c>
      <c r="N11" t="s">
        <v>180</v>
      </c>
      <c r="O11" t="s">
        <v>181</v>
      </c>
      <c r="P11" s="2" t="s">
        <v>54</v>
      </c>
      <c r="Q11" t="s">
        <v>188</v>
      </c>
      <c r="R11" t="s">
        <v>182</v>
      </c>
      <c r="S11" t="s">
        <v>189</v>
      </c>
    </row>
    <row r="12" spans="1:21">
      <c r="A12" s="17" t="s">
        <v>72</v>
      </c>
      <c r="B12" t="s">
        <v>19</v>
      </c>
      <c r="C12" t="s">
        <v>180</v>
      </c>
      <c r="D12" t="s">
        <v>181</v>
      </c>
      <c r="E12" s="16" t="s">
        <v>54</v>
      </c>
      <c r="F12" s="14">
        <v>44206</v>
      </c>
      <c r="G12" t="s">
        <v>182</v>
      </c>
      <c r="H12" t="s">
        <v>191</v>
      </c>
      <c r="L12" t="s">
        <v>99</v>
      </c>
      <c r="M12" t="s">
        <v>19</v>
      </c>
      <c r="N12" t="s">
        <v>180</v>
      </c>
      <c r="O12" t="s">
        <v>181</v>
      </c>
      <c r="P12" s="2" t="s">
        <v>54</v>
      </c>
      <c r="Q12" s="14">
        <v>44210</v>
      </c>
      <c r="R12" t="s">
        <v>182</v>
      </c>
      <c r="S12" t="s">
        <v>192</v>
      </c>
    </row>
    <row r="13" spans="1:21">
      <c r="A13" t="s">
        <v>85</v>
      </c>
      <c r="B13" t="s">
        <v>19</v>
      </c>
      <c r="C13" t="s">
        <v>180</v>
      </c>
      <c r="D13" t="s">
        <v>181</v>
      </c>
      <c r="E13" s="2" t="s">
        <v>54</v>
      </c>
      <c r="F13" s="14">
        <v>44206</v>
      </c>
      <c r="G13" t="s">
        <v>182</v>
      </c>
      <c r="H13" t="s">
        <v>193</v>
      </c>
      <c r="L13" s="27" t="s">
        <v>101</v>
      </c>
      <c r="M13" s="27" t="s">
        <v>179</v>
      </c>
      <c r="N13" s="27" t="s">
        <v>180</v>
      </c>
      <c r="O13" s="27" t="s">
        <v>181</v>
      </c>
      <c r="P13" s="28" t="s">
        <v>54</v>
      </c>
      <c r="Q13" s="29">
        <v>44210</v>
      </c>
      <c r="R13" s="27" t="s">
        <v>182</v>
      </c>
      <c r="S13" s="27" t="s">
        <v>192</v>
      </c>
      <c r="T13" s="27"/>
      <c r="U13" s="27"/>
    </row>
    <row r="14" spans="1:21">
      <c r="A14" t="s">
        <v>87</v>
      </c>
      <c r="B14" t="s">
        <v>179</v>
      </c>
      <c r="C14" t="s">
        <v>180</v>
      </c>
      <c r="D14" t="s">
        <v>181</v>
      </c>
      <c r="E14" s="2" t="s">
        <v>54</v>
      </c>
      <c r="F14" s="14">
        <v>44206</v>
      </c>
      <c r="G14" t="s">
        <v>182</v>
      </c>
      <c r="H14" t="s">
        <v>193</v>
      </c>
      <c r="L14" t="s">
        <v>97</v>
      </c>
      <c r="M14" t="s">
        <v>19</v>
      </c>
      <c r="P14" s="14">
        <v>44199</v>
      </c>
      <c r="Q14" s="14">
        <v>44209</v>
      </c>
      <c r="R14" t="s">
        <v>182</v>
      </c>
      <c r="S14" t="s">
        <v>194</v>
      </c>
    </row>
    <row r="15" spans="1:21">
      <c r="A15" s="27" t="s">
        <v>89</v>
      </c>
      <c r="B15" s="27" t="s">
        <v>19</v>
      </c>
      <c r="C15" s="27" t="s">
        <v>180</v>
      </c>
      <c r="D15" s="27" t="s">
        <v>181</v>
      </c>
      <c r="E15" s="28" t="s">
        <v>54</v>
      </c>
      <c r="F15" s="29">
        <v>44207</v>
      </c>
      <c r="G15" s="27" t="s">
        <v>182</v>
      </c>
      <c r="H15" s="27" t="s">
        <v>195</v>
      </c>
      <c r="I15" s="27"/>
      <c r="J15" s="27"/>
      <c r="L15" t="s">
        <v>124</v>
      </c>
      <c r="M15" t="s">
        <v>19</v>
      </c>
      <c r="P15" s="14">
        <v>44199</v>
      </c>
      <c r="Q15" s="14">
        <v>44208</v>
      </c>
      <c r="R15" t="s">
        <v>182</v>
      </c>
      <c r="S15" t="s">
        <v>196</v>
      </c>
    </row>
    <row r="16" spans="1:21">
      <c r="A16" t="s">
        <v>103</v>
      </c>
      <c r="B16" t="s">
        <v>19</v>
      </c>
      <c r="E16" s="14">
        <v>44197</v>
      </c>
      <c r="F16" s="14">
        <v>44205</v>
      </c>
      <c r="G16" t="s">
        <v>182</v>
      </c>
      <c r="H16" t="s">
        <v>197</v>
      </c>
      <c r="L16" t="s">
        <v>126</v>
      </c>
      <c r="M16" t="s">
        <v>19</v>
      </c>
      <c r="P16" s="14">
        <v>44198</v>
      </c>
      <c r="Q16" s="14">
        <v>44208</v>
      </c>
      <c r="R16" t="s">
        <v>182</v>
      </c>
      <c r="S16" t="s">
        <v>196</v>
      </c>
    </row>
    <row r="17" spans="1:19">
      <c r="A17" t="s">
        <v>106</v>
      </c>
      <c r="B17" t="s">
        <v>19</v>
      </c>
      <c r="E17" s="14">
        <v>44197</v>
      </c>
      <c r="F17" s="14">
        <v>44205</v>
      </c>
      <c r="G17" t="s">
        <v>182</v>
      </c>
      <c r="H17" t="s">
        <v>197</v>
      </c>
      <c r="L17" t="s">
        <v>129</v>
      </c>
      <c r="M17" t="s">
        <v>19</v>
      </c>
      <c r="P17" s="14">
        <v>44197</v>
      </c>
      <c r="Q17" s="14">
        <v>44206</v>
      </c>
      <c r="R17" t="s">
        <v>182</v>
      </c>
      <c r="S17" t="s">
        <v>198</v>
      </c>
    </row>
    <row r="18" spans="1:19">
      <c r="A18" t="s">
        <v>108</v>
      </c>
      <c r="B18" t="s">
        <v>19</v>
      </c>
      <c r="E18" s="14">
        <v>44197</v>
      </c>
      <c r="F18" s="14">
        <v>44205</v>
      </c>
      <c r="G18" t="s">
        <v>182</v>
      </c>
      <c r="H18" t="s">
        <v>199</v>
      </c>
      <c r="L18" t="s">
        <v>131</v>
      </c>
      <c r="M18" t="s">
        <v>19</v>
      </c>
      <c r="P18" s="14">
        <v>44197</v>
      </c>
      <c r="Q18" s="14">
        <v>44206</v>
      </c>
      <c r="R18" t="s">
        <v>182</v>
      </c>
      <c r="S18" t="s">
        <v>198</v>
      </c>
    </row>
    <row r="19" spans="1:19">
      <c r="A19" t="s">
        <v>111</v>
      </c>
      <c r="B19" t="s">
        <v>19</v>
      </c>
      <c r="E19" s="14">
        <v>44198</v>
      </c>
      <c r="F19" s="14">
        <v>44206</v>
      </c>
      <c r="G19" t="s">
        <v>182</v>
      </c>
      <c r="H19" t="s">
        <v>200</v>
      </c>
      <c r="L19" t="s">
        <v>133</v>
      </c>
      <c r="M19" t="s">
        <v>19</v>
      </c>
      <c r="P19" s="14">
        <v>44199</v>
      </c>
      <c r="Q19" s="14">
        <v>44209</v>
      </c>
      <c r="R19" t="s">
        <v>182</v>
      </c>
      <c r="S19" t="s">
        <v>201</v>
      </c>
    </row>
    <row r="20" spans="1:19">
      <c r="A20" t="s">
        <v>113</v>
      </c>
      <c r="B20" t="s">
        <v>19</v>
      </c>
      <c r="E20" s="14">
        <v>44198</v>
      </c>
      <c r="F20" s="14">
        <v>44206</v>
      </c>
      <c r="G20" t="s">
        <v>182</v>
      </c>
      <c r="H20" t="s">
        <v>200</v>
      </c>
      <c r="L20" t="s">
        <v>135</v>
      </c>
      <c r="M20" t="s">
        <v>19</v>
      </c>
      <c r="N20" t="s">
        <v>180</v>
      </c>
      <c r="O20" t="s">
        <v>181</v>
      </c>
      <c r="P20" t="s">
        <v>54</v>
      </c>
      <c r="Q20" t="s">
        <v>188</v>
      </c>
      <c r="R20" t="s">
        <v>182</v>
      </c>
      <c r="S20" t="s">
        <v>202</v>
      </c>
    </row>
    <row r="21" spans="1:19">
      <c r="A21" t="s">
        <v>115</v>
      </c>
      <c r="B21" t="s">
        <v>19</v>
      </c>
      <c r="E21" s="14">
        <v>44198</v>
      </c>
      <c r="F21" s="14">
        <v>44206</v>
      </c>
      <c r="G21" t="s">
        <v>182</v>
      </c>
      <c r="H21" t="s">
        <v>200</v>
      </c>
      <c r="L21" t="s">
        <v>136</v>
      </c>
      <c r="M21" t="s">
        <v>19</v>
      </c>
      <c r="P21" s="14">
        <v>44199</v>
      </c>
      <c r="Q21" s="14">
        <v>44209</v>
      </c>
      <c r="R21" t="s">
        <v>182</v>
      </c>
      <c r="S21" t="s">
        <v>203</v>
      </c>
    </row>
    <row r="22" spans="1:19">
      <c r="A22" t="s">
        <v>116</v>
      </c>
      <c r="B22" t="s">
        <v>19</v>
      </c>
      <c r="C22" t="s">
        <v>180</v>
      </c>
      <c r="D22" t="s">
        <v>181</v>
      </c>
      <c r="E22" s="2" t="s">
        <v>54</v>
      </c>
      <c r="F22" s="14">
        <v>44205</v>
      </c>
      <c r="G22" t="s">
        <v>182</v>
      </c>
      <c r="H22" t="s">
        <v>199</v>
      </c>
      <c r="L22" t="s">
        <v>138</v>
      </c>
      <c r="M22" t="s">
        <v>19</v>
      </c>
      <c r="P22" s="14">
        <v>44198</v>
      </c>
      <c r="Q22" s="14">
        <v>44207</v>
      </c>
      <c r="R22" t="s">
        <v>182</v>
      </c>
      <c r="S22" t="s">
        <v>204</v>
      </c>
    </row>
    <row r="23" spans="1:19">
      <c r="A23" t="s">
        <v>118</v>
      </c>
      <c r="B23" t="s">
        <v>19</v>
      </c>
      <c r="E23" s="14">
        <v>44197</v>
      </c>
      <c r="F23" s="14">
        <v>44204</v>
      </c>
      <c r="G23" t="s">
        <v>182</v>
      </c>
      <c r="H23" t="s">
        <v>205</v>
      </c>
      <c r="L23" t="s">
        <v>140</v>
      </c>
      <c r="M23" t="s">
        <v>19</v>
      </c>
      <c r="P23" s="14">
        <v>44199</v>
      </c>
      <c r="Q23" s="14">
        <v>44209</v>
      </c>
      <c r="R23" t="s">
        <v>182</v>
      </c>
      <c r="S23" t="s">
        <v>203</v>
      </c>
    </row>
    <row r="24" spans="1:19">
      <c r="A24" t="s">
        <v>122</v>
      </c>
      <c r="B24" t="s">
        <v>19</v>
      </c>
      <c r="E24" s="14">
        <v>44197</v>
      </c>
      <c r="F24" s="14">
        <v>44205</v>
      </c>
      <c r="G24" t="s">
        <v>182</v>
      </c>
      <c r="H24" t="s">
        <v>206</v>
      </c>
      <c r="L24" t="s">
        <v>143</v>
      </c>
      <c r="M24" t="s">
        <v>19</v>
      </c>
      <c r="P24" s="14">
        <v>44199</v>
      </c>
      <c r="Q24" s="14">
        <v>44208</v>
      </c>
      <c r="R24" t="s">
        <v>182</v>
      </c>
      <c r="S24" t="s">
        <v>207</v>
      </c>
    </row>
  </sheetData>
  <conditionalFormatting sqref="G2">
    <cfRule type="containsText" dxfId="3" priority="4" operator="containsText" text="neg">
      <formula>NOT(ISERROR(SEARCH("neg",G2)))</formula>
    </cfRule>
  </conditionalFormatting>
  <conditionalFormatting sqref="G2">
    <cfRule type="containsText" dxfId="2" priority="3" operator="containsText" text="pos">
      <formula>NOT(ISERROR(SEARCH("pos",G2)))</formula>
    </cfRule>
  </conditionalFormatting>
  <conditionalFormatting sqref="R2">
    <cfRule type="containsText" dxfId="1" priority="2" operator="containsText" text="neg">
      <formula>NOT(ISERROR(SEARCH("neg",R2)))</formula>
    </cfRule>
  </conditionalFormatting>
  <conditionalFormatting sqref="R2">
    <cfRule type="containsText" dxfId="0" priority="1" operator="containsText" text="pos">
      <formula>NOT(ISERROR(SEARCH("pos",R2)))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2021-01-15T16:46:09Z</dcterms:created>
  <dcterms:modified xsi:type="dcterms:W3CDTF">2022-04-21T16:56:25Z</dcterms:modified>
  <cp:category/>
  <cp:contentStatus/>
</cp:coreProperties>
</file>