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29048448cf286/Documenti/Università/Terzo anno/LABORATORIO/"/>
    </mc:Choice>
  </mc:AlternateContent>
  <xr:revisionPtr revIDLastSave="426" documentId="8_{DB978AD7-0B44-4DFC-9F83-4C73AB418DB2}" xr6:coauthVersionLast="47" xr6:coauthVersionMax="47" xr10:uidLastSave="{D1D28D9D-40DC-4534-8529-52549C18D5EF}"/>
  <bookViews>
    <workbookView xWindow="3168" yWindow="3168" windowWidth="17280" windowHeight="8964" xr2:uid="{C68F76DC-5BF2-4218-AB1B-0245603E734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L56" i="1"/>
  <c r="M56" i="1" s="1"/>
  <c r="J56" i="1"/>
  <c r="I40" i="1"/>
  <c r="I39" i="1"/>
  <c r="I56" i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39" i="1"/>
  <c r="M39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19" i="1"/>
  <c r="M19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6" i="1"/>
  <c r="M6" i="1" s="1"/>
  <c r="J55" i="1"/>
  <c r="I55" i="1"/>
  <c r="J54" i="1"/>
  <c r="I54" i="1"/>
  <c r="J53" i="1"/>
  <c r="I53" i="1"/>
  <c r="C53" i="1" s="1"/>
  <c r="J52" i="1"/>
  <c r="I52" i="1"/>
  <c r="J51" i="1"/>
  <c r="I51" i="1"/>
  <c r="C51" i="1" s="1"/>
  <c r="J50" i="1"/>
  <c r="I50" i="1"/>
  <c r="J49" i="1"/>
  <c r="I49" i="1"/>
  <c r="C49" i="1" s="1"/>
  <c r="J48" i="1"/>
  <c r="I48" i="1"/>
  <c r="J47" i="1"/>
  <c r="I47" i="1"/>
  <c r="J46" i="1"/>
  <c r="I46" i="1"/>
  <c r="J45" i="1"/>
  <c r="I45" i="1"/>
  <c r="C45" i="1" s="1"/>
  <c r="J44" i="1"/>
  <c r="I44" i="1"/>
  <c r="J43" i="1"/>
  <c r="I43" i="1"/>
  <c r="J42" i="1"/>
  <c r="I42" i="1"/>
  <c r="J41" i="1"/>
  <c r="I41" i="1"/>
  <c r="C41" i="1" s="1"/>
  <c r="J40" i="1"/>
  <c r="C40" i="1" s="1"/>
  <c r="J39" i="1"/>
  <c r="C39" i="1" s="1"/>
  <c r="J29" i="1"/>
  <c r="J30" i="1"/>
  <c r="J31" i="1"/>
  <c r="J32" i="1"/>
  <c r="J33" i="1"/>
  <c r="J34" i="1"/>
  <c r="J35" i="1"/>
  <c r="I29" i="1"/>
  <c r="C29" i="1" s="1"/>
  <c r="I30" i="1"/>
  <c r="C30" i="1" s="1"/>
  <c r="I31" i="1"/>
  <c r="I32" i="1"/>
  <c r="I33" i="1"/>
  <c r="I34" i="1"/>
  <c r="C34" i="1" s="1"/>
  <c r="I35" i="1"/>
  <c r="C35" i="1" s="1"/>
  <c r="I6" i="1"/>
  <c r="J28" i="1"/>
  <c r="I28" i="1"/>
  <c r="J27" i="1"/>
  <c r="I27" i="1"/>
  <c r="C27" i="1" s="1"/>
  <c r="J26" i="1"/>
  <c r="I26" i="1"/>
  <c r="C26" i="1" s="1"/>
  <c r="J25" i="1"/>
  <c r="C25" i="1" s="1"/>
  <c r="I25" i="1"/>
  <c r="J24" i="1"/>
  <c r="I24" i="1"/>
  <c r="J23" i="1"/>
  <c r="I23" i="1"/>
  <c r="J22" i="1"/>
  <c r="I22" i="1"/>
  <c r="C22" i="1" s="1"/>
  <c r="J21" i="1"/>
  <c r="C21" i="1" s="1"/>
  <c r="I21" i="1"/>
  <c r="J20" i="1"/>
  <c r="I20" i="1"/>
  <c r="J19" i="1"/>
  <c r="I19" i="1"/>
  <c r="C19" i="1" s="1"/>
  <c r="J7" i="1"/>
  <c r="J8" i="1"/>
  <c r="J9" i="1"/>
  <c r="J10" i="1"/>
  <c r="J11" i="1"/>
  <c r="J12" i="1"/>
  <c r="J13" i="1"/>
  <c r="J14" i="1"/>
  <c r="J15" i="1"/>
  <c r="J6" i="1"/>
  <c r="I7" i="1"/>
  <c r="C7" i="1" s="1"/>
  <c r="I8" i="1"/>
  <c r="I9" i="1"/>
  <c r="I10" i="1"/>
  <c r="C10" i="1" s="1"/>
  <c r="I11" i="1"/>
  <c r="I12" i="1"/>
  <c r="I13" i="1"/>
  <c r="C13" i="1" s="1"/>
  <c r="I14" i="1"/>
  <c r="C14" i="1" s="1"/>
  <c r="I15" i="1"/>
  <c r="C15" i="1" s="1"/>
  <c r="C33" i="1" l="1"/>
  <c r="C12" i="1"/>
  <c r="C32" i="1"/>
  <c r="C23" i="1"/>
  <c r="C31" i="1"/>
  <c r="C42" i="1"/>
  <c r="C50" i="1"/>
  <c r="C54" i="1"/>
  <c r="C20" i="1"/>
  <c r="C24" i="1"/>
  <c r="C28" i="1"/>
  <c r="C8" i="1"/>
  <c r="C56" i="1"/>
  <c r="C55" i="1"/>
  <c r="C52" i="1"/>
  <c r="C48" i="1"/>
  <c r="C47" i="1"/>
  <c r="C46" i="1"/>
  <c r="C44" i="1"/>
  <c r="C43" i="1"/>
  <c r="C11" i="1"/>
  <c r="C9" i="1"/>
</calcChain>
</file>

<file path=xl/sharedStrings.xml><?xml version="1.0" encoding="utf-8"?>
<sst xmlns="http://schemas.openxmlformats.org/spreadsheetml/2006/main" count="37" uniqueCount="19">
  <si>
    <t>Oscilloscopio</t>
  </si>
  <si>
    <t>Multimetro</t>
  </si>
  <si>
    <t>CALIBRAZIONE</t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</si>
  <si>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oscilloscopio</t>
    </r>
  </si>
  <si>
    <r>
      <rPr>
        <sz val="11"/>
        <color theme="1"/>
        <rFont val="Calibri"/>
        <family val="2"/>
      </rPr>
      <t xml:space="preserve">σ </t>
    </r>
    <r>
      <rPr>
        <sz val="11"/>
        <color theme="1"/>
        <rFont val="Calibri"/>
        <family val="2"/>
        <scheme val="minor"/>
      </rPr>
      <t>multimetro</t>
    </r>
  </si>
  <si>
    <t>σ_0</t>
  </si>
  <si>
    <t>σ_C</t>
  </si>
  <si>
    <t>σ_L</t>
  </si>
  <si>
    <t>ERRORI OSCILLOSCOPIO</t>
  </si>
  <si>
    <t>DIODO AL SILICIO</t>
  </si>
  <si>
    <t>V (oscill.)</t>
  </si>
  <si>
    <r>
      <rPr>
        <sz val="11"/>
        <color theme="1"/>
        <rFont val="Calibri"/>
        <family val="2"/>
      </rPr>
      <t>σ_</t>
    </r>
    <r>
      <rPr>
        <sz val="11"/>
        <color theme="1"/>
        <rFont val="Calibri"/>
        <family val="2"/>
        <scheme val="minor"/>
      </rPr>
      <t>V</t>
    </r>
  </si>
  <si>
    <t>I (mult.)</t>
  </si>
  <si>
    <t>σ_I</t>
  </si>
  <si>
    <t>σ_M</t>
  </si>
  <si>
    <t>DIODO AL GERMANIO</t>
  </si>
  <si>
    <t>ERRORI MULTIMETRO</t>
  </si>
  <si>
    <t>MISURA DELLA CARATTERISTICA I-V DI UN DIODO AL SILICIO E DI UN DIODO AL GERMANIO</t>
  </si>
  <si>
    <t>mV/Div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</si>
</sst>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365760</xdr:colOff>
      <xdr:row>11</xdr:row>
      <xdr:rowOff>45720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15A1395-4608-3EDA-45D4-A8205BC6EB49}"/>
            </a:ext>
          </a:extLst>
        </xdr:cNvPr>
        <xdr:cNvSpPr txBox="1"/>
      </xdr:nvSpPr>
      <xdr:spPr>
        <a:xfrm>
          <a:off x="66294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365760</xdr:colOff>
      <xdr:row>24</xdr:row>
      <xdr:rowOff>45720</xdr:rowOff>
    </xdr:from>
    <xdr:ext cx="65" cy="172227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46698E2-714A-40EF-A30A-6102F7C1DC9A}"/>
            </a:ext>
          </a:extLst>
        </xdr:cNvPr>
        <xdr:cNvSpPr txBox="1"/>
      </xdr:nvSpPr>
      <xdr:spPr>
        <a:xfrm>
          <a:off x="663702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365760</xdr:colOff>
      <xdr:row>44</xdr:row>
      <xdr:rowOff>45720</xdr:rowOff>
    </xdr:from>
    <xdr:ext cx="65" cy="172227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61B8ADF-A53B-4329-884F-58C768C1F9C6}"/>
            </a:ext>
          </a:extLst>
        </xdr:cNvPr>
        <xdr:cNvSpPr txBox="1"/>
      </xdr:nvSpPr>
      <xdr:spPr>
        <a:xfrm>
          <a:off x="6637020" y="4518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6429-05E0-4BB2-80F3-0BD3F49195CC}">
  <dimension ref="B1:M56"/>
  <sheetViews>
    <sheetView tabSelected="1" workbookViewId="0">
      <selection activeCell="C6" sqref="C6"/>
    </sheetView>
  </sheetViews>
  <sheetFormatPr defaultRowHeight="14.4" x14ac:dyDescent="0.3"/>
  <cols>
    <col min="1" max="1" width="8.88671875" style="8"/>
    <col min="2" max="2" width="11.77734375" style="8" bestFit="1" customWidth="1"/>
    <col min="3" max="3" width="13.21875" style="8" bestFit="1" customWidth="1"/>
    <col min="4" max="4" width="10.21875" style="8" bestFit="1" customWidth="1"/>
    <col min="5" max="5" width="11.6640625" style="8" bestFit="1" customWidth="1"/>
    <col min="6" max="6" width="9" style="8" customWidth="1"/>
    <col min="7" max="11" width="8.88671875" style="8"/>
    <col min="12" max="12" width="11" style="8" customWidth="1"/>
    <col min="13" max="13" width="11.5546875" style="8" customWidth="1"/>
    <col min="14" max="16384" width="8.88671875" style="8"/>
  </cols>
  <sheetData>
    <row r="1" spans="2:13" ht="15" thickBot="1" x14ac:dyDescent="0.35"/>
    <row r="2" spans="2:13" ht="18.600000000000001" thickBot="1" x14ac:dyDescent="0.35">
      <c r="B2" s="47" t="s">
        <v>17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2:13" ht="15" thickBot="1" x14ac:dyDescent="0.35"/>
    <row r="4" spans="2:13" ht="16.2" thickBot="1" x14ac:dyDescent="0.35">
      <c r="B4" s="50" t="s">
        <v>2</v>
      </c>
      <c r="C4" s="51"/>
      <c r="D4" s="51"/>
      <c r="E4" s="51"/>
      <c r="F4" s="52"/>
      <c r="H4" s="50" t="s">
        <v>8</v>
      </c>
      <c r="I4" s="53"/>
      <c r="J4" s="54"/>
      <c r="L4" s="50" t="s">
        <v>16</v>
      </c>
      <c r="M4" s="52"/>
    </row>
    <row r="5" spans="2:13" ht="15" thickBot="1" x14ac:dyDescent="0.35">
      <c r="B5" s="4" t="s">
        <v>0</v>
      </c>
      <c r="C5" s="4" t="s">
        <v>3</v>
      </c>
      <c r="D5" s="5" t="s">
        <v>1</v>
      </c>
      <c r="E5" s="3" t="s">
        <v>4</v>
      </c>
      <c r="F5" s="2" t="s">
        <v>18</v>
      </c>
      <c r="H5" s="6" t="s">
        <v>5</v>
      </c>
      <c r="I5" s="6" t="s">
        <v>6</v>
      </c>
      <c r="J5" s="7" t="s">
        <v>7</v>
      </c>
      <c r="L5" s="45" t="s">
        <v>14</v>
      </c>
      <c r="M5" s="55"/>
    </row>
    <row r="6" spans="2:13" x14ac:dyDescent="0.3">
      <c r="B6" s="9">
        <v>50</v>
      </c>
      <c r="C6" s="10">
        <f>SQRT($H$6*$H$6+I6*I6+J6*J6)</f>
        <v>1.8708286933869707</v>
      </c>
      <c r="D6" s="11">
        <v>49</v>
      </c>
      <c r="E6" s="12">
        <v>0.247</v>
      </c>
      <c r="F6" s="13">
        <v>10</v>
      </c>
      <c r="H6" s="14">
        <v>0.5</v>
      </c>
      <c r="I6" s="15">
        <f>0.03*$B6</f>
        <v>1.5</v>
      </c>
      <c r="J6" s="16">
        <f>$F6/10</f>
        <v>1</v>
      </c>
      <c r="L6" s="34">
        <f>0.3/100*D6</f>
        <v>0.14699999999999999</v>
      </c>
      <c r="M6" s="12">
        <f>L6+0.1</f>
        <v>0.247</v>
      </c>
    </row>
    <row r="7" spans="2:13" x14ac:dyDescent="0.3">
      <c r="B7" s="17">
        <v>80</v>
      </c>
      <c r="C7" s="18">
        <f t="shared" ref="C7:C15" si="0">SQRT($H$6*$H$6+I7*I7+J7*J7)</f>
        <v>3.1638584039112749</v>
      </c>
      <c r="D7" s="19">
        <v>78</v>
      </c>
      <c r="E7" s="20">
        <v>0.33400000000000002</v>
      </c>
      <c r="F7" s="21">
        <v>20</v>
      </c>
      <c r="H7" s="22"/>
      <c r="I7" s="22">
        <f t="shared" ref="I7:I15" si="1">0.03*$B7</f>
        <v>2.4</v>
      </c>
      <c r="J7" s="23">
        <f t="shared" ref="J7:J15" si="2">$F7/10</f>
        <v>2</v>
      </c>
      <c r="L7" s="34">
        <f t="shared" ref="L7:L15" si="3">0.3/100*D7</f>
        <v>0.23400000000000001</v>
      </c>
      <c r="M7" s="20">
        <f t="shared" ref="M7:M15" si="4">L7+0.1</f>
        <v>0.33400000000000002</v>
      </c>
    </row>
    <row r="8" spans="2:13" x14ac:dyDescent="0.3">
      <c r="B8" s="17">
        <v>100</v>
      </c>
      <c r="C8" s="18">
        <f t="shared" si="0"/>
        <v>3.640054944640259</v>
      </c>
      <c r="D8" s="19">
        <v>98</v>
      </c>
      <c r="E8" s="20">
        <v>0.39400000000000002</v>
      </c>
      <c r="F8" s="21">
        <v>20</v>
      </c>
      <c r="H8" s="22"/>
      <c r="I8" s="22">
        <f t="shared" si="1"/>
        <v>3</v>
      </c>
      <c r="J8" s="23">
        <f t="shared" si="2"/>
        <v>2</v>
      </c>
      <c r="L8" s="34">
        <f t="shared" si="3"/>
        <v>0.29399999999999998</v>
      </c>
      <c r="M8" s="20">
        <f t="shared" si="4"/>
        <v>0.39400000000000002</v>
      </c>
    </row>
    <row r="9" spans="2:13" x14ac:dyDescent="0.3">
      <c r="B9" s="17">
        <v>150</v>
      </c>
      <c r="C9" s="18">
        <f t="shared" si="0"/>
        <v>6.7453687816160208</v>
      </c>
      <c r="D9" s="19">
        <v>147</v>
      </c>
      <c r="E9" s="20">
        <v>0.54100000000000004</v>
      </c>
      <c r="F9" s="21">
        <v>50</v>
      </c>
      <c r="H9" s="22"/>
      <c r="I9" s="22">
        <f t="shared" si="1"/>
        <v>4.5</v>
      </c>
      <c r="J9" s="23">
        <f t="shared" si="2"/>
        <v>5</v>
      </c>
      <c r="L9" s="34">
        <f t="shared" si="3"/>
        <v>0.441</v>
      </c>
      <c r="M9" s="20">
        <f t="shared" si="4"/>
        <v>0.54100000000000004</v>
      </c>
    </row>
    <row r="10" spans="2:13" x14ac:dyDescent="0.3">
      <c r="B10" s="17">
        <v>200</v>
      </c>
      <c r="C10" s="18">
        <f t="shared" si="0"/>
        <v>7.8262379212492643</v>
      </c>
      <c r="D10" s="19">
        <v>196</v>
      </c>
      <c r="E10" s="20">
        <v>0.68799999999999994</v>
      </c>
      <c r="F10" s="21">
        <v>50</v>
      </c>
      <c r="H10" s="22"/>
      <c r="I10" s="22">
        <f t="shared" si="1"/>
        <v>6</v>
      </c>
      <c r="J10" s="23">
        <f t="shared" si="2"/>
        <v>5</v>
      </c>
      <c r="L10" s="34">
        <f t="shared" si="3"/>
        <v>0.58799999999999997</v>
      </c>
      <c r="M10" s="20">
        <f t="shared" si="4"/>
        <v>0.68799999999999994</v>
      </c>
    </row>
    <row r="11" spans="2:13" x14ac:dyDescent="0.3">
      <c r="B11" s="17">
        <v>300</v>
      </c>
      <c r="C11" s="18">
        <f t="shared" si="0"/>
        <v>13.46291201783626</v>
      </c>
      <c r="D11" s="19">
        <v>297</v>
      </c>
      <c r="E11" s="20">
        <v>0.99099999999999999</v>
      </c>
      <c r="F11" s="21">
        <v>100</v>
      </c>
      <c r="H11" s="22"/>
      <c r="I11" s="22">
        <f t="shared" si="1"/>
        <v>9</v>
      </c>
      <c r="J11" s="23">
        <f t="shared" si="2"/>
        <v>10</v>
      </c>
      <c r="L11" s="34">
        <f t="shared" si="3"/>
        <v>0.89100000000000001</v>
      </c>
      <c r="M11" s="20">
        <f t="shared" si="4"/>
        <v>0.99099999999999999</v>
      </c>
    </row>
    <row r="12" spans="2:13" x14ac:dyDescent="0.3">
      <c r="B12" s="17">
        <v>400</v>
      </c>
      <c r="C12" s="18">
        <f t="shared" si="0"/>
        <v>15.628499608087784</v>
      </c>
      <c r="D12" s="19">
        <v>395</v>
      </c>
      <c r="E12" s="20">
        <v>1.2850000000000001</v>
      </c>
      <c r="F12" s="21">
        <v>100</v>
      </c>
      <c r="H12" s="22"/>
      <c r="I12" s="22">
        <f t="shared" si="1"/>
        <v>12</v>
      </c>
      <c r="J12" s="23">
        <f t="shared" si="2"/>
        <v>10</v>
      </c>
      <c r="L12" s="34">
        <f t="shared" si="3"/>
        <v>1.1850000000000001</v>
      </c>
      <c r="M12" s="20">
        <f t="shared" si="4"/>
        <v>1.2850000000000001</v>
      </c>
    </row>
    <row r="13" spans="2:13" x14ac:dyDescent="0.3">
      <c r="B13" s="17">
        <v>500</v>
      </c>
      <c r="C13" s="18">
        <f t="shared" si="0"/>
        <v>18.034688796871432</v>
      </c>
      <c r="D13" s="19">
        <v>494</v>
      </c>
      <c r="E13" s="20">
        <v>1.5820000000000001</v>
      </c>
      <c r="F13" s="21">
        <v>100</v>
      </c>
      <c r="H13" s="22"/>
      <c r="I13" s="22">
        <f t="shared" si="1"/>
        <v>15</v>
      </c>
      <c r="J13" s="23">
        <f t="shared" si="2"/>
        <v>10</v>
      </c>
      <c r="L13" s="34">
        <f t="shared" si="3"/>
        <v>1.482</v>
      </c>
      <c r="M13" s="20">
        <f t="shared" si="4"/>
        <v>1.5820000000000001</v>
      </c>
    </row>
    <row r="14" spans="2:13" x14ac:dyDescent="0.3">
      <c r="B14" s="17">
        <v>600</v>
      </c>
      <c r="C14" s="18">
        <f t="shared" si="0"/>
        <v>26.911893281595777</v>
      </c>
      <c r="D14" s="19">
        <v>592</v>
      </c>
      <c r="E14" s="20">
        <v>1.8760000000000001</v>
      </c>
      <c r="F14" s="21">
        <v>200</v>
      </c>
      <c r="H14" s="22"/>
      <c r="I14" s="22">
        <f t="shared" si="1"/>
        <v>18</v>
      </c>
      <c r="J14" s="23">
        <f t="shared" si="2"/>
        <v>20</v>
      </c>
      <c r="L14" s="34">
        <f t="shared" si="3"/>
        <v>1.776</v>
      </c>
      <c r="M14" s="20">
        <f t="shared" si="4"/>
        <v>1.8760000000000001</v>
      </c>
    </row>
    <row r="15" spans="2:13" ht="15" thickBot="1" x14ac:dyDescent="0.35">
      <c r="B15" s="24">
        <v>800</v>
      </c>
      <c r="C15" s="25">
        <f t="shared" si="0"/>
        <v>31.244999599935987</v>
      </c>
      <c r="D15" s="26">
        <v>786</v>
      </c>
      <c r="E15" s="27">
        <v>2.4580000000000002</v>
      </c>
      <c r="F15" s="28">
        <v>200</v>
      </c>
      <c r="H15" s="29"/>
      <c r="I15" s="29">
        <f t="shared" si="1"/>
        <v>24</v>
      </c>
      <c r="J15" s="30">
        <f t="shared" si="2"/>
        <v>20</v>
      </c>
      <c r="L15" s="35">
        <f t="shared" si="3"/>
        <v>2.3580000000000001</v>
      </c>
      <c r="M15" s="27">
        <f t="shared" si="4"/>
        <v>2.4580000000000002</v>
      </c>
    </row>
    <row r="16" spans="2:13" ht="15" thickBot="1" x14ac:dyDescent="0.35"/>
    <row r="17" spans="2:13" ht="16.2" thickBot="1" x14ac:dyDescent="0.35">
      <c r="B17" s="50" t="s">
        <v>9</v>
      </c>
      <c r="C17" s="51"/>
      <c r="D17" s="51"/>
      <c r="E17" s="51"/>
      <c r="F17" s="52"/>
      <c r="H17" s="50" t="s">
        <v>8</v>
      </c>
      <c r="I17" s="53"/>
      <c r="J17" s="54"/>
      <c r="L17" s="50" t="s">
        <v>16</v>
      </c>
      <c r="M17" s="52"/>
    </row>
    <row r="18" spans="2:13" ht="15" thickBot="1" x14ac:dyDescent="0.35">
      <c r="B18" s="1" t="s">
        <v>10</v>
      </c>
      <c r="C18" s="1" t="s">
        <v>11</v>
      </c>
      <c r="D18" s="2" t="s">
        <v>12</v>
      </c>
      <c r="E18" s="42" t="s">
        <v>13</v>
      </c>
      <c r="F18" s="2" t="s">
        <v>18</v>
      </c>
      <c r="H18" s="6" t="s">
        <v>5</v>
      </c>
      <c r="I18" s="6" t="s">
        <v>6</v>
      </c>
      <c r="J18" s="7" t="s">
        <v>7</v>
      </c>
      <c r="L18" s="45" t="s">
        <v>14</v>
      </c>
      <c r="M18" s="46"/>
    </row>
    <row r="19" spans="2:13" x14ac:dyDescent="0.3">
      <c r="B19" s="32">
        <v>300</v>
      </c>
      <c r="C19" s="38">
        <f>SQRT($H$19*$H$6+I19*I19+J19*J19)</f>
        <v>13.46291201783626</v>
      </c>
      <c r="D19" s="33">
        <v>0.02</v>
      </c>
      <c r="E19" s="33">
        <v>2.0300000000000002E-2</v>
      </c>
      <c r="F19" s="41">
        <v>100</v>
      </c>
      <c r="H19" s="14">
        <v>0.5</v>
      </c>
      <c r="I19" s="32">
        <f>0.03*$B19</f>
        <v>9</v>
      </c>
      <c r="J19" s="32">
        <f>$F19/10</f>
        <v>10</v>
      </c>
      <c r="L19" s="36">
        <f>1.5/100*D19</f>
        <v>2.9999999999999997E-4</v>
      </c>
      <c r="M19" s="33">
        <f>L19+0.02</f>
        <v>2.0300000000000002E-2</v>
      </c>
    </row>
    <row r="20" spans="2:13" x14ac:dyDescent="0.3">
      <c r="B20" s="22">
        <v>500</v>
      </c>
      <c r="C20" s="39">
        <f t="shared" ref="C20:C34" si="5">SQRT($H$19*$H$6+I20*I20+J20*J20)</f>
        <v>18.034688796871432</v>
      </c>
      <c r="D20" s="18">
        <v>7.0000000000000007E-2</v>
      </c>
      <c r="E20" s="18">
        <v>2.1049999999999999E-2</v>
      </c>
      <c r="F20" s="23">
        <v>100</v>
      </c>
      <c r="H20" s="22"/>
      <c r="I20" s="22">
        <f t="shared" ref="I20:I35" si="6">0.03*$B20</f>
        <v>15</v>
      </c>
      <c r="J20" s="22">
        <f t="shared" ref="J20:J35" si="7">$F20/10</f>
        <v>10</v>
      </c>
      <c r="L20" s="36">
        <f t="shared" ref="L20:L35" si="8">1.5/100*D20</f>
        <v>1.0500000000000002E-3</v>
      </c>
      <c r="M20" s="18">
        <f t="shared" ref="M20:M35" si="9">L20+0.02</f>
        <v>2.1049999999999999E-2</v>
      </c>
    </row>
    <row r="21" spans="2:13" x14ac:dyDescent="0.3">
      <c r="B21" s="22">
        <v>560</v>
      </c>
      <c r="C21" s="39">
        <f t="shared" si="5"/>
        <v>19.557351558940695</v>
      </c>
      <c r="D21" s="18">
        <v>0.19</v>
      </c>
      <c r="E21" s="18">
        <v>2.2850000000000002E-2</v>
      </c>
      <c r="F21" s="23">
        <v>100</v>
      </c>
      <c r="H21" s="22"/>
      <c r="I21" s="22">
        <f t="shared" si="6"/>
        <v>16.8</v>
      </c>
      <c r="J21" s="22">
        <f t="shared" si="7"/>
        <v>10</v>
      </c>
      <c r="L21" s="36">
        <f t="shared" si="8"/>
        <v>2.8500000000000001E-3</v>
      </c>
      <c r="M21" s="18">
        <f t="shared" si="9"/>
        <v>2.2850000000000002E-2</v>
      </c>
    </row>
    <row r="22" spans="2:13" x14ac:dyDescent="0.3">
      <c r="B22" s="22">
        <v>600</v>
      </c>
      <c r="C22" s="39">
        <f t="shared" si="5"/>
        <v>26.911893281595777</v>
      </c>
      <c r="D22" s="18">
        <v>0.31</v>
      </c>
      <c r="E22" s="18">
        <v>2.4649999999999998E-2</v>
      </c>
      <c r="F22" s="23">
        <v>200</v>
      </c>
      <c r="H22" s="22"/>
      <c r="I22" s="22">
        <f t="shared" si="6"/>
        <v>18</v>
      </c>
      <c r="J22" s="22">
        <f t="shared" si="7"/>
        <v>20</v>
      </c>
      <c r="L22" s="36">
        <f t="shared" si="8"/>
        <v>4.6499999999999996E-3</v>
      </c>
      <c r="M22" s="18">
        <f t="shared" si="9"/>
        <v>2.4649999999999998E-2</v>
      </c>
    </row>
    <row r="23" spans="2:13" x14ac:dyDescent="0.3">
      <c r="B23" s="22">
        <v>640</v>
      </c>
      <c r="C23" s="39">
        <f t="shared" si="5"/>
        <v>27.728865826066524</v>
      </c>
      <c r="D23" s="18">
        <v>0.64</v>
      </c>
      <c r="E23" s="18">
        <v>2.9600000000000001E-2</v>
      </c>
      <c r="F23" s="23">
        <v>200</v>
      </c>
      <c r="H23" s="22"/>
      <c r="I23" s="22">
        <f t="shared" si="6"/>
        <v>19.2</v>
      </c>
      <c r="J23" s="22">
        <f t="shared" si="7"/>
        <v>20</v>
      </c>
      <c r="L23" s="36">
        <f t="shared" si="8"/>
        <v>9.5999999999999992E-3</v>
      </c>
      <c r="M23" s="18">
        <f t="shared" si="9"/>
        <v>2.9600000000000001E-2</v>
      </c>
    </row>
    <row r="24" spans="2:13" x14ac:dyDescent="0.3">
      <c r="B24" s="22">
        <v>660</v>
      </c>
      <c r="C24" s="39">
        <f t="shared" si="5"/>
        <v>28.147646438023909</v>
      </c>
      <c r="D24" s="18">
        <v>0.9</v>
      </c>
      <c r="E24" s="18">
        <v>3.3500000000000002E-2</v>
      </c>
      <c r="F24" s="23">
        <v>200</v>
      </c>
      <c r="H24" s="22"/>
      <c r="I24" s="22">
        <f t="shared" si="6"/>
        <v>19.8</v>
      </c>
      <c r="J24" s="22">
        <f t="shared" si="7"/>
        <v>20</v>
      </c>
      <c r="L24" s="36">
        <f t="shared" si="8"/>
        <v>1.35E-2</v>
      </c>
      <c r="M24" s="18">
        <f t="shared" si="9"/>
        <v>3.3500000000000002E-2</v>
      </c>
    </row>
    <row r="25" spans="2:13" x14ac:dyDescent="0.3">
      <c r="B25" s="22">
        <v>680</v>
      </c>
      <c r="C25" s="39">
        <f t="shared" si="5"/>
        <v>28.572889248376686</v>
      </c>
      <c r="D25" s="18">
        <v>1.33</v>
      </c>
      <c r="E25" s="18">
        <v>3.9949999999999999E-2</v>
      </c>
      <c r="F25" s="23">
        <v>200</v>
      </c>
      <c r="H25" s="22"/>
      <c r="I25" s="22">
        <f t="shared" si="6"/>
        <v>20.399999999999999</v>
      </c>
      <c r="J25" s="22">
        <f t="shared" si="7"/>
        <v>20</v>
      </c>
      <c r="L25" s="36">
        <f t="shared" si="8"/>
        <v>1.9949999999999999E-2</v>
      </c>
      <c r="M25" s="18">
        <f t="shared" si="9"/>
        <v>3.9949999999999999E-2</v>
      </c>
    </row>
    <row r="26" spans="2:13" x14ac:dyDescent="0.3">
      <c r="B26" s="22">
        <v>700</v>
      </c>
      <c r="C26" s="39">
        <f t="shared" si="5"/>
        <v>29.004310024546353</v>
      </c>
      <c r="D26" s="18">
        <v>1.95</v>
      </c>
      <c r="E26" s="18">
        <v>4.9250000000000002E-2</v>
      </c>
      <c r="F26" s="23">
        <v>200</v>
      </c>
      <c r="H26" s="22"/>
      <c r="I26" s="22">
        <f t="shared" si="6"/>
        <v>21</v>
      </c>
      <c r="J26" s="22">
        <f t="shared" si="7"/>
        <v>20</v>
      </c>
      <c r="L26" s="36">
        <f t="shared" si="8"/>
        <v>2.9249999999999998E-2</v>
      </c>
      <c r="M26" s="18">
        <f t="shared" si="9"/>
        <v>4.9250000000000002E-2</v>
      </c>
    </row>
    <row r="27" spans="2:13" x14ac:dyDescent="0.3">
      <c r="B27" s="22">
        <v>720</v>
      </c>
      <c r="C27" s="39">
        <f t="shared" si="5"/>
        <v>29.441637182738326</v>
      </c>
      <c r="D27" s="18">
        <v>2.73</v>
      </c>
      <c r="E27" s="18">
        <v>6.0950000000000004E-2</v>
      </c>
      <c r="F27" s="23">
        <v>200</v>
      </c>
      <c r="H27" s="31"/>
      <c r="I27" s="22">
        <f t="shared" si="6"/>
        <v>21.599999999999998</v>
      </c>
      <c r="J27" s="22">
        <f t="shared" si="7"/>
        <v>20</v>
      </c>
      <c r="L27" s="36">
        <f t="shared" si="8"/>
        <v>4.095E-2</v>
      </c>
      <c r="M27" s="18">
        <f t="shared" si="9"/>
        <v>6.0950000000000004E-2</v>
      </c>
    </row>
    <row r="28" spans="2:13" x14ac:dyDescent="0.3">
      <c r="B28" s="22">
        <v>760</v>
      </c>
      <c r="C28" s="39">
        <f t="shared" si="5"/>
        <v>30.332985345989275</v>
      </c>
      <c r="D28" s="18">
        <v>5.54</v>
      </c>
      <c r="E28" s="18">
        <v>0.1031</v>
      </c>
      <c r="F28" s="23">
        <v>200</v>
      </c>
      <c r="H28" s="22"/>
      <c r="I28" s="22">
        <f t="shared" si="6"/>
        <v>22.8</v>
      </c>
      <c r="J28" s="22">
        <f t="shared" si="7"/>
        <v>20</v>
      </c>
      <c r="L28" s="36">
        <f t="shared" si="8"/>
        <v>8.3099999999999993E-2</v>
      </c>
      <c r="M28" s="18">
        <f t="shared" si="9"/>
        <v>0.1031</v>
      </c>
    </row>
    <row r="29" spans="2:13" x14ac:dyDescent="0.3">
      <c r="B29" s="22">
        <v>460</v>
      </c>
      <c r="C29" s="39">
        <f t="shared" si="5"/>
        <v>17.049633427144407</v>
      </c>
      <c r="D29" s="18">
        <v>0.04</v>
      </c>
      <c r="E29" s="18">
        <v>2.06E-2</v>
      </c>
      <c r="F29" s="23">
        <v>100</v>
      </c>
      <c r="H29" s="15"/>
      <c r="I29" s="22">
        <f t="shared" si="6"/>
        <v>13.799999999999999</v>
      </c>
      <c r="J29" s="22">
        <f t="shared" si="7"/>
        <v>10</v>
      </c>
      <c r="L29" s="36">
        <f t="shared" si="8"/>
        <v>5.9999999999999995E-4</v>
      </c>
      <c r="M29" s="18">
        <f t="shared" si="9"/>
        <v>2.06E-2</v>
      </c>
    </row>
    <row r="30" spans="2:13" x14ac:dyDescent="0.3">
      <c r="B30" s="22">
        <v>520</v>
      </c>
      <c r="C30" s="39">
        <f t="shared" si="5"/>
        <v>18.536720314014559</v>
      </c>
      <c r="D30" s="18">
        <v>0.12</v>
      </c>
      <c r="E30" s="18">
        <v>2.18E-2</v>
      </c>
      <c r="F30" s="23">
        <v>100</v>
      </c>
      <c r="H30" s="22"/>
      <c r="I30" s="22">
        <f t="shared" si="6"/>
        <v>15.6</v>
      </c>
      <c r="J30" s="22">
        <f t="shared" si="7"/>
        <v>10</v>
      </c>
      <c r="L30" s="36">
        <f t="shared" si="8"/>
        <v>1.8E-3</v>
      </c>
      <c r="M30" s="18">
        <f t="shared" si="9"/>
        <v>2.18E-2</v>
      </c>
    </row>
    <row r="31" spans="2:13" x14ac:dyDescent="0.3">
      <c r="B31" s="22">
        <v>620</v>
      </c>
      <c r="C31" s="39">
        <f t="shared" si="5"/>
        <v>27.316844620124044</v>
      </c>
      <c r="D31" s="18">
        <v>0.45</v>
      </c>
      <c r="E31" s="18">
        <v>2.6749999999999999E-2</v>
      </c>
      <c r="F31" s="23">
        <v>200</v>
      </c>
      <c r="H31" s="22"/>
      <c r="I31" s="22">
        <f t="shared" si="6"/>
        <v>18.599999999999998</v>
      </c>
      <c r="J31" s="22">
        <f t="shared" si="7"/>
        <v>20</v>
      </c>
      <c r="L31" s="36">
        <f t="shared" si="8"/>
        <v>6.7499999999999999E-3</v>
      </c>
      <c r="M31" s="18">
        <f t="shared" si="9"/>
        <v>2.6749999999999999E-2</v>
      </c>
    </row>
    <row r="32" spans="2:13" x14ac:dyDescent="0.3">
      <c r="B32" s="22">
        <v>650</v>
      </c>
      <c r="C32" s="39">
        <f t="shared" si="5"/>
        <v>27.937430089397985</v>
      </c>
      <c r="D32" s="18">
        <v>0.7</v>
      </c>
      <c r="E32" s="18">
        <v>3.0499999999999999E-2</v>
      </c>
      <c r="F32" s="23">
        <v>200</v>
      </c>
      <c r="H32" s="22"/>
      <c r="I32" s="22">
        <f t="shared" si="6"/>
        <v>19.5</v>
      </c>
      <c r="J32" s="22">
        <f t="shared" si="7"/>
        <v>20</v>
      </c>
      <c r="L32" s="36">
        <f t="shared" si="8"/>
        <v>1.0499999999999999E-2</v>
      </c>
      <c r="M32" s="18">
        <f t="shared" si="9"/>
        <v>3.0499999999999999E-2</v>
      </c>
    </row>
    <row r="33" spans="2:13" x14ac:dyDescent="0.3">
      <c r="B33" s="22">
        <v>800</v>
      </c>
      <c r="C33" s="39">
        <f t="shared" si="5"/>
        <v>31.244999599935987</v>
      </c>
      <c r="D33" s="18">
        <v>10.039999999999999</v>
      </c>
      <c r="E33" s="18">
        <v>0.17059999999999997</v>
      </c>
      <c r="F33" s="23">
        <v>200</v>
      </c>
      <c r="H33" s="22"/>
      <c r="I33" s="22">
        <f t="shared" si="6"/>
        <v>24</v>
      </c>
      <c r="J33" s="22">
        <f t="shared" si="7"/>
        <v>20</v>
      </c>
      <c r="L33" s="36">
        <f t="shared" si="8"/>
        <v>0.15059999999999998</v>
      </c>
      <c r="M33" s="18">
        <f t="shared" si="9"/>
        <v>0.17059999999999997</v>
      </c>
    </row>
    <row r="34" spans="2:13" x14ac:dyDescent="0.3">
      <c r="B34" s="22">
        <v>420</v>
      </c>
      <c r="C34" s="39">
        <f t="shared" si="5"/>
        <v>16.093787621315251</v>
      </c>
      <c r="D34" s="18">
        <v>0.03</v>
      </c>
      <c r="E34" s="18">
        <v>2.0449999999999999E-2</v>
      </c>
      <c r="F34" s="23">
        <v>100</v>
      </c>
      <c r="H34" s="22"/>
      <c r="I34" s="22">
        <f t="shared" si="6"/>
        <v>12.6</v>
      </c>
      <c r="J34" s="22">
        <f t="shared" si="7"/>
        <v>10</v>
      </c>
      <c r="L34" s="36">
        <f t="shared" si="8"/>
        <v>4.4999999999999999E-4</v>
      </c>
      <c r="M34" s="18">
        <f t="shared" si="9"/>
        <v>2.0449999999999999E-2</v>
      </c>
    </row>
    <row r="35" spans="2:13" ht="15" thickBot="1" x14ac:dyDescent="0.35">
      <c r="B35" s="29">
        <v>480</v>
      </c>
      <c r="C35" s="40">
        <f>SQRT($H$19*$H$6+I35*I35+J35*J35)</f>
        <v>17.538814099020492</v>
      </c>
      <c r="D35" s="25">
        <v>0.06</v>
      </c>
      <c r="E35" s="25">
        <v>2.0900000000000002E-2</v>
      </c>
      <c r="F35" s="30">
        <v>100</v>
      </c>
      <c r="H35" s="29"/>
      <c r="I35" s="29">
        <f t="shared" si="6"/>
        <v>14.399999999999999</v>
      </c>
      <c r="J35" s="29">
        <f t="shared" si="7"/>
        <v>10</v>
      </c>
      <c r="L35" s="37">
        <f t="shared" si="8"/>
        <v>8.9999999999999998E-4</v>
      </c>
      <c r="M35" s="25">
        <f t="shared" si="9"/>
        <v>2.0900000000000002E-2</v>
      </c>
    </row>
    <row r="36" spans="2:13" ht="15" thickBot="1" x14ac:dyDescent="0.35"/>
    <row r="37" spans="2:13" ht="16.2" thickBot="1" x14ac:dyDescent="0.35">
      <c r="B37" s="50" t="s">
        <v>15</v>
      </c>
      <c r="C37" s="51"/>
      <c r="D37" s="51"/>
      <c r="E37" s="51"/>
      <c r="F37" s="52"/>
      <c r="H37" s="50" t="s">
        <v>8</v>
      </c>
      <c r="I37" s="53"/>
      <c r="J37" s="54"/>
      <c r="L37" s="50" t="s">
        <v>16</v>
      </c>
      <c r="M37" s="52"/>
    </row>
    <row r="38" spans="2:13" ht="15" thickBot="1" x14ac:dyDescent="0.35">
      <c r="B38" s="1" t="s">
        <v>10</v>
      </c>
      <c r="C38" s="1" t="s">
        <v>11</v>
      </c>
      <c r="D38" s="2" t="s">
        <v>12</v>
      </c>
      <c r="E38" s="42" t="s">
        <v>13</v>
      </c>
      <c r="F38" s="2" t="s">
        <v>18</v>
      </c>
      <c r="H38" s="6" t="s">
        <v>5</v>
      </c>
      <c r="I38" s="6" t="s">
        <v>6</v>
      </c>
      <c r="J38" s="7" t="s">
        <v>7</v>
      </c>
      <c r="L38" s="45" t="s">
        <v>14</v>
      </c>
      <c r="M38" s="46"/>
    </row>
    <row r="39" spans="2:13" x14ac:dyDescent="0.3">
      <c r="B39" s="32">
        <v>20</v>
      </c>
      <c r="C39" s="38">
        <f>SQRT($H$39*$H$6+I39*I39+J39*J39)</f>
        <v>2.1470910553583891</v>
      </c>
      <c r="D39" s="33">
        <v>0.02</v>
      </c>
      <c r="E39" s="33">
        <v>2.0300000000000002E-2</v>
      </c>
      <c r="F39" s="41">
        <v>20</v>
      </c>
      <c r="H39" s="14">
        <v>0.5</v>
      </c>
      <c r="I39" s="33">
        <f>0.03*$B39</f>
        <v>0.6</v>
      </c>
      <c r="J39" s="32">
        <f>$F39/10</f>
        <v>2</v>
      </c>
      <c r="L39" s="36">
        <f>1.5/100*D39</f>
        <v>2.9999999999999997E-4</v>
      </c>
      <c r="M39" s="33">
        <f>L39+0.02</f>
        <v>2.0300000000000002E-2</v>
      </c>
    </row>
    <row r="40" spans="2:13" x14ac:dyDescent="0.3">
      <c r="B40" s="22">
        <v>64</v>
      </c>
      <c r="C40" s="39">
        <f>SQRT($H$39*$H$6+I40*I40+J40*J40)</f>
        <v>2.8171616922001479</v>
      </c>
      <c r="D40" s="18">
        <v>0.02</v>
      </c>
      <c r="E40" s="18">
        <v>2.0300000000000002E-2</v>
      </c>
      <c r="F40" s="23">
        <v>20</v>
      </c>
      <c r="H40" s="22"/>
      <c r="I40" s="18">
        <f>0.03*$B40</f>
        <v>1.92</v>
      </c>
      <c r="J40" s="22">
        <f t="shared" ref="J40:J56" si="10">$F40/10</f>
        <v>2</v>
      </c>
      <c r="L40" s="36">
        <f t="shared" ref="L40:L56" si="11">1.5/100*D40</f>
        <v>2.9999999999999997E-4</v>
      </c>
      <c r="M40" s="18">
        <f t="shared" ref="M40:M56" si="12">L40+0.02</f>
        <v>2.0300000000000002E-2</v>
      </c>
    </row>
    <row r="41" spans="2:13" x14ac:dyDescent="0.3">
      <c r="B41" s="22">
        <v>100</v>
      </c>
      <c r="C41" s="39">
        <f t="shared" ref="C41:C54" si="13">SQRT($H$39*$H$6+I41*I41+J41*J41)</f>
        <v>5.8523499553598128</v>
      </c>
      <c r="D41" s="18">
        <v>0.05</v>
      </c>
      <c r="E41" s="18">
        <v>2.0750000000000001E-2</v>
      </c>
      <c r="F41" s="23">
        <v>50</v>
      </c>
      <c r="H41" s="22"/>
      <c r="I41" s="18">
        <f t="shared" ref="I41:I56" si="14">0.03*$B41</f>
        <v>3</v>
      </c>
      <c r="J41" s="22">
        <f t="shared" si="10"/>
        <v>5</v>
      </c>
      <c r="L41" s="36">
        <f t="shared" si="11"/>
        <v>7.5000000000000002E-4</v>
      </c>
      <c r="M41" s="18">
        <f t="shared" si="12"/>
        <v>2.0750000000000001E-2</v>
      </c>
    </row>
    <row r="42" spans="2:13" x14ac:dyDescent="0.3">
      <c r="B42" s="22">
        <v>150</v>
      </c>
      <c r="C42" s="39">
        <f t="shared" si="13"/>
        <v>6.7453687816160208</v>
      </c>
      <c r="D42" s="18">
        <v>0.11</v>
      </c>
      <c r="E42" s="18">
        <v>2.1649999999999999E-2</v>
      </c>
      <c r="F42" s="23">
        <v>50</v>
      </c>
      <c r="H42" s="22"/>
      <c r="I42" s="18">
        <f t="shared" si="14"/>
        <v>4.5</v>
      </c>
      <c r="J42" s="22">
        <f t="shared" si="10"/>
        <v>5</v>
      </c>
      <c r="L42" s="36">
        <f t="shared" si="11"/>
        <v>1.65E-3</v>
      </c>
      <c r="M42" s="18">
        <f t="shared" si="12"/>
        <v>2.1649999999999999E-2</v>
      </c>
    </row>
    <row r="43" spans="2:13" x14ac:dyDescent="0.3">
      <c r="B43" s="22">
        <v>180</v>
      </c>
      <c r="C43" s="39">
        <f t="shared" si="13"/>
        <v>7.37631344236401</v>
      </c>
      <c r="D43" s="18">
        <v>0.18</v>
      </c>
      <c r="E43" s="18">
        <v>2.2700000000000001E-2</v>
      </c>
      <c r="F43" s="23">
        <v>50</v>
      </c>
      <c r="H43" s="22"/>
      <c r="I43" s="18">
        <f t="shared" si="14"/>
        <v>5.3999999999999995</v>
      </c>
      <c r="J43" s="22">
        <f t="shared" si="10"/>
        <v>5</v>
      </c>
      <c r="L43" s="36">
        <f t="shared" si="11"/>
        <v>2.6999999999999997E-3</v>
      </c>
      <c r="M43" s="18">
        <f t="shared" si="12"/>
        <v>2.2700000000000001E-2</v>
      </c>
    </row>
    <row r="44" spans="2:13" x14ac:dyDescent="0.3">
      <c r="B44" s="22">
        <v>200</v>
      </c>
      <c r="C44" s="39">
        <f t="shared" si="13"/>
        <v>7.8262379212492643</v>
      </c>
      <c r="D44" s="18">
        <v>0.3</v>
      </c>
      <c r="E44" s="18">
        <v>2.4500000000000001E-2</v>
      </c>
      <c r="F44" s="23">
        <v>50</v>
      </c>
      <c r="H44" s="22"/>
      <c r="I44" s="18">
        <f t="shared" si="14"/>
        <v>6</v>
      </c>
      <c r="J44" s="22">
        <f t="shared" si="10"/>
        <v>5</v>
      </c>
      <c r="L44" s="36">
        <f t="shared" si="11"/>
        <v>4.4999999999999997E-3</v>
      </c>
      <c r="M44" s="18">
        <f t="shared" si="12"/>
        <v>2.4500000000000001E-2</v>
      </c>
    </row>
    <row r="45" spans="2:13" x14ac:dyDescent="0.3">
      <c r="B45" s="22">
        <v>220</v>
      </c>
      <c r="C45" s="39">
        <f t="shared" si="13"/>
        <v>8.2951793229561961</v>
      </c>
      <c r="D45" s="18">
        <v>0.43</v>
      </c>
      <c r="E45" s="18">
        <v>2.6450000000000001E-2</v>
      </c>
      <c r="F45" s="23">
        <v>50</v>
      </c>
      <c r="H45" s="22"/>
      <c r="I45" s="18">
        <f t="shared" si="14"/>
        <v>6.6</v>
      </c>
      <c r="J45" s="22">
        <f t="shared" si="10"/>
        <v>5</v>
      </c>
      <c r="L45" s="36">
        <f t="shared" si="11"/>
        <v>6.45E-3</v>
      </c>
      <c r="M45" s="18">
        <f t="shared" si="12"/>
        <v>2.6450000000000001E-2</v>
      </c>
    </row>
    <row r="46" spans="2:13" x14ac:dyDescent="0.3">
      <c r="B46" s="22">
        <v>240</v>
      </c>
      <c r="C46" s="39">
        <f t="shared" si="13"/>
        <v>8.780091115700337</v>
      </c>
      <c r="D46" s="18">
        <v>0.63</v>
      </c>
      <c r="E46" s="18">
        <v>2.945E-2</v>
      </c>
      <c r="F46" s="23">
        <v>50</v>
      </c>
      <c r="H46" s="22"/>
      <c r="I46" s="18">
        <f t="shared" si="14"/>
        <v>7.1999999999999993</v>
      </c>
      <c r="J46" s="22">
        <f t="shared" si="10"/>
        <v>5</v>
      </c>
      <c r="L46" s="36">
        <f t="shared" si="11"/>
        <v>9.4500000000000001E-3</v>
      </c>
      <c r="M46" s="18">
        <f t="shared" si="12"/>
        <v>2.945E-2</v>
      </c>
    </row>
    <row r="47" spans="2:13" x14ac:dyDescent="0.3">
      <c r="B47" s="22">
        <v>260</v>
      </c>
      <c r="C47" s="39">
        <f t="shared" si="13"/>
        <v>12.692123541787639</v>
      </c>
      <c r="D47" s="18">
        <v>0.83</v>
      </c>
      <c r="E47" s="18">
        <v>3.245E-2</v>
      </c>
      <c r="F47" s="23">
        <v>100</v>
      </c>
      <c r="H47" s="31"/>
      <c r="I47" s="18">
        <f t="shared" si="14"/>
        <v>7.8</v>
      </c>
      <c r="J47" s="22">
        <f t="shared" si="10"/>
        <v>10</v>
      </c>
      <c r="L47" s="36">
        <f t="shared" si="11"/>
        <v>1.2449999999999999E-2</v>
      </c>
      <c r="M47" s="18">
        <f t="shared" si="12"/>
        <v>3.245E-2</v>
      </c>
    </row>
    <row r="48" spans="2:13" x14ac:dyDescent="0.3">
      <c r="B48" s="22">
        <v>280</v>
      </c>
      <c r="C48" s="39">
        <f t="shared" si="13"/>
        <v>13.069429979918787</v>
      </c>
      <c r="D48" s="18">
        <v>1.22</v>
      </c>
      <c r="E48" s="18">
        <v>3.8300000000000001E-2</v>
      </c>
      <c r="F48" s="23">
        <v>100</v>
      </c>
      <c r="H48" s="22"/>
      <c r="I48" s="18">
        <f t="shared" si="14"/>
        <v>8.4</v>
      </c>
      <c r="J48" s="22">
        <f t="shared" si="10"/>
        <v>10</v>
      </c>
      <c r="L48" s="36">
        <f t="shared" si="11"/>
        <v>1.83E-2</v>
      </c>
      <c r="M48" s="18">
        <f t="shared" si="12"/>
        <v>3.8300000000000001E-2</v>
      </c>
    </row>
    <row r="49" spans="2:13" x14ac:dyDescent="0.3">
      <c r="B49" s="22">
        <v>300</v>
      </c>
      <c r="C49" s="39">
        <f t="shared" si="13"/>
        <v>13.46291201783626</v>
      </c>
      <c r="D49" s="18">
        <v>1.76</v>
      </c>
      <c r="E49" s="18">
        <v>4.6399999999999997E-2</v>
      </c>
      <c r="F49" s="23">
        <v>100</v>
      </c>
      <c r="H49" s="15"/>
      <c r="I49" s="18">
        <f t="shared" si="14"/>
        <v>9</v>
      </c>
      <c r="J49" s="22">
        <f t="shared" si="10"/>
        <v>10</v>
      </c>
      <c r="L49" s="36">
        <f t="shared" si="11"/>
        <v>2.64E-2</v>
      </c>
      <c r="M49" s="18">
        <f t="shared" si="12"/>
        <v>4.6399999999999997E-2</v>
      </c>
    </row>
    <row r="50" spans="2:13" x14ac:dyDescent="0.3">
      <c r="B50" s="22">
        <v>290</v>
      </c>
      <c r="C50" s="39">
        <f t="shared" si="13"/>
        <v>13.264237633576986</v>
      </c>
      <c r="D50" s="18">
        <v>1.46</v>
      </c>
      <c r="E50" s="18">
        <v>4.19E-2</v>
      </c>
      <c r="F50" s="23">
        <v>100</v>
      </c>
      <c r="H50" s="22"/>
      <c r="I50" s="18">
        <f t="shared" si="14"/>
        <v>8.6999999999999993</v>
      </c>
      <c r="J50" s="22">
        <f t="shared" si="10"/>
        <v>10</v>
      </c>
      <c r="L50" s="36">
        <f t="shared" si="11"/>
        <v>2.1899999999999999E-2</v>
      </c>
      <c r="M50" s="18">
        <f t="shared" si="12"/>
        <v>4.19E-2</v>
      </c>
    </row>
    <row r="51" spans="2:13" x14ac:dyDescent="0.3">
      <c r="B51" s="22">
        <v>310</v>
      </c>
      <c r="C51" s="39">
        <f t="shared" si="13"/>
        <v>13.66528448295168</v>
      </c>
      <c r="D51" s="18">
        <v>2.12</v>
      </c>
      <c r="E51" s="18">
        <v>5.1799999999999999E-2</v>
      </c>
      <c r="F51" s="23">
        <v>100</v>
      </c>
      <c r="H51" s="22"/>
      <c r="I51" s="18">
        <f t="shared" si="14"/>
        <v>9.2999999999999989</v>
      </c>
      <c r="J51" s="22">
        <f t="shared" si="10"/>
        <v>10</v>
      </c>
      <c r="L51" s="36">
        <f t="shared" si="11"/>
        <v>3.1800000000000002E-2</v>
      </c>
      <c r="M51" s="18">
        <f t="shared" si="12"/>
        <v>5.1799999999999999E-2</v>
      </c>
    </row>
    <row r="52" spans="2:13" x14ac:dyDescent="0.3">
      <c r="B52" s="22">
        <v>320</v>
      </c>
      <c r="C52" s="39">
        <f t="shared" si="13"/>
        <v>13.871193171461494</v>
      </c>
      <c r="D52" s="18">
        <v>2.41</v>
      </c>
      <c r="E52" s="18">
        <v>5.6150000000000005E-2</v>
      </c>
      <c r="F52" s="23">
        <v>100</v>
      </c>
      <c r="H52" s="22"/>
      <c r="I52" s="18">
        <f t="shared" si="14"/>
        <v>9.6</v>
      </c>
      <c r="J52" s="22">
        <f t="shared" si="10"/>
        <v>10</v>
      </c>
      <c r="L52" s="36">
        <f t="shared" si="11"/>
        <v>3.6150000000000002E-2</v>
      </c>
      <c r="M52" s="18">
        <f t="shared" si="12"/>
        <v>5.6150000000000005E-2</v>
      </c>
    </row>
    <row r="53" spans="2:13" x14ac:dyDescent="0.3">
      <c r="B53" s="22">
        <v>340</v>
      </c>
      <c r="C53" s="39">
        <f t="shared" si="13"/>
        <v>14.293005282305048</v>
      </c>
      <c r="D53" s="18">
        <v>3.25</v>
      </c>
      <c r="E53" s="18">
        <v>6.8750000000000006E-2</v>
      </c>
      <c r="F53" s="23">
        <v>100</v>
      </c>
      <c r="H53" s="22"/>
      <c r="I53" s="18">
        <f t="shared" si="14"/>
        <v>10.199999999999999</v>
      </c>
      <c r="J53" s="22">
        <f t="shared" si="10"/>
        <v>10</v>
      </c>
      <c r="L53" s="36">
        <f t="shared" si="11"/>
        <v>4.8750000000000002E-2</v>
      </c>
      <c r="M53" s="18">
        <f t="shared" si="12"/>
        <v>6.8750000000000006E-2</v>
      </c>
    </row>
    <row r="54" spans="2:13" x14ac:dyDescent="0.3">
      <c r="B54" s="22">
        <v>370</v>
      </c>
      <c r="C54" s="39">
        <f t="shared" si="13"/>
        <v>14.948578527739686</v>
      </c>
      <c r="D54" s="18">
        <v>5.05</v>
      </c>
      <c r="E54" s="18">
        <v>9.5750000000000002E-2</v>
      </c>
      <c r="F54" s="23">
        <v>100</v>
      </c>
      <c r="H54" s="22"/>
      <c r="I54" s="18">
        <f t="shared" si="14"/>
        <v>11.1</v>
      </c>
      <c r="J54" s="22">
        <f t="shared" si="10"/>
        <v>10</v>
      </c>
      <c r="L54" s="36">
        <f t="shared" si="11"/>
        <v>7.5749999999999998E-2</v>
      </c>
      <c r="M54" s="18">
        <f t="shared" si="12"/>
        <v>9.5750000000000002E-2</v>
      </c>
    </row>
    <row r="55" spans="2:13" x14ac:dyDescent="0.3">
      <c r="B55" s="22">
        <v>75</v>
      </c>
      <c r="C55" s="18">
        <f>SQRT($H$39*$H$6+I55*I55+J55*J55)</f>
        <v>5.5056788863863098</v>
      </c>
      <c r="D55" s="18">
        <v>0.03</v>
      </c>
      <c r="E55" s="18">
        <v>2.0449999999999999E-2</v>
      </c>
      <c r="F55" s="22">
        <v>50</v>
      </c>
      <c r="H55" s="22"/>
      <c r="I55" s="18">
        <f t="shared" si="14"/>
        <v>2.25</v>
      </c>
      <c r="J55" s="22">
        <f t="shared" si="10"/>
        <v>5</v>
      </c>
      <c r="L55" s="18">
        <f t="shared" si="11"/>
        <v>4.4999999999999999E-4</v>
      </c>
      <c r="M55" s="18">
        <f t="shared" si="12"/>
        <v>2.0449999999999999E-2</v>
      </c>
    </row>
    <row r="56" spans="2:13" ht="15" thickBot="1" x14ac:dyDescent="0.35">
      <c r="B56" s="43">
        <v>130</v>
      </c>
      <c r="C56" s="44">
        <f>SQRT($H$39*$H$6+I56*I56+J56*J56)</f>
        <v>6.3608175575157002</v>
      </c>
      <c r="D56" s="43">
        <v>7.0000000000000007E-2</v>
      </c>
      <c r="E56" s="44">
        <v>2.1049999999999999E-2</v>
      </c>
      <c r="F56" s="43">
        <v>50</v>
      </c>
      <c r="H56" s="29"/>
      <c r="I56" s="25">
        <f t="shared" si="14"/>
        <v>3.9</v>
      </c>
      <c r="J56" s="29">
        <f t="shared" si="10"/>
        <v>5</v>
      </c>
      <c r="L56" s="25">
        <f t="shared" si="11"/>
        <v>1.0500000000000002E-3</v>
      </c>
      <c r="M56" s="25">
        <f t="shared" si="12"/>
        <v>2.1049999999999999E-2</v>
      </c>
    </row>
  </sheetData>
  <mergeCells count="13">
    <mergeCell ref="L38:M38"/>
    <mergeCell ref="B2:M2"/>
    <mergeCell ref="B37:F37"/>
    <mergeCell ref="H37:J37"/>
    <mergeCell ref="L5:M5"/>
    <mergeCell ref="L4:M4"/>
    <mergeCell ref="L17:M17"/>
    <mergeCell ref="L18:M18"/>
    <mergeCell ref="L37:M37"/>
    <mergeCell ref="B4:F4"/>
    <mergeCell ref="H4:J4"/>
    <mergeCell ref="B17:F17"/>
    <mergeCell ref="H17:J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Calandra Buonaura</dc:creator>
  <cp:lastModifiedBy>Lorenzo Calandra Buonaura</cp:lastModifiedBy>
  <dcterms:created xsi:type="dcterms:W3CDTF">2022-11-15T15:43:27Z</dcterms:created>
  <dcterms:modified xsi:type="dcterms:W3CDTF">2022-12-01T15:58:20Z</dcterms:modified>
</cp:coreProperties>
</file>