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432" documentId="8_{E5B666E1-2E84-F644-A6CF-C787879DBDDD}" xr6:coauthVersionLast="47" xr6:coauthVersionMax="47" xr10:uidLastSave="{132CCC84-F8ED-184B-BB0E-73FFF2396803}"/>
  <bookViews>
    <workbookView xWindow="0" yWindow="740" windowWidth="29400" windowHeight="16860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H2" i="1"/>
  <c r="G2" i="1"/>
  <c r="N4" i="1"/>
  <c r="N5" i="1"/>
  <c r="N3" i="1"/>
  <c r="N2" i="1"/>
  <c r="M3" i="1"/>
  <c r="M4" i="1"/>
  <c r="M5" i="1"/>
  <c r="M2" i="1"/>
  <c r="D2" i="2"/>
  <c r="E2" i="2"/>
  <c r="B2" i="3"/>
  <c r="C2" i="3"/>
  <c r="C8" i="2"/>
  <c r="C9" i="2"/>
  <c r="C10" i="2"/>
  <c r="A2" i="3"/>
  <c r="D2" i="3"/>
  <c r="C7" i="2"/>
  <c r="C6" i="2"/>
  <c r="C5" i="2"/>
  <c r="C4" i="2"/>
  <c r="C3" i="2"/>
  <c r="E10" i="2" l="1"/>
  <c r="D3" i="2"/>
  <c r="F2" i="3"/>
  <c r="G2" i="3"/>
  <c r="H2" i="3" s="1"/>
  <c r="E4" i="2"/>
  <c r="E5" i="2"/>
  <c r="E8" i="2"/>
  <c r="D8" i="2"/>
  <c r="E7" i="2"/>
  <c r="F2" i="2"/>
  <c r="F3" i="2" s="1"/>
  <c r="F4" i="2" s="1"/>
  <c r="F5" i="2" s="1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<sst xmlns="http://schemas.openxmlformats.org/spreadsheetml/2006/main" count="335" uniqueCount="151">
  <si>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</si>
  <si>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</si>
  <si>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</si>
  <si>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</si>
  <si>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</si>
  <si>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</si>
  <si>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</si>
  <si>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</si>
  <si>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</si>
  <si>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</si>
  <si>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</si>
  <si>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</si>
  <si>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</si>
  <si>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</si>
  <si>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</si>
  <si>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</si>
  <si>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</si>
  <si>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</si>
  <si>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</si>
  <si>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</si>
  <si>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</si>
  <si>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</si>
  <si>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</si>
  <si>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</si>
  <si>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</si>
  <si>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</si>
  <si>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</si>
  <si>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</si>
  <si>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</si>
  <si>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</si>
  <si>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</si>
  <si>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</si>
  <si>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Working Stock [RTX] (µg/mL)</t>
  </si>
  <si>
    <t>Number of plates</t>
  </si>
  <si>
    <t>Volume/condition needed</t>
  </si>
  <si>
    <t>Recommended volume</t>
  </si>
  <si>
    <t>WS 1 Volume</t>
  </si>
  <si>
    <t>RTX Stock Volume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</si>
  <si>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</si>
  <si>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</si>
  <si>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</si>
  <si>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</si>
  <si>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</si>
  <si>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</si>
  <si>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</si>
  <si>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</si>
  <si>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</si>
  <si>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</si>
  <si>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</si>
  <si>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</si>
  <si>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</si>
  <si>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</si>
  <si>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</si>
  <si>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</si>
  <si>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</si>
  <si>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</si>
  <si>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</si>
  <si>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</si>
  <si>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</si>
  <si>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</si>
  <si>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</si>
  <si>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</si>
  <si>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</si>
  <si>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</si>
  <si>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</si>
  <si>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</si>
  <si>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</si>
  <si>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</si>
  <si>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</si>
  <si>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</si>
  <si>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</si>
  <si>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</si>
  <si>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</si>
  <si>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</si>
  <si>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</si>
  <si>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</si>
  <si>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</si>
  <si>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</si>
  <si>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</si>
  <si>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</si>
  <si>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</si>
  <si>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</si>
  <si>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</si>
  <si>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</si>
  <si>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</si>
  <si>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</si>
  <si>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</si>
  <si>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</si>
  <si>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</si>
  <si>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</si>
  <si>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</si>
  <si>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</si>
  <si>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</si>
  <si>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</si>
  <si>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</si>
  <si>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</si>
  <si>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</si>
  <si>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</si>
  <si>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</si>
  <si>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</si>
  <si>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</si>
  <si>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</si>
  <si>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</si>
  <si>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</si>
  <si>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</si>
  <si>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</si>
  <si>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</si>
  <si>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</si>
  <si>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</si>
  <si>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</si>
  <si>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</si>
  <si>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</si>
  <si>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</si>
  <si>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</si>
  <si>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</si>
  <si>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</si>
  <si>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</si>
  <si>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</si>
  <si>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</si>
  <si>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</si>
  <si>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</si>
  <si>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</si>
  <si>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</si>
  <si>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</si>
  <si>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</si>
  <si>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</si>
  <si>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</si>
  <si>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</si>
  <si>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</si>
  <si>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</si>
  <si>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</si>
  <si>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</si>
  <si>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</si>
  <si>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</si>
  <si>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</si>
  <si>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</si>
  <si>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</si>
  <si>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</si>
  <si>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</si>
  <si>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</si>
  <si>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</si>
  <si>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</si>
  <si>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</si>
  <si>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</si>
  <si>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</si>
  <si>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</si>
  <si>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</si>
  <si>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RBL2 + 25% NHS</t>
  </si>
  <si>
    <t>RBL2</t>
  </si>
  <si>
    <t xml:space="preserve">Plate 1 </t>
  </si>
  <si>
    <t>Desired starting [RTX]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</si>
</sst>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  <xf numFmtId="0" fontId="5" fillId="0" borderId="0" xfId="0" applyFont="1"/>
    <xf numFmtId="2" fontId="3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O7"/>
  <sheetViews>
    <sheetView tabSelected="1" workbookViewId="0">
      <selection activeCell="F3" sqref="F3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  <col min="9" max="9" width="18" bestFit="1" customWidth="1"/>
    <col min="10" max="10" width="14.83203125" bestFit="1" customWidth="1"/>
    <col min="11" max="11" width="22.1640625" bestFit="1" customWidth="1"/>
    <col min="12" max="12" width="19.6640625" bestFit="1" customWidth="1"/>
    <col min="14" max="14" width="15.33203125" bestFit="1" customWidth="1"/>
    <col min="15" max="15" width="18.5" bestFit="1" customWidth="1"/>
  </cols>
  <sheetData>
    <row r="1" spans="1:15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150</v>
      </c>
    </row>
    <row r="2" spans="1:15">
      <c r="A2" s="2" t="s">
        <v>149</v>
      </c>
      <c r="B2" s="6" t="s">
        <v>148</v>
      </c>
      <c r="C2" s="2">
        <v>70</v>
      </c>
      <c r="D2" s="4">
        <v>40000</v>
      </c>
      <c r="E2" s="2">
        <v>50</v>
      </c>
      <c r="F2" s="4">
        <v>1630000</v>
      </c>
      <c r="G2" s="2">
        <f>N2</f>
        <v>233.00970873786409</v>
      </c>
      <c r="H2" s="2">
        <f>M2-G2</f>
        <v>366.99029126213588</v>
      </c>
      <c r="I2" s="2">
        <v>10300</v>
      </c>
      <c r="J2" s="2">
        <v>1</v>
      </c>
      <c r="K2" s="2">
        <v>150</v>
      </c>
      <c r="L2" s="2">
        <v>300</v>
      </c>
      <c r="M2">
        <f>L2*2</f>
        <v>600</v>
      </c>
      <c r="N2">
        <f>(($O$2*4)*M2)/I2</f>
        <v>233.00970873786409</v>
      </c>
      <c r="O2" s="2">
        <v>1000</v>
      </c>
    </row>
    <row r="3" spans="1:15">
      <c r="A3" s="2"/>
      <c r="C3" s="2"/>
      <c r="D3" s="4"/>
      <c r="E3" s="2"/>
      <c r="F3" s="4"/>
      <c r="J3">
        <v>2</v>
      </c>
      <c r="K3">
        <v>300</v>
      </c>
      <c r="L3">
        <v>500</v>
      </c>
      <c r="M3">
        <f t="shared" ref="M3:M5" si="0">L3*2</f>
        <v>1000</v>
      </c>
      <c r="N3">
        <f>(($O$2*4)*M3)/$I$2</f>
        <v>388.34951456310682</v>
      </c>
    </row>
    <row r="4" spans="1:15">
      <c r="A4" s="2"/>
      <c r="B4" s="6"/>
      <c r="C4" s="2"/>
      <c r="D4" s="4"/>
      <c r="E4" s="2"/>
      <c r="F4" s="5"/>
      <c r="J4">
        <v>3</v>
      </c>
      <c r="K4">
        <v>450</v>
      </c>
      <c r="L4">
        <v>750</v>
      </c>
      <c r="M4">
        <f t="shared" si="0"/>
        <v>1500</v>
      </c>
      <c r="N4">
        <f t="shared" ref="N4:N5" si="1">(($O$2*4)*M4)/$I$2</f>
        <v>582.52427184466023</v>
      </c>
    </row>
    <row r="5" spans="1:15">
      <c r="A5" s="2"/>
      <c r="B5" s="3"/>
      <c r="C5" s="2"/>
      <c r="D5" s="4"/>
      <c r="E5" s="2"/>
      <c r="F5" s="4"/>
      <c r="J5">
        <v>4</v>
      </c>
      <c r="K5">
        <v>600</v>
      </c>
      <c r="L5">
        <v>1000</v>
      </c>
      <c r="M5">
        <f t="shared" si="0"/>
        <v>2000</v>
      </c>
      <c r="N5">
        <f t="shared" si="1"/>
        <v>776.69902912621365</v>
      </c>
    </row>
    <row r="6" spans="1:15">
      <c r="A6" s="2"/>
      <c r="C6" s="2"/>
      <c r="D6" s="4"/>
      <c r="E6" s="2"/>
      <c r="F6" s="4"/>
    </row>
    <row r="7" spans="1:15">
      <c r="A7" s="2"/>
      <c r="B7" s="3"/>
      <c r="C7" s="2"/>
      <c r="D7" s="4"/>
      <c r="E7" s="2"/>
      <c r="F7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G16" sqref="G16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32</v>
      </c>
    </row>
    <row r="2" spans="1:6" ht="18">
      <c r="A2" t="s">
        <v>2</v>
      </c>
      <c r="B2" s="3">
        <f>F2/4</f>
        <v>1000</v>
      </c>
      <c r="C2" t="s">
        <v>14</v>
      </c>
      <c r="D2" s="7">
        <f>Sheet1!G2</f>
        <v>233.00970873786409</v>
      </c>
      <c r="E2" s="7">
        <f>Sheet1!H2</f>
        <v>366.99029126213588</v>
      </c>
      <c r="F2" s="1">
        <f>(D2 * Sheet1!I2) / (D2 + E2)</f>
        <v>4000</v>
      </c>
    </row>
    <row r="3" spans="1:6">
      <c r="A3" t="s">
        <v>3</v>
      </c>
      <c r="B3" s="3">
        <f t="shared" ref="B3:B7" si="0">F3/4</f>
        <v>500</v>
      </c>
      <c r="C3" t="str">
        <f>A2</f>
        <v>RTX 1</v>
      </c>
      <c r="D3">
        <f>($D$2+$E$2)/2</f>
        <v>300</v>
      </c>
      <c r="E3">
        <f>($D$2+$E$2)/2</f>
        <v>300</v>
      </c>
      <c r="F3">
        <f>F2/2</f>
        <v>2000</v>
      </c>
    </row>
    <row r="4" spans="1:6">
      <c r="A4" t="s">
        <v>4</v>
      </c>
      <c r="B4" s="3">
        <f t="shared" si="0"/>
        <v>250</v>
      </c>
      <c r="C4" t="str">
        <f t="shared" ref="C4:C7" si="1">A3</f>
        <v>RTX 2</v>
      </c>
      <c r="D4">
        <f t="shared" ref="D4:E10" si="2">($D$2+$E$2)/2</f>
        <v>300</v>
      </c>
      <c r="E4">
        <f t="shared" si="2"/>
        <v>300</v>
      </c>
      <c r="F4">
        <f t="shared" ref="F4:F10" si="3">F3/2</f>
        <v>1000</v>
      </c>
    </row>
    <row r="5" spans="1:6">
      <c r="A5" t="s">
        <v>5</v>
      </c>
      <c r="B5" s="3">
        <f t="shared" si="0"/>
        <v>125</v>
      </c>
      <c r="C5" t="str">
        <f t="shared" si="1"/>
        <v>RTX 3</v>
      </c>
      <c r="D5">
        <f t="shared" si="2"/>
        <v>300</v>
      </c>
      <c r="E5">
        <f t="shared" si="2"/>
        <v>300</v>
      </c>
      <c r="F5">
        <f t="shared" si="3"/>
        <v>500</v>
      </c>
    </row>
    <row r="6" spans="1:6">
      <c r="A6" t="s">
        <v>6</v>
      </c>
      <c r="B6" s="3">
        <f t="shared" si="0"/>
        <v>62.5</v>
      </c>
      <c r="C6" t="str">
        <f t="shared" si="1"/>
        <v>RTX 4</v>
      </c>
      <c r="D6">
        <f t="shared" si="2"/>
        <v>300</v>
      </c>
      <c r="E6">
        <f t="shared" si="2"/>
        <v>300</v>
      </c>
      <c r="F6">
        <f t="shared" si="3"/>
        <v>250</v>
      </c>
    </row>
    <row r="7" spans="1:6">
      <c r="A7" t="s">
        <v>7</v>
      </c>
      <c r="B7" s="3">
        <f t="shared" si="0"/>
        <v>31.25</v>
      </c>
      <c r="C7" t="str">
        <f t="shared" si="1"/>
        <v>RTX 5</v>
      </c>
      <c r="D7">
        <f t="shared" si="2"/>
        <v>300</v>
      </c>
      <c r="E7">
        <f t="shared" si="2"/>
        <v>300</v>
      </c>
      <c r="F7">
        <f t="shared" si="3"/>
        <v>125</v>
      </c>
    </row>
    <row r="8" spans="1:6">
      <c r="A8" t="s">
        <v>27</v>
      </c>
      <c r="B8" s="3">
        <f t="shared" ref="B8:B10" si="4">F8/4</f>
        <v>15.625</v>
      </c>
      <c r="C8" t="str">
        <f t="shared" ref="C8:C10" si="5">A7</f>
        <v>RTX 6</v>
      </c>
      <c r="D8">
        <f t="shared" si="2"/>
        <v>300</v>
      </c>
      <c r="E8">
        <f t="shared" si="2"/>
        <v>300</v>
      </c>
      <c r="F8">
        <f t="shared" si="3"/>
        <v>62.5</v>
      </c>
    </row>
    <row r="9" spans="1:6">
      <c r="A9" t="s">
        <v>28</v>
      </c>
      <c r="B9" s="3">
        <f t="shared" si="4"/>
        <v>7.8125</v>
      </c>
      <c r="C9" t="str">
        <f t="shared" si="5"/>
        <v>RTX 7</v>
      </c>
      <c r="D9">
        <f t="shared" si="2"/>
        <v>300</v>
      </c>
      <c r="E9">
        <f t="shared" si="2"/>
        <v>300</v>
      </c>
      <c r="F9">
        <f t="shared" si="3"/>
        <v>31.25</v>
      </c>
    </row>
    <row r="10" spans="1:6">
      <c r="A10" t="s">
        <v>29</v>
      </c>
      <c r="B10" s="3">
        <f t="shared" si="4"/>
        <v>3.90625</v>
      </c>
      <c r="C10" t="str">
        <f t="shared" si="5"/>
        <v>RTX 8</v>
      </c>
      <c r="D10">
        <f t="shared" si="2"/>
        <v>300</v>
      </c>
      <c r="E10">
        <f>($D$2+$E$2)</f>
        <v>600</v>
      </c>
      <c r="F10">
        <f t="shared" si="3"/>
        <v>15.625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0"/>
  <sheetViews>
    <sheetView workbookViewId="0">
      <selection activeCell="G9" sqref="G9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 xml:space="preserve">Plate 1 </v>
      </c>
      <c r="B2" s="3" t="str">
        <f>Sheet1!B2</f>
        <v>RBL2</v>
      </c>
      <c r="C2" s="4">
        <f>Sheet1!F2</f>
        <v>1630000</v>
      </c>
      <c r="D2" s="5">
        <f>Sheet1!D2*Sheet1!C2</f>
        <v>2800000</v>
      </c>
      <c r="E2">
        <f>((Sheet1!C2*Sheet1!E2)/1000)+0.5</f>
        <v>4</v>
      </c>
      <c r="F2" s="5">
        <f>C2/(E2)</f>
        <v>407500</v>
      </c>
      <c r="G2" s="9">
        <f xml:space="preserve"> ROUNDDOWN((D2/C2)*1000, 1)</f>
        <v>1717.7</v>
      </c>
      <c r="H2" s="8">
        <f>(E2)-(G2/1000)</f>
        <v>2.2823000000000002</v>
      </c>
    </row>
    <row r="3" spans="1:8">
      <c r="A3" s="3"/>
      <c r="B3" s="3"/>
      <c r="C3" s="4"/>
      <c r="D3" s="5"/>
      <c r="F3" s="5"/>
    </row>
    <row r="4" spans="1:8">
      <c r="A4" s="3"/>
      <c r="B4" s="3"/>
      <c r="C4" s="4"/>
      <c r="D4" s="5"/>
      <c r="F4" s="5"/>
    </row>
    <row r="5" spans="1:8">
      <c r="A5" s="3"/>
      <c r="B5" s="3"/>
      <c r="C5" s="4"/>
      <c r="D5" s="5"/>
      <c r="F5" s="5"/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CE6D-54C6-D747-A85F-23C6E4DC71B8}">
  <dimension ref="A1:C97"/>
  <sheetViews>
    <sheetView workbookViewId="0">
      <selection activeCell="C75" sqref="C75:C84"/>
    </sheetView>
  </sheetViews>
  <sheetFormatPr baseColWidth="10" defaultRowHeight="16"/>
  <cols>
    <col min="3" max="3" width="14" bestFit="1" customWidth="1"/>
  </cols>
  <sheetData>
    <row r="1" spans="1:3">
      <c r="A1" t="s">
        <v>38</v>
      </c>
      <c r="B1" t="s">
        <v>39</v>
      </c>
      <c r="C1" t="s">
        <v>40</v>
      </c>
    </row>
    <row r="2" spans="1:3">
      <c r="A2" t="s">
        <v>41</v>
      </c>
      <c r="B2" t="s">
        <v>42</v>
      </c>
      <c r="C2" t="s">
        <v>41</v>
      </c>
    </row>
    <row r="3" spans="1:3">
      <c r="A3" t="s">
        <v>41</v>
      </c>
      <c r="B3" t="s">
        <v>43</v>
      </c>
      <c r="C3" t="s">
        <v>41</v>
      </c>
    </row>
    <row r="4" spans="1:3">
      <c r="A4" t="s">
        <v>41</v>
      </c>
      <c r="B4" t="s">
        <v>44</v>
      </c>
      <c r="C4" t="s">
        <v>41</v>
      </c>
    </row>
    <row r="5" spans="1:3">
      <c r="A5" t="s">
        <v>41</v>
      </c>
      <c r="B5" t="s">
        <v>45</v>
      </c>
      <c r="C5" t="s">
        <v>41</v>
      </c>
    </row>
    <row r="6" spans="1:3">
      <c r="A6" t="s">
        <v>41</v>
      </c>
      <c r="B6" t="s">
        <v>46</v>
      </c>
      <c r="C6" t="s">
        <v>41</v>
      </c>
    </row>
    <row r="7" spans="1:3">
      <c r="A7" t="s">
        <v>41</v>
      </c>
      <c r="B7" t="s">
        <v>47</v>
      </c>
      <c r="C7" t="s">
        <v>41</v>
      </c>
    </row>
    <row r="8" spans="1:3">
      <c r="A8" t="s">
        <v>41</v>
      </c>
      <c r="B8" t="s">
        <v>48</v>
      </c>
      <c r="C8" t="s">
        <v>41</v>
      </c>
    </row>
    <row r="9" spans="1:3">
      <c r="A9" t="s">
        <v>41</v>
      </c>
      <c r="B9" t="s">
        <v>49</v>
      </c>
      <c r="C9" t="s">
        <v>41</v>
      </c>
    </row>
    <row r="10" spans="1:3">
      <c r="A10" t="s">
        <v>41</v>
      </c>
      <c r="B10" t="s">
        <v>50</v>
      </c>
      <c r="C10" t="s">
        <v>41</v>
      </c>
    </row>
    <row r="11" spans="1:3">
      <c r="A11" t="s">
        <v>41</v>
      </c>
      <c r="B11" t="s">
        <v>51</v>
      </c>
      <c r="C11" t="s">
        <v>41</v>
      </c>
    </row>
    <row r="12" spans="1:3">
      <c r="A12" t="s">
        <v>41</v>
      </c>
      <c r="B12" t="s">
        <v>52</v>
      </c>
      <c r="C12" t="s">
        <v>41</v>
      </c>
    </row>
    <row r="13" spans="1:3">
      <c r="A13" t="s">
        <v>41</v>
      </c>
      <c r="B13" t="s">
        <v>53</v>
      </c>
      <c r="C13" t="s">
        <v>41</v>
      </c>
    </row>
    <row r="14" spans="1:3">
      <c r="A14" t="s">
        <v>41</v>
      </c>
      <c r="B14" t="s">
        <v>54</v>
      </c>
      <c r="C14" t="s">
        <v>41</v>
      </c>
    </row>
    <row r="15" spans="1:3">
      <c r="A15" t="s">
        <v>8</v>
      </c>
      <c r="B15" t="s">
        <v>55</v>
      </c>
      <c r="C15" t="s">
        <v>147</v>
      </c>
    </row>
    <row r="16" spans="1:3">
      <c r="A16" t="s">
        <v>56</v>
      </c>
      <c r="B16" t="s">
        <v>57</v>
      </c>
      <c r="C16" t="s">
        <v>147</v>
      </c>
    </row>
    <row r="17" spans="1:3">
      <c r="A17" t="s">
        <v>58</v>
      </c>
      <c r="B17" t="s">
        <v>59</v>
      </c>
      <c r="C17" t="s">
        <v>147</v>
      </c>
    </row>
    <row r="18" spans="1:3">
      <c r="A18" t="s">
        <v>60</v>
      </c>
      <c r="B18" t="s">
        <v>61</v>
      </c>
      <c r="C18" t="s">
        <v>147</v>
      </c>
    </row>
    <row r="19" spans="1:3">
      <c r="A19" t="s">
        <v>62</v>
      </c>
      <c r="B19" t="s">
        <v>63</v>
      </c>
      <c r="C19" t="s">
        <v>147</v>
      </c>
    </row>
    <row r="20" spans="1:3">
      <c r="A20" t="s">
        <v>64</v>
      </c>
      <c r="B20" t="s">
        <v>65</v>
      </c>
      <c r="C20" t="s">
        <v>147</v>
      </c>
    </row>
    <row r="21" spans="1:3">
      <c r="A21" t="s">
        <v>66</v>
      </c>
      <c r="B21" t="s">
        <v>67</v>
      </c>
      <c r="C21" t="s">
        <v>147</v>
      </c>
    </row>
    <row r="22" spans="1:3">
      <c r="A22" t="s">
        <v>68</v>
      </c>
      <c r="B22" t="s">
        <v>69</v>
      </c>
      <c r="C22" t="s">
        <v>147</v>
      </c>
    </row>
    <row r="23" spans="1:3">
      <c r="A23" t="s">
        <v>70</v>
      </c>
      <c r="B23" t="s">
        <v>71</v>
      </c>
      <c r="C23" t="s">
        <v>147</v>
      </c>
    </row>
    <row r="24" spans="1:3">
      <c r="A24" t="s">
        <v>72</v>
      </c>
      <c r="B24" t="s">
        <v>73</v>
      </c>
      <c r="C24" t="s">
        <v>147</v>
      </c>
    </row>
    <row r="25" spans="1:3">
      <c r="A25" t="s">
        <v>41</v>
      </c>
      <c r="B25" t="s">
        <v>74</v>
      </c>
      <c r="C25" t="s">
        <v>41</v>
      </c>
    </row>
    <row r="26" spans="1:3">
      <c r="A26" t="s">
        <v>41</v>
      </c>
      <c r="B26" t="s">
        <v>75</v>
      </c>
      <c r="C26" t="s">
        <v>41</v>
      </c>
    </row>
    <row r="27" spans="1:3">
      <c r="A27" t="s">
        <v>8</v>
      </c>
      <c r="B27" t="s">
        <v>76</v>
      </c>
      <c r="C27" t="s">
        <v>147</v>
      </c>
    </row>
    <row r="28" spans="1:3">
      <c r="A28" t="s">
        <v>56</v>
      </c>
      <c r="B28" t="s">
        <v>77</v>
      </c>
      <c r="C28" t="s">
        <v>147</v>
      </c>
    </row>
    <row r="29" spans="1:3">
      <c r="A29" t="s">
        <v>58</v>
      </c>
      <c r="B29" t="s">
        <v>78</v>
      </c>
      <c r="C29" t="s">
        <v>147</v>
      </c>
    </row>
    <row r="30" spans="1:3">
      <c r="A30" t="s">
        <v>60</v>
      </c>
      <c r="B30" t="s">
        <v>79</v>
      </c>
      <c r="C30" t="s">
        <v>147</v>
      </c>
    </row>
    <row r="31" spans="1:3">
      <c r="A31" t="s">
        <v>62</v>
      </c>
      <c r="B31" t="s">
        <v>80</v>
      </c>
      <c r="C31" t="s">
        <v>147</v>
      </c>
    </row>
    <row r="32" spans="1:3">
      <c r="A32" t="s">
        <v>64</v>
      </c>
      <c r="B32" t="s">
        <v>81</v>
      </c>
      <c r="C32" t="s">
        <v>147</v>
      </c>
    </row>
    <row r="33" spans="1:3">
      <c r="A33" t="s">
        <v>66</v>
      </c>
      <c r="B33" t="s">
        <v>82</v>
      </c>
      <c r="C33" t="s">
        <v>147</v>
      </c>
    </row>
    <row r="34" spans="1:3">
      <c r="A34" t="s">
        <v>68</v>
      </c>
      <c r="B34" t="s">
        <v>83</v>
      </c>
      <c r="C34" t="s">
        <v>147</v>
      </c>
    </row>
    <row r="35" spans="1:3">
      <c r="A35" t="s">
        <v>70</v>
      </c>
      <c r="B35" t="s">
        <v>84</v>
      </c>
      <c r="C35" t="s">
        <v>147</v>
      </c>
    </row>
    <row r="36" spans="1:3">
      <c r="A36" t="s">
        <v>72</v>
      </c>
      <c r="B36" t="s">
        <v>85</v>
      </c>
      <c r="C36" t="s">
        <v>147</v>
      </c>
    </row>
    <row r="37" spans="1:3">
      <c r="A37" t="s">
        <v>41</v>
      </c>
      <c r="B37" t="s">
        <v>86</v>
      </c>
      <c r="C37" t="s">
        <v>41</v>
      </c>
    </row>
    <row r="38" spans="1:3">
      <c r="A38" t="s">
        <v>41</v>
      </c>
      <c r="B38" t="s">
        <v>87</v>
      </c>
      <c r="C38" t="s">
        <v>41</v>
      </c>
    </row>
    <row r="39" spans="1:3">
      <c r="A39" t="s">
        <v>8</v>
      </c>
      <c r="B39" t="s">
        <v>88</v>
      </c>
      <c r="C39" t="s">
        <v>147</v>
      </c>
    </row>
    <row r="40" spans="1:3">
      <c r="A40" t="s">
        <v>56</v>
      </c>
      <c r="B40" t="s">
        <v>89</v>
      </c>
      <c r="C40" t="s">
        <v>147</v>
      </c>
    </row>
    <row r="41" spans="1:3">
      <c r="A41" t="s">
        <v>58</v>
      </c>
      <c r="B41" t="s">
        <v>90</v>
      </c>
      <c r="C41" t="s">
        <v>147</v>
      </c>
    </row>
    <row r="42" spans="1:3">
      <c r="A42" t="s">
        <v>60</v>
      </c>
      <c r="B42" t="s">
        <v>91</v>
      </c>
      <c r="C42" t="s">
        <v>147</v>
      </c>
    </row>
    <row r="43" spans="1:3">
      <c r="A43" t="s">
        <v>62</v>
      </c>
      <c r="B43" t="s">
        <v>92</v>
      </c>
      <c r="C43" t="s">
        <v>147</v>
      </c>
    </row>
    <row r="44" spans="1:3">
      <c r="A44" t="s">
        <v>64</v>
      </c>
      <c r="B44" t="s">
        <v>93</v>
      </c>
      <c r="C44" t="s">
        <v>147</v>
      </c>
    </row>
    <row r="45" spans="1:3">
      <c r="A45" t="s">
        <v>66</v>
      </c>
      <c r="B45" t="s">
        <v>94</v>
      </c>
      <c r="C45" t="s">
        <v>147</v>
      </c>
    </row>
    <row r="46" spans="1:3">
      <c r="A46" t="s">
        <v>68</v>
      </c>
      <c r="B46" t="s">
        <v>95</v>
      </c>
      <c r="C46" t="s">
        <v>147</v>
      </c>
    </row>
    <row r="47" spans="1:3">
      <c r="A47" t="s">
        <v>70</v>
      </c>
      <c r="B47" t="s">
        <v>96</v>
      </c>
      <c r="C47" t="s">
        <v>147</v>
      </c>
    </row>
    <row r="48" spans="1:3">
      <c r="A48" t="s">
        <v>72</v>
      </c>
      <c r="B48" t="s">
        <v>97</v>
      </c>
      <c r="C48" t="s">
        <v>147</v>
      </c>
    </row>
    <row r="49" spans="1:3">
      <c r="A49" t="s">
        <v>41</v>
      </c>
      <c r="B49" t="s">
        <v>98</v>
      </c>
      <c r="C49" t="s">
        <v>41</v>
      </c>
    </row>
    <row r="50" spans="1:3">
      <c r="A50" t="s">
        <v>41</v>
      </c>
      <c r="B50" t="s">
        <v>99</v>
      </c>
      <c r="C50" t="s">
        <v>41</v>
      </c>
    </row>
    <row r="51" spans="1:3">
      <c r="A51" t="s">
        <v>8</v>
      </c>
      <c r="B51" t="s">
        <v>100</v>
      </c>
      <c r="C51" t="s">
        <v>147</v>
      </c>
    </row>
    <row r="52" spans="1:3">
      <c r="A52" t="s">
        <v>56</v>
      </c>
      <c r="B52" t="s">
        <v>101</v>
      </c>
      <c r="C52" t="s">
        <v>147</v>
      </c>
    </row>
    <row r="53" spans="1:3">
      <c r="A53" t="s">
        <v>58</v>
      </c>
      <c r="B53" t="s">
        <v>102</v>
      </c>
      <c r="C53" t="s">
        <v>147</v>
      </c>
    </row>
    <row r="54" spans="1:3">
      <c r="A54" t="s">
        <v>60</v>
      </c>
      <c r="B54" t="s">
        <v>103</v>
      </c>
      <c r="C54" t="s">
        <v>147</v>
      </c>
    </row>
    <row r="55" spans="1:3">
      <c r="A55" t="s">
        <v>62</v>
      </c>
      <c r="B55" t="s">
        <v>104</v>
      </c>
      <c r="C55" t="s">
        <v>147</v>
      </c>
    </row>
    <row r="56" spans="1:3">
      <c r="A56" t="s">
        <v>64</v>
      </c>
      <c r="B56" t="s">
        <v>105</v>
      </c>
      <c r="C56" t="s">
        <v>147</v>
      </c>
    </row>
    <row r="57" spans="1:3">
      <c r="A57" t="s">
        <v>66</v>
      </c>
      <c r="B57" t="s">
        <v>106</v>
      </c>
      <c r="C57" t="s">
        <v>147</v>
      </c>
    </row>
    <row r="58" spans="1:3">
      <c r="A58" t="s">
        <v>68</v>
      </c>
      <c r="B58" t="s">
        <v>107</v>
      </c>
      <c r="C58" t="s">
        <v>147</v>
      </c>
    </row>
    <row r="59" spans="1:3">
      <c r="A59" t="s">
        <v>70</v>
      </c>
      <c r="B59" t="s">
        <v>108</v>
      </c>
      <c r="C59" t="s">
        <v>147</v>
      </c>
    </row>
    <row r="60" spans="1:3">
      <c r="A60" t="s">
        <v>72</v>
      </c>
      <c r="B60" t="s">
        <v>109</v>
      </c>
      <c r="C60" t="s">
        <v>147</v>
      </c>
    </row>
    <row r="61" spans="1:3">
      <c r="A61" t="s">
        <v>41</v>
      </c>
      <c r="B61" t="s">
        <v>110</v>
      </c>
      <c r="C61" t="s">
        <v>41</v>
      </c>
    </row>
    <row r="62" spans="1:3">
      <c r="A62" t="s">
        <v>41</v>
      </c>
      <c r="B62" t="s">
        <v>111</v>
      </c>
      <c r="C62" t="s">
        <v>41</v>
      </c>
    </row>
    <row r="63" spans="1:3">
      <c r="A63" t="s">
        <v>8</v>
      </c>
      <c r="B63" t="s">
        <v>112</v>
      </c>
      <c r="C63" t="s">
        <v>147</v>
      </c>
    </row>
    <row r="64" spans="1:3">
      <c r="A64" t="s">
        <v>56</v>
      </c>
      <c r="B64" t="s">
        <v>113</v>
      </c>
      <c r="C64" t="s">
        <v>147</v>
      </c>
    </row>
    <row r="65" spans="1:3">
      <c r="A65" t="s">
        <v>58</v>
      </c>
      <c r="B65" t="s">
        <v>114</v>
      </c>
      <c r="C65" t="s">
        <v>147</v>
      </c>
    </row>
    <row r="66" spans="1:3">
      <c r="A66" t="s">
        <v>60</v>
      </c>
      <c r="B66" t="s">
        <v>115</v>
      </c>
      <c r="C66" t="s">
        <v>147</v>
      </c>
    </row>
    <row r="67" spans="1:3">
      <c r="A67" t="s">
        <v>62</v>
      </c>
      <c r="B67" t="s">
        <v>116</v>
      </c>
      <c r="C67" t="s">
        <v>147</v>
      </c>
    </row>
    <row r="68" spans="1:3">
      <c r="A68" t="s">
        <v>64</v>
      </c>
      <c r="B68" t="s">
        <v>117</v>
      </c>
      <c r="C68" t="s">
        <v>147</v>
      </c>
    </row>
    <row r="69" spans="1:3">
      <c r="A69" t="s">
        <v>66</v>
      </c>
      <c r="B69" t="s">
        <v>118</v>
      </c>
      <c r="C69" t="s">
        <v>147</v>
      </c>
    </row>
    <row r="70" spans="1:3">
      <c r="A70" t="s">
        <v>68</v>
      </c>
      <c r="B70" t="s">
        <v>119</v>
      </c>
      <c r="C70" t="s">
        <v>147</v>
      </c>
    </row>
    <row r="71" spans="1:3">
      <c r="A71" t="s">
        <v>70</v>
      </c>
      <c r="B71" t="s">
        <v>120</v>
      </c>
      <c r="C71" t="s">
        <v>147</v>
      </c>
    </row>
    <row r="72" spans="1:3">
      <c r="A72" t="s">
        <v>72</v>
      </c>
      <c r="B72" t="s">
        <v>121</v>
      </c>
      <c r="C72" t="s">
        <v>147</v>
      </c>
    </row>
    <row r="73" spans="1:3">
      <c r="A73" t="s">
        <v>41</v>
      </c>
      <c r="B73" t="s">
        <v>122</v>
      </c>
      <c r="C73" t="s">
        <v>41</v>
      </c>
    </row>
    <row r="74" spans="1:3">
      <c r="A74" t="s">
        <v>41</v>
      </c>
      <c r="B74" t="s">
        <v>123</v>
      </c>
      <c r="C74" t="s">
        <v>41</v>
      </c>
    </row>
    <row r="75" spans="1:3">
      <c r="A75" t="s">
        <v>8</v>
      </c>
      <c r="B75" t="s">
        <v>124</v>
      </c>
      <c r="C75" t="s">
        <v>147</v>
      </c>
    </row>
    <row r="76" spans="1:3">
      <c r="A76" t="s">
        <v>56</v>
      </c>
      <c r="B76" t="s">
        <v>125</v>
      </c>
      <c r="C76" t="s">
        <v>147</v>
      </c>
    </row>
    <row r="77" spans="1:3">
      <c r="A77" t="s">
        <v>58</v>
      </c>
      <c r="B77" t="s">
        <v>126</v>
      </c>
      <c r="C77" t="s">
        <v>147</v>
      </c>
    </row>
    <row r="78" spans="1:3">
      <c r="A78" t="s">
        <v>60</v>
      </c>
      <c r="B78" t="s">
        <v>127</v>
      </c>
      <c r="C78" t="s">
        <v>147</v>
      </c>
    </row>
    <row r="79" spans="1:3">
      <c r="A79" t="s">
        <v>62</v>
      </c>
      <c r="B79" t="s">
        <v>128</v>
      </c>
      <c r="C79" t="s">
        <v>147</v>
      </c>
    </row>
    <row r="80" spans="1:3">
      <c r="A80" t="s">
        <v>64</v>
      </c>
      <c r="B80" t="s">
        <v>129</v>
      </c>
      <c r="C80" t="s">
        <v>147</v>
      </c>
    </row>
    <row r="81" spans="1:3">
      <c r="A81" t="s">
        <v>66</v>
      </c>
      <c r="B81" t="s">
        <v>130</v>
      </c>
      <c r="C81" t="s">
        <v>147</v>
      </c>
    </row>
    <row r="82" spans="1:3">
      <c r="A82" t="s">
        <v>68</v>
      </c>
      <c r="B82" t="s">
        <v>131</v>
      </c>
      <c r="C82" t="s">
        <v>147</v>
      </c>
    </row>
    <row r="83" spans="1:3">
      <c r="A83" t="s">
        <v>70</v>
      </c>
      <c r="B83" t="s">
        <v>132</v>
      </c>
      <c r="C83" t="s">
        <v>147</v>
      </c>
    </row>
    <row r="84" spans="1:3">
      <c r="A84" t="s">
        <v>72</v>
      </c>
      <c r="B84" t="s">
        <v>133</v>
      </c>
      <c r="C84" t="s">
        <v>147</v>
      </c>
    </row>
    <row r="85" spans="1:3">
      <c r="A85" t="s">
        <v>41</v>
      </c>
      <c r="B85" t="s">
        <v>134</v>
      </c>
      <c r="C85" t="s">
        <v>41</v>
      </c>
    </row>
    <row r="86" spans="1:3">
      <c r="A86" t="s">
        <v>41</v>
      </c>
      <c r="B86" t="s">
        <v>135</v>
      </c>
      <c r="C86" t="s">
        <v>41</v>
      </c>
    </row>
    <row r="87" spans="1:3">
      <c r="A87" t="s">
        <v>41</v>
      </c>
      <c r="B87" t="s">
        <v>136</v>
      </c>
      <c r="C87" t="s">
        <v>41</v>
      </c>
    </row>
    <row r="88" spans="1:3">
      <c r="A88" t="s">
        <v>41</v>
      </c>
      <c r="B88" t="s">
        <v>137</v>
      </c>
      <c r="C88" t="s">
        <v>41</v>
      </c>
    </row>
    <row r="89" spans="1:3">
      <c r="A89" t="s">
        <v>41</v>
      </c>
      <c r="B89" t="s">
        <v>138</v>
      </c>
      <c r="C89" t="s">
        <v>41</v>
      </c>
    </row>
    <row r="90" spans="1:3">
      <c r="A90" t="s">
        <v>41</v>
      </c>
      <c r="B90" t="s">
        <v>139</v>
      </c>
      <c r="C90" t="s">
        <v>41</v>
      </c>
    </row>
    <row r="91" spans="1:3">
      <c r="A91" t="s">
        <v>41</v>
      </c>
      <c r="B91" t="s">
        <v>140</v>
      </c>
      <c r="C91" t="s">
        <v>41</v>
      </c>
    </row>
    <row r="92" spans="1:3">
      <c r="A92" t="s">
        <v>41</v>
      </c>
      <c r="B92" t="s">
        <v>141</v>
      </c>
      <c r="C92" t="s">
        <v>41</v>
      </c>
    </row>
    <row r="93" spans="1:3">
      <c r="A93" t="s">
        <v>41</v>
      </c>
      <c r="B93" t="s">
        <v>142</v>
      </c>
      <c r="C93" t="s">
        <v>41</v>
      </c>
    </row>
    <row r="94" spans="1:3">
      <c r="A94" t="s">
        <v>41</v>
      </c>
      <c r="B94" t="s">
        <v>143</v>
      </c>
      <c r="C94" t="s">
        <v>41</v>
      </c>
    </row>
    <row r="95" spans="1:3">
      <c r="A95" t="s">
        <v>41</v>
      </c>
      <c r="B95" t="s">
        <v>144</v>
      </c>
      <c r="C95" t="s">
        <v>41</v>
      </c>
    </row>
    <row r="96" spans="1:3">
      <c r="A96" t="s">
        <v>41</v>
      </c>
      <c r="B96" t="s">
        <v>145</v>
      </c>
      <c r="C96" t="s">
        <v>41</v>
      </c>
    </row>
    <row r="97" spans="1:3">
      <c r="A97" t="s">
        <v>41</v>
      </c>
      <c r="B97" t="s">
        <v>146</v>
      </c>
      <c r="C9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2025-04-02T16:25:47Z</dcterms:modified>
</cp:coreProperties>
</file>