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Drug Dilution Tables/"/>
    </mc:Choice>
  </mc:AlternateContent>
  <xr:revisionPtr revIDLastSave="295" documentId="8_{E5B666E1-2E84-F644-A6CF-C787879DBDDD}" xr6:coauthVersionLast="47" xr6:coauthVersionMax="47" xr10:uidLastSave="{3EB3EA6C-8933-6343-BA43-C62565F78A2C}"/>
  <bookViews>
    <workbookView xWindow="32060" yWindow="300" windowWidth="29400" windowHeight="16860" activeTab="1" xr2:uid="{1379DBA8-BB83-2F42-B17C-BC8606A812D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2" i="3"/>
  <c r="A5" i="3"/>
  <c r="C5" i="3"/>
  <c r="D5" i="3"/>
  <c r="A6" i="3"/>
  <c r="C6" i="3"/>
  <c r="D6" i="3"/>
  <c r="A7" i="3"/>
  <c r="C7" i="3"/>
  <c r="D7" i="3"/>
  <c r="D2" i="2"/>
  <c r="C4" i="3"/>
  <c r="C3" i="3"/>
  <c r="C2" i="3"/>
  <c r="A4" i="3"/>
  <c r="D4" i="3"/>
  <c r="A3" i="3"/>
  <c r="D3" i="3"/>
  <c r="C8" i="2"/>
  <c r="C9" i="2"/>
  <c r="C10" i="2"/>
  <c r="E2" i="2"/>
  <c r="A2" i="3"/>
  <c r="D2" i="3"/>
  <c r="C7" i="2"/>
  <c r="C6" i="2"/>
  <c r="C5" i="2"/>
  <c r="C4" i="2"/>
  <c r="C3" i="2"/>
  <c r="G6" i="3" l="1"/>
  <c r="H6" i="3" s="1"/>
  <c r="G7" i="3"/>
  <c r="H7" i="3" s="1"/>
  <c r="G5" i="3"/>
  <c r="H5" i="3" s="1"/>
  <c r="F5" i="3"/>
  <c r="F7" i="3"/>
  <c r="F6" i="3"/>
  <c r="F2" i="3"/>
  <c r="G4" i="3"/>
  <c r="H4" i="3" s="1"/>
  <c r="F3" i="3"/>
  <c r="G3" i="3"/>
  <c r="H3" i="3" s="1"/>
  <c r="G2" i="3"/>
  <c r="H2" i="3" s="1"/>
  <c r="F4" i="3"/>
  <c r="E4" i="2"/>
  <c r="E5" i="2"/>
  <c r="E8" i="2"/>
  <c r="D8" i="2"/>
  <c r="E10" i="2"/>
  <c r="E7" i="2"/>
  <c r="F2" i="2"/>
  <c r="F3" i="2" s="1"/>
  <c r="F4" i="2" s="1"/>
  <c r="F5" i="2" s="1"/>
  <c r="D3" i="2"/>
  <c r="D4" i="2"/>
  <c r="E9" i="2"/>
  <c r="D7" i="2"/>
  <c r="D10" i="2"/>
  <c r="D9" i="2"/>
  <c r="D6" i="2"/>
  <c r="D5" i="2"/>
  <c r="E3" i="2"/>
  <c r="E6" i="2"/>
  <c r="B2" i="2" l="1"/>
  <c r="B3" i="2"/>
  <c r="B4" i="2"/>
  <c r="F6" i="2"/>
  <c r="B5" i="2"/>
  <c r="F7" i="2" l="1"/>
  <c r="B6" i="2"/>
  <c r="B7" i="2" l="1"/>
  <c r="F8" i="2"/>
  <c r="B8" i="2" l="1"/>
  <c r="F9" i="2"/>
  <c r="F10" i="2" l="1"/>
  <c r="B10" i="2" s="1"/>
  <c r="B9" i="2"/>
</calcChain>
</file>

<file path=xl/sharedStrings.xml><?xml version="1.0" encoding="utf-8"?>
<sst xmlns="http://schemas.openxmlformats.org/spreadsheetml/2006/main" count="48" uniqueCount="45">
  <si>
    <t>Dilution ID</t>
  </si>
  <si>
    <t>RTX Source</t>
  </si>
  <si>
    <t>RTX 1</t>
  </si>
  <si>
    <t>RTX 2</t>
  </si>
  <si>
    <t>RTX 3</t>
  </si>
  <si>
    <t>RTX 4</t>
  </si>
  <si>
    <t>RTX 5</t>
  </si>
  <si>
    <t>RTX 6</t>
  </si>
  <si>
    <t>CNTR</t>
  </si>
  <si>
    <t xml:space="preserve"> -</t>
  </si>
  <si>
    <t xml:space="preserve"> - </t>
  </si>
  <si>
    <t>Well [RTX] (µg/mL)</t>
  </si>
  <si>
    <t>Source Volume (µL)</t>
  </si>
  <si>
    <t>Media Volume (µL)</t>
  </si>
  <si>
    <t>Stock</t>
  </si>
  <si>
    <t>Plate</t>
  </si>
  <si>
    <t>Cell Line</t>
  </si>
  <si>
    <t>Wells</t>
  </si>
  <si>
    <t>Required Cell total</t>
  </si>
  <si>
    <t>Required Volume total</t>
  </si>
  <si>
    <t>CS cells/mL</t>
  </si>
  <si>
    <t>Cell Count</t>
  </si>
  <si>
    <t>Media Volume</t>
  </si>
  <si>
    <t>Cells/well</t>
  </si>
  <si>
    <t>Volume/well</t>
  </si>
  <si>
    <t>Source Volume</t>
  </si>
  <si>
    <t>Stock Concentration</t>
  </si>
  <si>
    <t>RTX 7</t>
  </si>
  <si>
    <t>RTX 8</t>
  </si>
  <si>
    <t>RTX 9</t>
  </si>
  <si>
    <t>Stock Volume (uL)</t>
  </si>
  <si>
    <t>Media Volume (mL)</t>
  </si>
  <si>
    <t>Plate 1 - Top</t>
  </si>
  <si>
    <t>Plate 2 - Bottom</t>
  </si>
  <si>
    <t>C6-DP1</t>
  </si>
  <si>
    <t>Plate 3 - Top</t>
  </si>
  <si>
    <t>Plate 4 - Top</t>
  </si>
  <si>
    <t>Plate 5 - Top</t>
  </si>
  <si>
    <t>Plate 6 - Bottom</t>
  </si>
  <si>
    <t>R3-DP2</t>
  </si>
  <si>
    <t>R1-DP2</t>
  </si>
  <si>
    <t>R6-DP2</t>
  </si>
  <si>
    <t>C1-DP2</t>
  </si>
  <si>
    <t>C3-DP2</t>
  </si>
  <si>
    <t>Working Stock [RTX] (µg/mL)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</si>
</sst>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-webkit-standard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11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1B3-F241-4E45-997A-6E71BA0CA3E4}">
  <dimension ref="A1:I7"/>
  <sheetViews>
    <sheetView workbookViewId="0">
      <selection activeCell="F22" sqref="F22"/>
    </sheetView>
  </sheetViews>
  <sheetFormatPr baseColWidth="10" defaultRowHeight="16"/>
  <cols>
    <col min="1" max="1" width="14.33203125" bestFit="1" customWidth="1"/>
    <col min="2" max="2" width="16" customWidth="1"/>
    <col min="3" max="3" width="13.5" customWidth="1"/>
    <col min="4" max="4" width="17" bestFit="1" customWidth="1"/>
    <col min="5" max="5" width="16.5" bestFit="1" customWidth="1"/>
    <col min="6" max="6" width="19.1640625" bestFit="1" customWidth="1"/>
    <col min="7" max="7" width="13.1640625" bestFit="1" customWidth="1"/>
    <col min="8" max="8" width="12.5" bestFit="1" customWidth="1"/>
  </cols>
  <sheetData>
    <row r="1" spans="1:9">
      <c r="A1" t="s">
        <v>15</v>
      </c>
      <c r="B1" t="s">
        <v>16</v>
      </c>
      <c r="C1" t="s">
        <v>17</v>
      </c>
      <c r="D1" t="s">
        <v>23</v>
      </c>
      <c r="E1" t="s">
        <v>24</v>
      </c>
      <c r="F1" t="s">
        <v>21</v>
      </c>
      <c r="G1" t="s">
        <v>25</v>
      </c>
      <c r="H1" t="s">
        <v>22</v>
      </c>
      <c r="I1" t="s">
        <v>26</v>
      </c>
    </row>
    <row r="2" spans="1:9">
      <c r="A2" s="2" t="s">
        <v>32</v>
      </c>
      <c r="B2" s="6" t="s">
        <v>40</v>
      </c>
      <c r="C2" s="2">
        <v>40</v>
      </c>
      <c r="D2" s="4">
        <v>10000</v>
      </c>
      <c r="E2" s="2">
        <v>50</v>
      </c>
      <c r="F2" s="4">
        <v>565000</v>
      </c>
      <c r="G2" s="2">
        <v>15.5</v>
      </c>
      <c r="H2" s="2">
        <v>1984.5</v>
      </c>
      <c r="I2" s="2">
        <v>10300</v>
      </c>
    </row>
    <row r="3" spans="1:9">
      <c r="A3" s="2" t="s">
        <v>33</v>
      </c>
      <c r="B3" t="s">
        <v>39</v>
      </c>
      <c r="C3" s="2">
        <v>40</v>
      </c>
      <c r="D3" s="4">
        <v>10000</v>
      </c>
      <c r="E3" s="2">
        <v>50</v>
      </c>
      <c r="F3" s="4">
        <v>889000</v>
      </c>
    </row>
    <row r="4" spans="1:9">
      <c r="A4" s="2" t="s">
        <v>35</v>
      </c>
      <c r="B4" s="6" t="s">
        <v>41</v>
      </c>
      <c r="C4" s="2">
        <v>40</v>
      </c>
      <c r="D4" s="4">
        <v>10000</v>
      </c>
      <c r="E4" s="2">
        <v>50</v>
      </c>
      <c r="F4" s="5">
        <v>492000</v>
      </c>
    </row>
    <row r="5" spans="1:9">
      <c r="A5" s="2" t="s">
        <v>36</v>
      </c>
      <c r="B5" s="3" t="s">
        <v>42</v>
      </c>
      <c r="C5" s="2">
        <v>40</v>
      </c>
      <c r="D5" s="4">
        <v>10000</v>
      </c>
      <c r="E5" s="2">
        <v>50</v>
      </c>
      <c r="F5" s="4">
        <v>623000</v>
      </c>
    </row>
    <row r="6" spans="1:9">
      <c r="A6" s="2" t="s">
        <v>37</v>
      </c>
      <c r="B6" t="s">
        <v>43</v>
      </c>
      <c r="C6" s="2">
        <v>40</v>
      </c>
      <c r="D6" s="4">
        <v>10000</v>
      </c>
      <c r="E6" s="2">
        <v>50</v>
      </c>
      <c r="F6" s="4">
        <v>324000</v>
      </c>
    </row>
    <row r="7" spans="1:9">
      <c r="A7" s="2" t="s">
        <v>38</v>
      </c>
      <c r="B7" s="3" t="s">
        <v>34</v>
      </c>
      <c r="C7" s="2">
        <v>40</v>
      </c>
      <c r="D7" s="4">
        <v>10000</v>
      </c>
      <c r="E7" s="2">
        <v>50</v>
      </c>
      <c r="F7" s="5">
        <v>267000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DF08-FEFA-C14A-8884-5365604A78BB}">
  <dimension ref="A1:F11"/>
  <sheetViews>
    <sheetView tabSelected="1" workbookViewId="0">
      <selection activeCell="E15" sqref="E15"/>
    </sheetView>
  </sheetViews>
  <sheetFormatPr baseColWidth="10" defaultRowHeight="16"/>
  <cols>
    <col min="2" max="2" width="16" customWidth="1"/>
    <col min="3" max="3" width="13.5" customWidth="1"/>
    <col min="4" max="4" width="17" bestFit="1" customWidth="1"/>
    <col min="5" max="5" width="16" bestFit="1" customWidth="1"/>
    <col min="6" max="6" width="17" bestFit="1" customWidth="1"/>
  </cols>
  <sheetData>
    <row r="1" spans="1:6">
      <c r="A1" t="s">
        <v>0</v>
      </c>
      <c r="B1" t="s">
        <v>11</v>
      </c>
      <c r="C1" t="s">
        <v>1</v>
      </c>
      <c r="D1" t="s">
        <v>12</v>
      </c>
      <c r="E1" t="s">
        <v>13</v>
      </c>
      <c r="F1" t="s">
        <v>44</v>
      </c>
    </row>
    <row r="2" spans="1:6" ht="18">
      <c r="A2" t="s">
        <v>2</v>
      </c>
      <c r="B2" s="3">
        <f>F2/4</f>
        <v>19.956250000000001</v>
      </c>
      <c r="C2" t="s">
        <v>14</v>
      </c>
      <c r="D2" s="2">
        <f>Sheet1!G2</f>
        <v>15.5</v>
      </c>
      <c r="E2" s="2">
        <f>Sheet1!H2</f>
        <v>1984.5</v>
      </c>
      <c r="F2" s="1">
        <f>(D2 * Sheet1!I2) / (D2 + E2)</f>
        <v>79.825000000000003</v>
      </c>
    </row>
    <row r="3" spans="1:6">
      <c r="A3" t="s">
        <v>3</v>
      </c>
      <c r="B3" s="3">
        <f t="shared" ref="B3:B7" si="0">F3/4</f>
        <v>9.9781250000000004</v>
      </c>
      <c r="C3" t="str">
        <f>A2</f>
        <v>RTX 1</v>
      </c>
      <c r="D3">
        <f>($D$2+$E$2)/2</f>
        <v>1000</v>
      </c>
      <c r="E3">
        <f>($D$2+$E$2)/2</f>
        <v>1000</v>
      </c>
      <c r="F3">
        <f>F2/2</f>
        <v>39.912500000000001</v>
      </c>
    </row>
    <row r="4" spans="1:6">
      <c r="A4" t="s">
        <v>4</v>
      </c>
      <c r="B4" s="3">
        <f t="shared" si="0"/>
        <v>4.9890625000000002</v>
      </c>
      <c r="C4" t="str">
        <f t="shared" ref="C4:C7" si="1">A3</f>
        <v>RTX 2</v>
      </c>
      <c r="D4">
        <f t="shared" ref="D4:E10" si="2">($D$2+$E$2)/2</f>
        <v>1000</v>
      </c>
      <c r="E4">
        <f t="shared" si="2"/>
        <v>1000</v>
      </c>
      <c r="F4">
        <f t="shared" ref="F4:F10" si="3">F3/2</f>
        <v>19.956250000000001</v>
      </c>
    </row>
    <row r="5" spans="1:6">
      <c r="A5" t="s">
        <v>5</v>
      </c>
      <c r="B5" s="3">
        <f t="shared" si="0"/>
        <v>2.4945312500000001</v>
      </c>
      <c r="C5" t="str">
        <f t="shared" si="1"/>
        <v>RTX 3</v>
      </c>
      <c r="D5">
        <f t="shared" si="2"/>
        <v>1000</v>
      </c>
      <c r="E5">
        <f t="shared" si="2"/>
        <v>1000</v>
      </c>
      <c r="F5">
        <f t="shared" si="3"/>
        <v>9.9781250000000004</v>
      </c>
    </row>
    <row r="6" spans="1:6">
      <c r="A6" t="s">
        <v>6</v>
      </c>
      <c r="B6" s="3">
        <f t="shared" si="0"/>
        <v>1.247265625</v>
      </c>
      <c r="C6" t="str">
        <f t="shared" si="1"/>
        <v>RTX 4</v>
      </c>
      <c r="D6">
        <f t="shared" si="2"/>
        <v>1000</v>
      </c>
      <c r="E6">
        <f t="shared" si="2"/>
        <v>1000</v>
      </c>
      <c r="F6">
        <f t="shared" si="3"/>
        <v>4.9890625000000002</v>
      </c>
    </row>
    <row r="7" spans="1:6">
      <c r="A7" t="s">
        <v>7</v>
      </c>
      <c r="B7" s="3">
        <f t="shared" si="0"/>
        <v>0.62363281250000002</v>
      </c>
      <c r="C7" t="str">
        <f t="shared" si="1"/>
        <v>RTX 5</v>
      </c>
      <c r="D7">
        <f t="shared" si="2"/>
        <v>1000</v>
      </c>
      <c r="E7">
        <f t="shared" si="2"/>
        <v>1000</v>
      </c>
      <c r="F7">
        <f t="shared" si="3"/>
        <v>2.4945312500000001</v>
      </c>
    </row>
    <row r="8" spans="1:6">
      <c r="A8" t="s">
        <v>27</v>
      </c>
      <c r="B8" s="3">
        <f t="shared" ref="B8:B10" si="4">F8/4</f>
        <v>0.31181640625000001</v>
      </c>
      <c r="C8" t="str">
        <f t="shared" ref="C8:C10" si="5">A7</f>
        <v>RTX 6</v>
      </c>
      <c r="D8">
        <f t="shared" si="2"/>
        <v>1000</v>
      </c>
      <c r="E8">
        <f t="shared" si="2"/>
        <v>1000</v>
      </c>
      <c r="F8">
        <f t="shared" si="3"/>
        <v>1.247265625</v>
      </c>
    </row>
    <row r="9" spans="1:6">
      <c r="A9" t="s">
        <v>28</v>
      </c>
      <c r="B9" s="3">
        <f t="shared" si="4"/>
        <v>0.15590820312500001</v>
      </c>
      <c r="C9" t="str">
        <f t="shared" si="5"/>
        <v>RTX 7</v>
      </c>
      <c r="D9">
        <f t="shared" si="2"/>
        <v>1000</v>
      </c>
      <c r="E9">
        <f t="shared" si="2"/>
        <v>1000</v>
      </c>
      <c r="F9">
        <f t="shared" si="3"/>
        <v>0.62363281250000002</v>
      </c>
    </row>
    <row r="10" spans="1:6">
      <c r="A10" t="s">
        <v>29</v>
      </c>
      <c r="B10" s="3">
        <f t="shared" si="4"/>
        <v>7.7954101562500003E-2</v>
      </c>
      <c r="C10" t="str">
        <f t="shared" si="5"/>
        <v>RTX 8</v>
      </c>
      <c r="D10">
        <f t="shared" si="2"/>
        <v>1000</v>
      </c>
      <c r="E10">
        <f t="shared" si="2"/>
        <v>1000</v>
      </c>
      <c r="F10">
        <f t="shared" si="3"/>
        <v>0.31181640625000001</v>
      </c>
    </row>
    <row r="11" spans="1:6">
      <c r="A11" t="s">
        <v>8</v>
      </c>
      <c r="B11" s="3">
        <v>0</v>
      </c>
      <c r="C11" t="s">
        <v>9</v>
      </c>
      <c r="D11" t="s">
        <v>10</v>
      </c>
      <c r="E11">
        <v>1000</v>
      </c>
      <c r="F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2584-109A-3C42-B454-2B4BE87D75D3}">
  <dimension ref="A1:H30"/>
  <sheetViews>
    <sheetView workbookViewId="0">
      <selection activeCell="D1" sqref="D1:D1048576"/>
    </sheetView>
  </sheetViews>
  <sheetFormatPr baseColWidth="10" defaultRowHeight="16"/>
  <cols>
    <col min="1" max="1" width="14.1640625" bestFit="1" customWidth="1"/>
    <col min="2" max="2" width="16" customWidth="1"/>
    <col min="3" max="3" width="19.1640625" bestFit="1" customWidth="1"/>
    <col min="4" max="4" width="16.5" bestFit="1" customWidth="1"/>
  </cols>
  <sheetData>
    <row r="1" spans="1:8">
      <c r="A1" t="s">
        <v>15</v>
      </c>
      <c r="B1" t="s">
        <v>16</v>
      </c>
      <c r="C1" t="s">
        <v>21</v>
      </c>
      <c r="D1" t="s">
        <v>18</v>
      </c>
      <c r="E1" t="s">
        <v>19</v>
      </c>
      <c r="F1" t="s">
        <v>20</v>
      </c>
      <c r="G1" t="s">
        <v>30</v>
      </c>
      <c r="H1" t="s">
        <v>31</v>
      </c>
    </row>
    <row r="2" spans="1:8">
      <c r="A2" s="3" t="str">
        <f>Sheet1!A2</f>
        <v>Plate 1 - Top</v>
      </c>
      <c r="B2" s="3" t="str">
        <f>Sheet1!B2</f>
        <v>R1-DP2</v>
      </c>
      <c r="C2" s="4">
        <f>Sheet1!F2</f>
        <v>565000</v>
      </c>
      <c r="D2" s="5">
        <f>Sheet1!D2*Sheet1!C2</f>
        <v>400000</v>
      </c>
      <c r="E2">
        <v>2</v>
      </c>
      <c r="F2" s="5">
        <f>C2/(E2)</f>
        <v>282500</v>
      </c>
      <c r="G2">
        <f xml:space="preserve"> ROUNDDOWN((D2/C2)*1000, 1)</f>
        <v>707.9</v>
      </c>
      <c r="H2">
        <f>(E2)-(G2/1000)</f>
        <v>1.2921</v>
      </c>
    </row>
    <row r="3" spans="1:8">
      <c r="A3" s="3" t="str">
        <f>Sheet1!A3</f>
        <v>Plate 2 - Bottom</v>
      </c>
      <c r="B3" s="3" t="str">
        <f>Sheet1!B3</f>
        <v>R3-DP2</v>
      </c>
      <c r="C3" s="4">
        <f>Sheet1!F3</f>
        <v>889000</v>
      </c>
      <c r="D3" s="5">
        <f>Sheet1!D3*Sheet1!C3</f>
        <v>400000</v>
      </c>
      <c r="E3">
        <v>2</v>
      </c>
      <c r="F3" s="5">
        <f>C3/(E3)</f>
        <v>444500</v>
      </c>
      <c r="G3">
        <f t="shared" ref="G3:G5" si="0" xml:space="preserve"> ROUNDDOWN((D3/C3)*1000, 1)</f>
        <v>449.9</v>
      </c>
      <c r="H3">
        <f t="shared" ref="H3" si="1">(E3)-(G3/1000)</f>
        <v>1.5501</v>
      </c>
    </row>
    <row r="4" spans="1:8">
      <c r="A4" s="3" t="str">
        <f>Sheet1!A4</f>
        <v>Plate 3 - Top</v>
      </c>
      <c r="B4" s="3" t="str">
        <f>Sheet1!B4</f>
        <v>R6-DP2</v>
      </c>
      <c r="C4" s="4">
        <f>Sheet1!F4</f>
        <v>492000</v>
      </c>
      <c r="D4" s="5">
        <f>Sheet1!D4*Sheet1!C4</f>
        <v>400000</v>
      </c>
      <c r="E4">
        <v>2</v>
      </c>
      <c r="F4" s="5">
        <f t="shared" ref="F4:F6" si="2">C4/(E4)</f>
        <v>246000</v>
      </c>
      <c r="G4">
        <f t="shared" si="0"/>
        <v>813</v>
      </c>
      <c r="H4">
        <f t="shared" ref="H4:H6" si="3">(E4)-(G4/1000)</f>
        <v>1.1870000000000001</v>
      </c>
    </row>
    <row r="5" spans="1:8">
      <c r="A5" s="3" t="str">
        <f>Sheet1!A5</f>
        <v>Plate 4 - Top</v>
      </c>
      <c r="B5" s="3" t="str">
        <f>Sheet1!B5</f>
        <v>C1-DP2</v>
      </c>
      <c r="C5" s="4">
        <f>Sheet1!F5</f>
        <v>623000</v>
      </c>
      <c r="D5" s="5">
        <f>Sheet1!D5*Sheet1!C5</f>
        <v>400000</v>
      </c>
      <c r="E5">
        <v>2</v>
      </c>
      <c r="F5" s="5">
        <f t="shared" si="2"/>
        <v>311500</v>
      </c>
      <c r="G5">
        <f t="shared" si="0"/>
        <v>642</v>
      </c>
      <c r="H5">
        <f t="shared" si="3"/>
        <v>1.3580000000000001</v>
      </c>
    </row>
    <row r="6" spans="1:8">
      <c r="A6" s="3" t="str">
        <f>Sheet1!A6</f>
        <v>Plate 5 - Top</v>
      </c>
      <c r="B6" s="3" t="str">
        <f>Sheet1!B6</f>
        <v>C3-DP2</v>
      </c>
      <c r="C6" s="4">
        <f>Sheet1!F6</f>
        <v>324000</v>
      </c>
      <c r="D6" s="5">
        <f>Sheet1!D6*Sheet1!C6</f>
        <v>400000</v>
      </c>
      <c r="E6">
        <v>2</v>
      </c>
      <c r="F6" s="5">
        <f t="shared" si="2"/>
        <v>162000</v>
      </c>
      <c r="G6">
        <f t="shared" ref="G6:G7" si="4" xml:space="preserve"> ROUNDDOWN((D6/C6)*1000, 1)</f>
        <v>1234.5</v>
      </c>
      <c r="H6">
        <f t="shared" si="3"/>
        <v>0.76550000000000007</v>
      </c>
    </row>
    <row r="7" spans="1:8">
      <c r="A7" s="3" t="str">
        <f>Sheet1!A7</f>
        <v>Plate 6 - Bottom</v>
      </c>
      <c r="B7" s="3" t="str">
        <f>Sheet1!B7</f>
        <v>C6-DP1</v>
      </c>
      <c r="C7" s="4">
        <f>Sheet1!F7</f>
        <v>267000</v>
      </c>
      <c r="D7" s="5">
        <f>Sheet1!D7*Sheet1!C7</f>
        <v>400000</v>
      </c>
      <c r="E7">
        <v>2</v>
      </c>
      <c r="F7" s="5">
        <f t="shared" ref="F7" si="5">C7/(E7)</f>
        <v>133500</v>
      </c>
      <c r="G7">
        <f t="shared" si="4"/>
        <v>1498.1</v>
      </c>
      <c r="H7">
        <f t="shared" ref="H7" si="6">(E7)-(G7/1000)</f>
        <v>0.50190000000000001</v>
      </c>
    </row>
    <row r="8" spans="1:8">
      <c r="A8" s="3"/>
      <c r="B8" s="3"/>
      <c r="C8" s="4"/>
      <c r="D8" s="5"/>
      <c r="F8" s="5"/>
    </row>
    <row r="9" spans="1:8">
      <c r="A9" s="3"/>
      <c r="B9" s="3"/>
      <c r="C9" s="4"/>
      <c r="D9" s="5"/>
      <c r="F9" s="5"/>
    </row>
    <row r="10" spans="1:8">
      <c r="A10" s="3"/>
      <c r="B10" s="3"/>
      <c r="C10" s="4"/>
      <c r="D10" s="5"/>
      <c r="F10" s="5"/>
      <c r="G10" s="5"/>
      <c r="H10" s="5"/>
    </row>
    <row r="11" spans="1:8">
      <c r="A11" s="3"/>
      <c r="B11" s="3"/>
      <c r="C11" s="4"/>
      <c r="D11" s="5"/>
      <c r="F11" s="5"/>
      <c r="G11" s="5"/>
      <c r="H11" s="5"/>
    </row>
    <row r="12" spans="1:8">
      <c r="A12" s="3"/>
      <c r="B12" s="3"/>
      <c r="C12" s="4"/>
      <c r="D12" s="5"/>
      <c r="F12" s="5"/>
      <c r="G12" s="5"/>
      <c r="H12" s="5"/>
    </row>
    <row r="13" spans="1:8">
      <c r="A13" s="3"/>
      <c r="B13" s="3"/>
      <c r="C13" s="4"/>
      <c r="D13" s="5"/>
      <c r="F13" s="5"/>
      <c r="G13" s="5"/>
      <c r="H13" s="5"/>
    </row>
    <row r="14" spans="1:8">
      <c r="A14" s="3"/>
      <c r="B14" s="3"/>
      <c r="C14" s="4"/>
      <c r="D14" s="5"/>
      <c r="F14" s="5"/>
      <c r="G14" s="5"/>
      <c r="H14" s="5"/>
    </row>
    <row r="15" spans="1:8">
      <c r="A15" s="3"/>
      <c r="B15" s="3"/>
      <c r="C15" s="4"/>
      <c r="D15" s="5"/>
      <c r="F15" s="5"/>
      <c r="G15" s="5"/>
      <c r="H15" s="5"/>
    </row>
    <row r="16" spans="1:8">
      <c r="A16" s="3"/>
      <c r="B16" s="3"/>
      <c r="C16" s="4"/>
      <c r="D16" s="5"/>
      <c r="F16" s="5"/>
      <c r="G16" s="5"/>
      <c r="H16" s="5"/>
    </row>
    <row r="17" spans="1:8">
      <c r="A17" s="3"/>
      <c r="B17" s="3"/>
      <c r="C17" s="4"/>
      <c r="D17" s="5"/>
      <c r="F17" s="5"/>
      <c r="G17" s="5"/>
      <c r="H17" s="5"/>
    </row>
    <row r="18" spans="1:8">
      <c r="A18" s="3"/>
      <c r="B18" s="3"/>
      <c r="C18" s="4"/>
      <c r="D18" s="5"/>
      <c r="F18" s="5"/>
      <c r="G18" s="5"/>
      <c r="H18" s="5"/>
    </row>
    <row r="19" spans="1:8">
      <c r="A19" s="3"/>
      <c r="B19" s="3"/>
      <c r="C19" s="4"/>
      <c r="D19" s="5"/>
      <c r="F19" s="5"/>
      <c r="G19" s="5"/>
      <c r="H19" s="5"/>
    </row>
    <row r="20" spans="1:8">
      <c r="A20" s="3"/>
      <c r="B20" s="3"/>
      <c r="C20" s="4"/>
      <c r="D20" s="5"/>
      <c r="F20" s="5"/>
      <c r="G20" s="5"/>
      <c r="H20" s="5"/>
    </row>
    <row r="21" spans="1:8">
      <c r="A21" s="3"/>
      <c r="B21" s="3"/>
      <c r="C21" s="4"/>
      <c r="D21" s="5"/>
      <c r="F21" s="5"/>
      <c r="G21" s="5"/>
      <c r="H21" s="5"/>
    </row>
    <row r="22" spans="1:8">
      <c r="A22" s="3"/>
      <c r="B22" s="3"/>
      <c r="C22" s="4"/>
      <c r="D22" s="5"/>
      <c r="F22" s="5"/>
      <c r="G22" s="5"/>
      <c r="H22" s="5"/>
    </row>
    <row r="23" spans="1:8">
      <c r="A23" s="3"/>
      <c r="B23" s="3"/>
      <c r="C23" s="4"/>
      <c r="D23" s="5"/>
      <c r="F23" s="5"/>
      <c r="G23" s="5"/>
      <c r="H23" s="5"/>
    </row>
    <row r="24" spans="1:8">
      <c r="A24" s="3"/>
      <c r="B24" s="3"/>
      <c r="C24" s="4"/>
      <c r="D24" s="5"/>
      <c r="F24" s="5"/>
      <c r="G24" s="5"/>
      <c r="H24" s="5"/>
    </row>
    <row r="25" spans="1:8">
      <c r="A25" s="3"/>
      <c r="B25" s="3"/>
      <c r="C25" s="4"/>
      <c r="D25" s="5"/>
      <c r="F25" s="5"/>
      <c r="G25" s="5"/>
      <c r="H25" s="5"/>
    </row>
    <row r="26" spans="1:8">
      <c r="A26" s="3"/>
      <c r="B26" s="3"/>
      <c r="C26" s="4"/>
      <c r="D26" s="5"/>
      <c r="F26" s="5"/>
      <c r="G26" s="5"/>
      <c r="H26" s="5"/>
    </row>
    <row r="27" spans="1:8">
      <c r="A27" s="3"/>
      <c r="B27" s="3"/>
      <c r="C27" s="4"/>
      <c r="D27" s="5"/>
      <c r="F27" s="5"/>
      <c r="G27" s="5"/>
      <c r="H27" s="5"/>
    </row>
    <row r="28" spans="1:8">
      <c r="A28" s="3"/>
      <c r="B28" s="3"/>
      <c r="C28" s="4"/>
      <c r="D28" s="5"/>
      <c r="F28" s="5"/>
      <c r="G28" s="5"/>
      <c r="H28" s="5"/>
    </row>
    <row r="29" spans="1:8">
      <c r="A29" s="3"/>
      <c r="B29" s="3"/>
      <c r="C29" s="4"/>
      <c r="D29" s="5"/>
      <c r="F29" s="5"/>
      <c r="G29" s="5"/>
      <c r="H29" s="5"/>
    </row>
    <row r="30" spans="1:8">
      <c r="A30" s="3"/>
      <c r="B30" s="3"/>
      <c r="C30" s="4"/>
      <c r="D30" s="5"/>
      <c r="F30" s="5"/>
      <c r="G30" s="5"/>
      <c r="H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2024-07-22T17:58:39Z</dcterms:created>
  <dcterms:modified xsi:type="dcterms:W3CDTF">2024-08-04T13:01:24Z</dcterms:modified>
</cp:coreProperties>
</file>