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 Bhogi\Desktop\"/>
    </mc:Choice>
  </mc:AlternateContent>
  <xr:revisionPtr revIDLastSave="0" documentId="8_{AEBF5A59-A45C-4CF7-9444-8E165FFC4D5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rt 1-1" sheetId="4" r:id="rId1"/>
    <sheet name="Part 1-2" sheetId="3" r:id="rId2"/>
    <sheet name="Part 2" sheetId="2" r:id="rId3"/>
  </sheets>
  <definedNames>
    <definedName name="solver_adj" localSheetId="0" hidden="1">'Part 1-1'!$C$31:$C$36</definedName>
    <definedName name="solver_adj" localSheetId="1" hidden="1">'Part 1-2'!$C$13:$E$18,'Part 1-2'!$I$13:$N$18</definedName>
    <definedName name="solver_adj" localSheetId="2" hidden="1">'Part 2'!$C$14:$C$19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'Part 1-1'!$C$46</definedName>
    <definedName name="solver_lhs1" localSheetId="1" hidden="1">'Part 1-2'!$C$25</definedName>
    <definedName name="solver_lhs1" localSheetId="2" hidden="1">'Part 2'!$C$20</definedName>
    <definedName name="solver_lhs10" localSheetId="0" hidden="1">'Part 1-1'!#REF!</definedName>
    <definedName name="solver_lhs11" localSheetId="0" hidden="1">'Part 1-1'!#REF!</definedName>
    <definedName name="solver_lhs12" localSheetId="0" hidden="1">'Part 1-1'!#REF!</definedName>
    <definedName name="solver_lhs13" localSheetId="0" hidden="1">'Part 1-1'!#REF!</definedName>
    <definedName name="solver_lhs2" localSheetId="0" hidden="1">'Part 1-1'!$C$47</definedName>
    <definedName name="solver_lhs2" localSheetId="1" hidden="1">'Part 1-2'!$C$26</definedName>
    <definedName name="solver_lhs2" localSheetId="2" hidden="1">'Part 2'!$F$13</definedName>
    <definedName name="solver_lhs3" localSheetId="0" hidden="1">'Part 1-1'!$C$48</definedName>
    <definedName name="solver_lhs3" localSheetId="1" hidden="1">'Part 1-2'!$C$27</definedName>
    <definedName name="solver_lhs4" localSheetId="0" hidden="1">'Part 1-1'!$C$49</definedName>
    <definedName name="solver_lhs4" localSheetId="1" hidden="1">'Part 1-2'!$C$28</definedName>
    <definedName name="solver_lhs5" localSheetId="0" hidden="1">'Part 1-1'!$C$50</definedName>
    <definedName name="solver_lhs5" localSheetId="1" hidden="1">'Part 1-2'!$C$29</definedName>
    <definedName name="solver_lhs6" localSheetId="0" hidden="1">'Part 1-1'!$C$51</definedName>
    <definedName name="solver_lhs6" localSheetId="1" hidden="1">'Part 1-2'!$C$30</definedName>
    <definedName name="solver_lhs7" localSheetId="0" hidden="1">'Part 1-1'!$C$52</definedName>
    <definedName name="solver_lhs7" localSheetId="1" hidden="1">'Part 1-2'!$C$31</definedName>
    <definedName name="solver_lhs8" localSheetId="0" hidden="1">'Part 1-1'!$C$53</definedName>
    <definedName name="solver_lhs8" localSheetId="1" hidden="1">'Part 1-2'!$C$32</definedName>
    <definedName name="solver_lhs9" localSheetId="0" hidden="1">'Part 1-1'!$C$54</definedName>
    <definedName name="solver_lhs9" localSheetId="1" hidden="1">'Part 1-2'!$C$33</definedName>
    <definedName name="solver_lin" localSheetId="0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9</definedName>
    <definedName name="solver_num" localSheetId="1" hidden="1">9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'Part 1-1'!$C$31</definedName>
    <definedName name="solver_opt" localSheetId="1" hidden="1">'Part 1-2'!$C$21</definedName>
    <definedName name="solver_opt" localSheetId="2" hidden="1">'Part 2'!$F$14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2</definedName>
    <definedName name="solver_rel1" localSheetId="0" hidden="1">1</definedName>
    <definedName name="solver_rel1" localSheetId="1" hidden="1">1</definedName>
    <definedName name="solver_rel1" localSheetId="2" hidden="1">2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2" localSheetId="0" hidden="1">1</definedName>
    <definedName name="solver_rel2" localSheetId="1" hidden="1">1</definedName>
    <definedName name="solver_rel2" localSheetId="2" hidden="1">3</definedName>
    <definedName name="solver_rel3" localSheetId="0" hidden="1">1</definedName>
    <definedName name="solver_rel3" localSheetId="1" hidden="1">1</definedName>
    <definedName name="solver_rel4" localSheetId="0" hidden="1">2</definedName>
    <definedName name="solver_rel4" localSheetId="1" hidden="1">2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2</definedName>
    <definedName name="solver_rel9" localSheetId="0" hidden="1">2</definedName>
    <definedName name="solver_rel9" localSheetId="1" hidden="1">2</definedName>
    <definedName name="solver_rhs1" localSheetId="0" hidden="1">65</definedName>
    <definedName name="solver_rhs1" localSheetId="1" hidden="1">65</definedName>
    <definedName name="solver_rhs1" localSheetId="2" hidden="1">1</definedName>
    <definedName name="solver_rhs10" localSheetId="0" hidden="1">65</definedName>
    <definedName name="solver_rhs11" localSheetId="0" hidden="1">65</definedName>
    <definedName name="solver_rhs12" localSheetId="0" hidden="1">65</definedName>
    <definedName name="solver_rhs13" localSheetId="0" hidden="1">65</definedName>
    <definedName name="solver_rhs2" localSheetId="0" hidden="1">80</definedName>
    <definedName name="solver_rhs2" localSheetId="1" hidden="1">80</definedName>
    <definedName name="solver_rhs2" localSheetId="2" hidden="1">0.11</definedName>
    <definedName name="solver_rhs3" localSheetId="0" hidden="1">105</definedName>
    <definedName name="solver_rhs3" localSheetId="1" hidden="1">105</definedName>
    <definedName name="solver_rhs4" localSheetId="0" hidden="1">45</definedName>
    <definedName name="solver_rhs4" localSheetId="1" hidden="1">0</definedName>
    <definedName name="solver_rhs5" localSheetId="0" hidden="1">26</definedName>
    <definedName name="solver_rhs5" localSheetId="1" hidden="1">0</definedName>
    <definedName name="solver_rhs6" localSheetId="0" hidden="1">42</definedName>
    <definedName name="solver_rhs6" localSheetId="1" hidden="1">0</definedName>
    <definedName name="solver_rhs7" localSheetId="0" hidden="1">53</definedName>
    <definedName name="solver_rhs7" localSheetId="1" hidden="1">0</definedName>
    <definedName name="solver_rhs8" localSheetId="0" hidden="1">29</definedName>
    <definedName name="solver_rhs8" localSheetId="1" hidden="1">0</definedName>
    <definedName name="solver_rhs9" localSheetId="0" hidden="1">38</definedName>
    <definedName name="solver_rhs9" localSheetId="1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 a="1"/>
  <c r="F14" i="2" s="1"/>
  <c r="F15" i="2" s="1"/>
  <c r="F13" i="2" a="1"/>
  <c r="F13" i="2" s="1"/>
  <c r="C42" i="4"/>
  <c r="C21" i="3" a="1"/>
  <c r="C21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D26" i="2"/>
  <c r="D27" i="2"/>
  <c r="D28" i="2"/>
  <c r="D29" i="2"/>
  <c r="D30" i="2"/>
  <c r="D25" i="2"/>
  <c r="C20" i="2" l="1"/>
  <c r="C46" i="4" l="1"/>
  <c r="C47" i="4"/>
  <c r="C48" i="4"/>
  <c r="C49" i="4"/>
  <c r="C50" i="4"/>
  <c r="C51" i="4"/>
  <c r="C52" i="4"/>
  <c r="C53" i="4"/>
  <c r="C5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<sst xmlns="http://schemas.openxmlformats.org/spreadsheetml/2006/main" count="211" uniqueCount="117">
  <si>
    <t>Waste Proposal Site</t>
  </si>
  <si>
    <t>Plant:</t>
  </si>
  <si>
    <t>Orangeburg</t>
  </si>
  <si>
    <t>Florence</t>
  </si>
  <si>
    <t>Macon</t>
  </si>
  <si>
    <t>Rockhill</t>
  </si>
  <si>
    <t>Waste per Week (bbl)</t>
  </si>
  <si>
    <t>$---</t>
  </si>
  <si>
    <t>---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</si>
  <si>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</si>
  <si>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</si>
  <si>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</si>
  <si>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</si>
  <si>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</si>
  <si>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</si>
  <si>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</si>
  <si>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Min Cost</t>
  </si>
  <si>
    <t>Subject to:</t>
  </si>
  <si>
    <t>Constraint</t>
  </si>
  <si>
    <t>&lt;=</t>
  </si>
  <si>
    <t>LHS</t>
  </si>
  <si>
    <t>RHS</t>
  </si>
  <si>
    <t xml:space="preserve">Capacity </t>
  </si>
  <si>
    <t xml:space="preserve">Weights </t>
  </si>
  <si>
    <t>=</t>
  </si>
  <si>
    <t>Directions</t>
  </si>
  <si>
    <t>5$</t>
  </si>
  <si>
    <t>4$</t>
  </si>
  <si>
    <t>7$</t>
  </si>
  <si>
    <t>9$</t>
  </si>
  <si>
    <t>3$</t>
  </si>
  <si>
    <t>11$</t>
  </si>
  <si>
    <t>Pineville plant</t>
  </si>
  <si>
    <t>Rockhill plant</t>
  </si>
  <si>
    <t>Statesville plant</t>
  </si>
  <si>
    <t>Denver plant</t>
  </si>
  <si>
    <t>Morganton plant</t>
  </si>
  <si>
    <t>Morrisville plant</t>
  </si>
  <si>
    <t>Florence_Capacity</t>
  </si>
  <si>
    <t>Macon_Capacity</t>
  </si>
  <si>
    <t xml:space="preserve">Denver_Transhipment </t>
  </si>
  <si>
    <t>Morrisville_Transhipment</t>
  </si>
  <si>
    <t>Orangeburg site</t>
  </si>
  <si>
    <t>Florence site</t>
  </si>
  <si>
    <t>Macon site</t>
  </si>
  <si>
    <t>Orangeburg_Capacity</t>
  </si>
  <si>
    <t>Morganton _Transhipment</t>
  </si>
  <si>
    <t>Pineville _Transhipment</t>
  </si>
  <si>
    <t>Rockhill _Transhipment</t>
  </si>
  <si>
    <t>Statesville _Transhipment</t>
  </si>
  <si>
    <t>High-tech stocks</t>
  </si>
  <si>
    <t xml:space="preserve">Investment_allocation </t>
  </si>
  <si>
    <t>portfolio_return</t>
  </si>
  <si>
    <t xml:space="preserve">portfolio_variance </t>
  </si>
  <si>
    <t>portfolio_Standard Deviation</t>
  </si>
  <si>
    <t>Minimum Cost</t>
  </si>
  <si>
    <t>Sub to:</t>
  </si>
  <si>
    <t>orangebur_Capacity</t>
  </si>
  <si>
    <t>florence_Capacity</t>
  </si>
  <si>
    <t>macon_Capacity</t>
  </si>
  <si>
    <t xml:space="preserve">denver_Transhipment </t>
  </si>
  <si>
    <t>morganton_Transhipment</t>
  </si>
  <si>
    <t>morrisville_Transhipment</t>
  </si>
  <si>
    <t>pineville_Transhipment</t>
  </si>
  <si>
    <t>rockhill_Transhipment</t>
  </si>
  <si>
    <t>statesville_Transhipment</t>
  </si>
  <si>
    <t>orangeburg_site</t>
  </si>
  <si>
    <t>florence_site</t>
  </si>
  <si>
    <t>macon_site</t>
  </si>
  <si>
    <t>denver plant</t>
  </si>
  <si>
    <t>pineville plant</t>
  </si>
  <si>
    <t>morganton plant</t>
  </si>
  <si>
    <t>morrisville plant</t>
  </si>
  <si>
    <t xml:space="preserve">Waste_Disposal Site: </t>
  </si>
  <si>
    <t>WASTE PROPOSAL SITES</t>
  </si>
  <si>
    <t>Waste per week (bbl)</t>
  </si>
  <si>
    <t>Asset type</t>
  </si>
  <si>
    <t>Returns</t>
  </si>
  <si>
    <t>Morrisville</t>
  </si>
  <si>
    <t>Pineville</t>
  </si>
  <si>
    <t>Statesville</t>
  </si>
  <si>
    <t>Morganton</t>
  </si>
  <si>
    <t>Macon Disposal site</t>
  </si>
  <si>
    <t>Florence disposal site</t>
  </si>
  <si>
    <t>Orangeburg Disposal site</t>
  </si>
  <si>
    <t>Denver</t>
  </si>
  <si>
    <t>Orangeburg  Disposal site</t>
  </si>
  <si>
    <t>Florence Disposal site</t>
  </si>
  <si>
    <t>Macon disposal site</t>
  </si>
  <si>
    <t xml:space="preserve">Macon </t>
  </si>
  <si>
    <t xml:space="preserve">From plant at Denver </t>
  </si>
  <si>
    <t xml:space="preserve">From plant at Morganton </t>
  </si>
  <si>
    <t>From plant at Morrisville</t>
  </si>
  <si>
    <t>From plant at  Pineville</t>
  </si>
  <si>
    <t>From plant at Rockhill</t>
  </si>
  <si>
    <t>From plant at Statesville</t>
  </si>
  <si>
    <t>from Denver plant</t>
  </si>
  <si>
    <t>From Morganton plant</t>
  </si>
  <si>
    <t>From Morrisville plant</t>
  </si>
  <si>
    <t>From pineville plant</t>
  </si>
  <si>
    <t>From rockhill plant</t>
  </si>
  <si>
    <t>From statesville Plant</t>
  </si>
  <si>
    <t>From Statesville plant</t>
  </si>
  <si>
    <t>From Rockhill Plant</t>
  </si>
  <si>
    <t>From Pineville plant</t>
  </si>
  <si>
    <t>From Morrisville Plant</t>
  </si>
  <si>
    <t>from Morganton Plant</t>
  </si>
  <si>
    <t>From Denver plant</t>
  </si>
  <si>
    <t>Table 1: Transporting trash from six plants to three waste disposal facilities costs per barrel</t>
  </si>
  <si>
    <r>
      <t xml:space="preserve">Table </t>
    </r>
    <r>
      <rPr>
        <sz val="10"/>
        <color theme="1"/>
        <rFont val="Yu Gothic UI"/>
        <family val="2"/>
      </rPr>
      <t xml:space="preserve"> Table 2:the following shipping rates per barrel will be paid between each of the six plants:</t>
    </r>
  </si>
  <si>
    <t>Table 3: Per barrel of rubbish, shipping costs between the three trash facilities</t>
  </si>
  <si>
    <t>Table 1: the returns-covariance matrix for assets</t>
  </si>
  <si>
    <t>Table 1: transport fees per barrel for waste from six factories to three dumping grounds</t>
  </si>
  <si>
    <r>
      <t xml:space="preserve">Table </t>
    </r>
    <r>
      <rPr>
        <sz val="10"/>
        <color theme="1"/>
        <rFont val="Yu Gothic UI"/>
        <family val="2"/>
      </rPr>
      <t xml:space="preserve"> Table 2: Shipping from one facility to another's cost</t>
    </r>
  </si>
  <si>
    <t>Table 4: Shipping charges for each barrel of waste disposal between the three trash facilities</t>
  </si>
  <si>
    <t>Table 3: Cost of moving a barrel of trash among the three landfills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</si>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</sst>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Yu Gothic UI"/>
      <family val="2"/>
    </font>
    <font>
      <b/>
      <sz val="12"/>
      <color theme="1"/>
      <name val="Yu Gothic UI"/>
      <family val="2"/>
    </font>
    <font>
      <b/>
      <i/>
      <u/>
      <sz val="12"/>
      <color theme="5" tint="-0.249977111117893"/>
      <name val="Yu Gothic UI"/>
      <family val="2"/>
    </font>
    <font>
      <b/>
      <sz val="12"/>
      <color theme="0"/>
      <name val="Yu Gothic UI"/>
      <family val="2"/>
    </font>
    <font>
      <b/>
      <i/>
      <sz val="12"/>
      <color theme="0"/>
      <name val="Yu Gothic UI"/>
      <family val="2"/>
    </font>
    <font>
      <sz val="9"/>
      <color theme="1"/>
      <name val="Yu Gothic UI"/>
      <family val="2"/>
    </font>
    <font>
      <sz val="12"/>
      <color rgb="FF000000"/>
      <name val="Yu Gothic UI"/>
      <family val="2"/>
    </font>
    <font>
      <sz val="10"/>
      <color theme="1"/>
      <name val="Yu Gothic UI"/>
      <family val="2"/>
    </font>
    <font>
      <sz val="10"/>
      <color rgb="FFFFFFFF"/>
      <name val="Yu Gothic UI"/>
      <family val="2"/>
    </font>
    <font>
      <b/>
      <sz val="12"/>
      <color theme="5" tint="-0.249977111117893"/>
      <name val="Yu Gothic UI"/>
      <family val="2"/>
    </font>
    <font>
      <sz val="12"/>
      <color theme="0"/>
      <name val="Yu Gothic UI"/>
      <family val="2"/>
    </font>
    <font>
      <sz val="12"/>
      <color rgb="FF16192B"/>
      <name val="Yu Gothic UI"/>
      <family val="2"/>
    </font>
    <font>
      <b/>
      <i/>
      <u/>
      <sz val="12"/>
      <color theme="1"/>
      <name val="Yu Gothic UI"/>
      <family val="2"/>
    </font>
    <font>
      <sz val="9"/>
      <color rgb="FFFFFFFF"/>
      <name val="Yu Gothic UI"/>
      <family val="2"/>
    </font>
    <font>
      <b/>
      <u/>
      <sz val="12"/>
      <color theme="0"/>
      <name val="Yu Gothic UI"/>
      <family val="2"/>
    </font>
    <font>
      <b/>
      <sz val="12"/>
      <color rgb="FFFF0000"/>
      <name val="Yu Gothic UI"/>
      <family val="2"/>
    </font>
    <font>
      <b/>
      <sz val="12"/>
      <color rgb="FF000000"/>
      <name val="Yu Gothic UI"/>
      <family val="2"/>
    </font>
    <font>
      <b/>
      <i/>
      <sz val="12"/>
      <color rgb="FFFF0000"/>
      <name val="Yu Gothic UI"/>
      <family val="2"/>
    </font>
    <font>
      <b/>
      <sz val="24"/>
      <color theme="5" tint="-0.249977111117893"/>
      <name val="Yu Gothic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2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13" xfId="0" applyFont="1" applyBorder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164" fontId="17" fillId="2" borderId="7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/>
    <xf numFmtId="0" fontId="19" fillId="0" borderId="10" xfId="0" applyFont="1" applyBorder="1"/>
    <xf numFmtId="0" fontId="13" fillId="0" borderId="0" xfId="0" applyFont="1"/>
    <xf numFmtId="165" fontId="2" fillId="0" borderId="5" xfId="1" applyFont="1" applyBorder="1"/>
    <xf numFmtId="0" fontId="2" fillId="3" borderId="29" xfId="0" applyFont="1" applyFill="1" applyBorder="1"/>
    <xf numFmtId="0" fontId="2" fillId="3" borderId="30" xfId="0" applyFont="1" applyFill="1" applyBorder="1"/>
    <xf numFmtId="9" fontId="1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64" fontId="2" fillId="4" borderId="12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5" borderId="29" xfId="0" applyFont="1" applyFill="1" applyBorder="1"/>
    <xf numFmtId="0" fontId="2" fillId="5" borderId="30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18" fillId="6" borderId="3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4"/>
  <sheetViews>
    <sheetView tabSelected="1" zoomScale="69" zoomScaleNormal="69" workbookViewId="0">
      <selection activeCell="D1" sqref="D1:S2"/>
    </sheetView>
  </sheetViews>
  <sheetFormatPr defaultColWidth="11" defaultRowHeight="17.5" x14ac:dyDescent="0.45"/>
  <cols>
    <col min="1" max="1" width="11" style="1"/>
    <col min="2" max="2" width="34" style="1" customWidth="1"/>
    <col min="3" max="6" width="16.4140625" style="1" customWidth="1"/>
    <col min="7" max="7" width="9.5" style="1" customWidth="1"/>
    <col min="8" max="13" width="15.9140625" style="1" customWidth="1"/>
    <col min="14" max="14" width="17" style="1" customWidth="1"/>
    <col min="15" max="15" width="15.33203125" style="1" customWidth="1"/>
    <col min="16" max="16384" width="11" style="1"/>
  </cols>
  <sheetData>
    <row r="1" spans="2:19" ht="17.5" customHeight="1" x14ac:dyDescent="0.45">
      <c r="D1" s="66" t="s">
        <v>116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2:19" ht="17.5" customHeight="1" x14ac:dyDescent="0.45"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</row>
    <row r="3" spans="2:19" ht="18" thickBot="1" x14ac:dyDescent="0.5"/>
    <row r="4" spans="2:19" ht="18.75" customHeight="1" thickBot="1" x14ac:dyDescent="0.5">
      <c r="B4" s="2"/>
      <c r="C4" s="46" t="s">
        <v>74</v>
      </c>
      <c r="D4" s="47"/>
      <c r="E4" s="48"/>
    </row>
    <row r="5" spans="2:19" ht="35" x14ac:dyDescent="0.45">
      <c r="B5" s="3" t="s">
        <v>1</v>
      </c>
      <c r="C5" s="4" t="s">
        <v>66</v>
      </c>
      <c r="D5" s="4" t="s">
        <v>67</v>
      </c>
      <c r="E5" s="4" t="s">
        <v>68</v>
      </c>
      <c r="H5" s="3" t="s">
        <v>1</v>
      </c>
      <c r="I5" s="6" t="s">
        <v>69</v>
      </c>
      <c r="J5" s="6" t="s">
        <v>71</v>
      </c>
      <c r="K5" s="6" t="s">
        <v>72</v>
      </c>
      <c r="L5" s="7" t="s">
        <v>70</v>
      </c>
      <c r="N5" s="8" t="s">
        <v>73</v>
      </c>
      <c r="O5" s="4" t="s">
        <v>42</v>
      </c>
      <c r="P5" s="4" t="s">
        <v>43</v>
      </c>
      <c r="Q5" s="5" t="s">
        <v>44</v>
      </c>
    </row>
    <row r="6" spans="2:19" ht="35" x14ac:dyDescent="0.45">
      <c r="B6" s="54" t="s">
        <v>90</v>
      </c>
      <c r="C6" s="55">
        <v>12</v>
      </c>
      <c r="D6" s="55">
        <v>15</v>
      </c>
      <c r="E6" s="55">
        <v>17</v>
      </c>
      <c r="H6" s="54" t="s">
        <v>107</v>
      </c>
      <c r="I6" s="55" t="s">
        <v>7</v>
      </c>
      <c r="J6" s="55">
        <v>3</v>
      </c>
      <c r="K6" s="55">
        <v>4</v>
      </c>
      <c r="L6" s="54">
        <v>9</v>
      </c>
      <c r="N6" s="9" t="s">
        <v>84</v>
      </c>
      <c r="O6" s="55" t="s">
        <v>8</v>
      </c>
      <c r="P6" s="55">
        <v>12</v>
      </c>
      <c r="Q6" s="55">
        <v>10</v>
      </c>
    </row>
    <row r="7" spans="2:19" ht="24" customHeight="1" x14ac:dyDescent="0.45">
      <c r="B7" s="54" t="s">
        <v>91</v>
      </c>
      <c r="C7" s="55">
        <v>14</v>
      </c>
      <c r="D7" s="55">
        <v>9</v>
      </c>
      <c r="E7" s="56">
        <v>10</v>
      </c>
      <c r="H7" s="54" t="s">
        <v>106</v>
      </c>
      <c r="I7" s="55">
        <v>6</v>
      </c>
      <c r="J7" s="55" t="s">
        <v>8</v>
      </c>
      <c r="K7" s="56" t="s">
        <v>28</v>
      </c>
      <c r="L7" s="54">
        <v>6</v>
      </c>
      <c r="N7" s="9" t="s">
        <v>83</v>
      </c>
      <c r="O7" s="55">
        <v>12</v>
      </c>
      <c r="P7" s="55" t="s">
        <v>8</v>
      </c>
      <c r="Q7" s="55">
        <v>15</v>
      </c>
    </row>
    <row r="8" spans="2:19" ht="24.9" customHeight="1" thickBot="1" x14ac:dyDescent="0.5">
      <c r="B8" s="54" t="s">
        <v>92</v>
      </c>
      <c r="C8" s="55">
        <v>13</v>
      </c>
      <c r="D8" s="55">
        <v>20</v>
      </c>
      <c r="E8" s="56">
        <v>11</v>
      </c>
      <c r="H8" s="54" t="s">
        <v>105</v>
      </c>
      <c r="I8" s="55" t="s">
        <v>26</v>
      </c>
      <c r="J8" s="55" t="s">
        <v>28</v>
      </c>
      <c r="K8" s="56" t="s">
        <v>8</v>
      </c>
      <c r="L8" s="54">
        <v>3</v>
      </c>
      <c r="N8" s="10" t="s">
        <v>82</v>
      </c>
      <c r="O8" s="55">
        <v>10</v>
      </c>
      <c r="P8" s="55">
        <v>15</v>
      </c>
      <c r="Q8" s="55" t="s">
        <v>8</v>
      </c>
    </row>
    <row r="9" spans="2:19" ht="35" x14ac:dyDescent="0.45">
      <c r="B9" s="54" t="s">
        <v>93</v>
      </c>
      <c r="C9" s="55">
        <v>17</v>
      </c>
      <c r="D9" s="55">
        <v>16</v>
      </c>
      <c r="E9" s="56">
        <v>19</v>
      </c>
      <c r="H9" s="54" t="s">
        <v>104</v>
      </c>
      <c r="I9" s="55" t="s">
        <v>26</v>
      </c>
      <c r="J9" s="55" t="s">
        <v>27</v>
      </c>
      <c r="K9" s="56" t="s">
        <v>30</v>
      </c>
      <c r="L9" s="54" t="s">
        <v>8</v>
      </c>
      <c r="N9" s="40" t="s">
        <v>110</v>
      </c>
      <c r="O9" s="40"/>
      <c r="P9" s="40"/>
      <c r="Q9" s="40"/>
    </row>
    <row r="10" spans="2:19" ht="35" x14ac:dyDescent="0.45">
      <c r="B10" s="54" t="s">
        <v>94</v>
      </c>
      <c r="C10" s="55">
        <v>7</v>
      </c>
      <c r="D10" s="55">
        <v>14</v>
      </c>
      <c r="E10" s="56">
        <v>12</v>
      </c>
      <c r="H10" s="54" t="s">
        <v>103</v>
      </c>
      <c r="I10" s="55" t="s">
        <v>26</v>
      </c>
      <c r="J10" s="55" t="s">
        <v>29</v>
      </c>
      <c r="K10" s="56" t="s">
        <v>26</v>
      </c>
      <c r="L10" s="54">
        <v>3</v>
      </c>
      <c r="N10" s="11"/>
    </row>
    <row r="11" spans="2:19" ht="35.5" thickBot="1" x14ac:dyDescent="0.5">
      <c r="B11" s="57" t="s">
        <v>95</v>
      </c>
      <c r="C11" s="58">
        <v>22</v>
      </c>
      <c r="D11" s="58">
        <v>16</v>
      </c>
      <c r="E11" s="59">
        <v>18</v>
      </c>
      <c r="H11" s="57" t="s">
        <v>102</v>
      </c>
      <c r="I11" s="58" t="s">
        <v>27</v>
      </c>
      <c r="J11" s="58" t="s">
        <v>28</v>
      </c>
      <c r="K11" s="59" t="s">
        <v>31</v>
      </c>
      <c r="L11" s="57">
        <v>12</v>
      </c>
    </row>
    <row r="12" spans="2:19" x14ac:dyDescent="0.45">
      <c r="B12" s="45" t="s">
        <v>108</v>
      </c>
      <c r="C12" s="45"/>
      <c r="D12" s="45"/>
      <c r="E12" s="45"/>
      <c r="H12" s="49" t="s">
        <v>109</v>
      </c>
      <c r="I12" s="49"/>
      <c r="J12" s="49"/>
      <c r="K12" s="49"/>
      <c r="L12" s="49"/>
    </row>
    <row r="14" spans="2:19" ht="29.4" customHeight="1" x14ac:dyDescent="0.45"/>
    <row r="15" spans="2:19" ht="30.65" customHeight="1" x14ac:dyDescent="0.45"/>
    <row r="17" spans="2:5" ht="18" thickBot="1" x14ac:dyDescent="0.5"/>
    <row r="18" spans="2:5" x14ac:dyDescent="0.45">
      <c r="B18" s="3" t="s">
        <v>1</v>
      </c>
      <c r="C18" s="36" t="s">
        <v>75</v>
      </c>
      <c r="D18" s="37"/>
    </row>
    <row r="19" spans="2:5" x14ac:dyDescent="0.45">
      <c r="B19" s="55" t="s">
        <v>96</v>
      </c>
      <c r="C19" s="60">
        <v>45</v>
      </c>
      <c r="D19" s="61"/>
    </row>
    <row r="20" spans="2:5" x14ac:dyDescent="0.45">
      <c r="B20" s="55" t="s">
        <v>97</v>
      </c>
      <c r="C20" s="60">
        <v>26</v>
      </c>
      <c r="D20" s="61"/>
    </row>
    <row r="21" spans="2:5" x14ac:dyDescent="0.45">
      <c r="B21" s="55" t="s">
        <v>98</v>
      </c>
      <c r="C21" s="60">
        <v>42</v>
      </c>
      <c r="D21" s="61"/>
    </row>
    <row r="22" spans="2:5" ht="21.9" customHeight="1" x14ac:dyDescent="0.45">
      <c r="B22" s="55" t="s">
        <v>99</v>
      </c>
      <c r="C22" s="60">
        <v>53</v>
      </c>
      <c r="D22" s="61"/>
    </row>
    <row r="23" spans="2:5" x14ac:dyDescent="0.45">
      <c r="B23" s="55" t="s">
        <v>100</v>
      </c>
      <c r="C23" s="60">
        <v>29</v>
      </c>
      <c r="D23" s="61"/>
    </row>
    <row r="24" spans="2:5" x14ac:dyDescent="0.45">
      <c r="B24" s="55" t="s">
        <v>101</v>
      </c>
      <c r="C24" s="62">
        <v>38</v>
      </c>
      <c r="D24" s="63"/>
    </row>
    <row r="27" spans="2:5" ht="36" customHeight="1" x14ac:dyDescent="0.45"/>
    <row r="29" spans="2:5" ht="18" thickBot="1" x14ac:dyDescent="0.5"/>
    <row r="30" spans="2:5" ht="35" x14ac:dyDescent="0.45">
      <c r="B30" s="3" t="s">
        <v>1</v>
      </c>
      <c r="C30" s="6" t="s">
        <v>86</v>
      </c>
      <c r="D30" s="6" t="s">
        <v>87</v>
      </c>
      <c r="E30" s="7" t="s">
        <v>88</v>
      </c>
    </row>
    <row r="31" spans="2:5" x14ac:dyDescent="0.45">
      <c r="B31" s="55" t="s">
        <v>85</v>
      </c>
      <c r="C31" s="55">
        <v>36</v>
      </c>
      <c r="D31" s="55">
        <v>9</v>
      </c>
      <c r="E31" s="55">
        <v>0</v>
      </c>
    </row>
    <row r="32" spans="2:5" x14ac:dyDescent="0.45">
      <c r="B32" s="55" t="s">
        <v>81</v>
      </c>
      <c r="C32" s="55">
        <v>0</v>
      </c>
      <c r="D32" s="55">
        <v>0</v>
      </c>
      <c r="E32" s="55">
        <v>26</v>
      </c>
    </row>
    <row r="33" spans="2:5" x14ac:dyDescent="0.45">
      <c r="B33" s="55" t="s">
        <v>78</v>
      </c>
      <c r="C33" s="55">
        <v>0</v>
      </c>
      <c r="D33" s="55">
        <v>0</v>
      </c>
      <c r="E33" s="55">
        <v>42</v>
      </c>
    </row>
    <row r="34" spans="2:5" x14ac:dyDescent="0.45">
      <c r="B34" s="55" t="s">
        <v>79</v>
      </c>
      <c r="C34" s="55">
        <v>0</v>
      </c>
      <c r="D34" s="55">
        <v>53</v>
      </c>
      <c r="E34" s="55">
        <v>0</v>
      </c>
    </row>
    <row r="35" spans="2:5" x14ac:dyDescent="0.45">
      <c r="B35" s="55" t="s">
        <v>5</v>
      </c>
      <c r="C35" s="55">
        <v>29</v>
      </c>
      <c r="D35" s="55">
        <v>0</v>
      </c>
      <c r="E35" s="55">
        <v>0</v>
      </c>
    </row>
    <row r="36" spans="2:5" x14ac:dyDescent="0.45">
      <c r="B36" s="55" t="s">
        <v>80</v>
      </c>
      <c r="C36" s="55">
        <v>0</v>
      </c>
      <c r="D36" s="55">
        <v>18</v>
      </c>
      <c r="E36" s="55">
        <v>20</v>
      </c>
    </row>
    <row r="37" spans="2:5" x14ac:dyDescent="0.45">
      <c r="B37" s="45" t="s">
        <v>114</v>
      </c>
      <c r="C37" s="45"/>
      <c r="D37" s="45"/>
      <c r="E37" s="45"/>
    </row>
    <row r="41" spans="2:5" ht="18" thickBot="1" x14ac:dyDescent="0.5"/>
    <row r="42" spans="2:5" x14ac:dyDescent="0.45">
      <c r="B42" s="3" t="s">
        <v>55</v>
      </c>
      <c r="C42" s="41">
        <f>SUMPRODUCT(C6:E11,C31:E36)</f>
        <v>2988</v>
      </c>
      <c r="D42" s="41"/>
      <c r="E42" s="42"/>
    </row>
    <row r="43" spans="2:5" x14ac:dyDescent="0.45">
      <c r="B43" s="12"/>
      <c r="C43" s="13"/>
      <c r="D43" s="13"/>
      <c r="E43" s="14"/>
    </row>
    <row r="44" spans="2:5" x14ac:dyDescent="0.45">
      <c r="B44" s="15" t="s">
        <v>56</v>
      </c>
      <c r="C44" s="43"/>
      <c r="D44" s="43"/>
      <c r="E44" s="44"/>
    </row>
    <row r="45" spans="2:5" x14ac:dyDescent="0.45">
      <c r="B45" s="15" t="s">
        <v>18</v>
      </c>
      <c r="C45" s="15" t="s">
        <v>20</v>
      </c>
      <c r="D45" s="15" t="s">
        <v>25</v>
      </c>
      <c r="E45" s="15" t="s">
        <v>21</v>
      </c>
    </row>
    <row r="46" spans="2:5" x14ac:dyDescent="0.45">
      <c r="B46" s="55" t="s">
        <v>57</v>
      </c>
      <c r="C46" s="55">
        <f>SUM(C31:C36)</f>
        <v>65</v>
      </c>
      <c r="D46" s="55" t="s">
        <v>19</v>
      </c>
      <c r="E46" s="55">
        <v>65</v>
      </c>
    </row>
    <row r="47" spans="2:5" x14ac:dyDescent="0.45">
      <c r="B47" s="55" t="s">
        <v>58</v>
      </c>
      <c r="C47" s="55">
        <f>SUM(D31:D36)</f>
        <v>80</v>
      </c>
      <c r="D47" s="55" t="s">
        <v>19</v>
      </c>
      <c r="E47" s="55">
        <v>80</v>
      </c>
    </row>
    <row r="48" spans="2:5" x14ac:dyDescent="0.45">
      <c r="B48" s="55" t="s">
        <v>59</v>
      </c>
      <c r="C48" s="55">
        <f>SUM(E31:E36)</f>
        <v>88</v>
      </c>
      <c r="D48" s="55" t="s">
        <v>19</v>
      </c>
      <c r="E48" s="55">
        <v>105</v>
      </c>
    </row>
    <row r="49" spans="2:5" x14ac:dyDescent="0.45">
      <c r="B49" s="55" t="s">
        <v>60</v>
      </c>
      <c r="C49" s="55">
        <f t="shared" ref="C49:C54" si="0">SUM(C31:E31)</f>
        <v>45</v>
      </c>
      <c r="D49" s="55" t="s">
        <v>24</v>
      </c>
      <c r="E49" s="55">
        <v>45</v>
      </c>
    </row>
    <row r="50" spans="2:5" x14ac:dyDescent="0.45">
      <c r="B50" s="55" t="s">
        <v>61</v>
      </c>
      <c r="C50" s="55">
        <f t="shared" si="0"/>
        <v>26</v>
      </c>
      <c r="D50" s="55" t="s">
        <v>24</v>
      </c>
      <c r="E50" s="55">
        <v>26</v>
      </c>
    </row>
    <row r="51" spans="2:5" x14ac:dyDescent="0.45">
      <c r="B51" s="55" t="s">
        <v>62</v>
      </c>
      <c r="C51" s="55">
        <f t="shared" si="0"/>
        <v>42</v>
      </c>
      <c r="D51" s="55" t="s">
        <v>24</v>
      </c>
      <c r="E51" s="55">
        <v>42</v>
      </c>
    </row>
    <row r="52" spans="2:5" x14ac:dyDescent="0.45">
      <c r="B52" s="55" t="s">
        <v>63</v>
      </c>
      <c r="C52" s="55">
        <f t="shared" si="0"/>
        <v>53</v>
      </c>
      <c r="D52" s="55" t="s">
        <v>24</v>
      </c>
      <c r="E52" s="55">
        <v>53</v>
      </c>
    </row>
    <row r="53" spans="2:5" x14ac:dyDescent="0.45">
      <c r="B53" s="55" t="s">
        <v>64</v>
      </c>
      <c r="C53" s="55">
        <f t="shared" si="0"/>
        <v>29</v>
      </c>
      <c r="D53" s="55" t="s">
        <v>24</v>
      </c>
      <c r="E53" s="55">
        <v>29</v>
      </c>
    </row>
    <row r="54" spans="2:5" x14ac:dyDescent="0.45">
      <c r="B54" s="55" t="s">
        <v>65</v>
      </c>
      <c r="C54" s="55">
        <f t="shared" si="0"/>
        <v>38</v>
      </c>
      <c r="D54" s="55" t="s">
        <v>24</v>
      </c>
      <c r="E54" s="55">
        <v>38</v>
      </c>
    </row>
  </sheetData>
  <scenarios current="0">
    <scenario name="S1" count="6" user="Sosten" comment="Created by Sosten on 2/17/2022">
      <inputCells r="D31" val="0"/>
      <inputCells r="D32" val="0"/>
      <inputCells r="D33" val="0"/>
      <inputCells r="D34" val="0"/>
      <inputCells r="D35" val="0"/>
      <inputCells r="D36" val="0"/>
    </scenario>
  </scenarios>
  <mergeCells count="8">
    <mergeCell ref="D1:S2"/>
    <mergeCell ref="N9:Q9"/>
    <mergeCell ref="C42:E42"/>
    <mergeCell ref="C44:E44"/>
    <mergeCell ref="B37:E37"/>
    <mergeCell ref="C4:E4"/>
    <mergeCell ref="B12:E12"/>
    <mergeCell ref="H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3"/>
  <sheetViews>
    <sheetView topLeftCell="B1" zoomScale="80" zoomScaleNormal="80" workbookViewId="0">
      <selection activeCell="G11" sqref="G11"/>
    </sheetView>
  </sheetViews>
  <sheetFormatPr defaultColWidth="8.83203125" defaultRowHeight="17.5" x14ac:dyDescent="0.45"/>
  <cols>
    <col min="1" max="1" width="8.83203125" style="1"/>
    <col min="2" max="2" width="26.6640625" style="1" customWidth="1"/>
    <col min="3" max="3" width="16.08203125" style="1" customWidth="1"/>
    <col min="4" max="4" width="13.5" style="1" customWidth="1"/>
    <col min="5" max="5" width="12.6640625" style="1" customWidth="1"/>
    <col min="6" max="6" width="16.6640625" style="1" customWidth="1"/>
    <col min="7" max="7" width="8.83203125" style="1"/>
    <col min="8" max="8" width="16.58203125" style="1" customWidth="1"/>
    <col min="9" max="9" width="10.9140625" style="1" customWidth="1"/>
    <col min="10" max="10" width="12.5" style="1" customWidth="1"/>
    <col min="11" max="11" width="13.4140625" style="1" customWidth="1"/>
    <col min="12" max="12" width="11.9140625" style="1" customWidth="1"/>
    <col min="13" max="13" width="9.6640625" style="1" customWidth="1"/>
    <col min="14" max="14" width="11" style="1" customWidth="1"/>
    <col min="15" max="16384" width="8.83203125" style="1"/>
  </cols>
  <sheetData>
    <row r="1" spans="2:14" ht="18" thickBot="1" x14ac:dyDescent="0.5">
      <c r="C1" s="50" t="s">
        <v>0</v>
      </c>
      <c r="D1" s="51"/>
      <c r="E1" s="52"/>
    </row>
    <row r="2" spans="2:14" ht="35" x14ac:dyDescent="0.45">
      <c r="B2" s="3" t="s">
        <v>1</v>
      </c>
      <c r="C2" s="4" t="s">
        <v>2</v>
      </c>
      <c r="D2" s="4" t="s">
        <v>3</v>
      </c>
      <c r="E2" s="4" t="s">
        <v>89</v>
      </c>
      <c r="F2" s="5" t="s">
        <v>6</v>
      </c>
      <c r="H2" s="8" t="s">
        <v>1</v>
      </c>
      <c r="I2" s="4" t="s">
        <v>35</v>
      </c>
      <c r="J2" s="4" t="s">
        <v>36</v>
      </c>
      <c r="K2" s="4" t="s">
        <v>37</v>
      </c>
      <c r="L2" s="4" t="s">
        <v>32</v>
      </c>
      <c r="M2" s="4" t="s">
        <v>33</v>
      </c>
      <c r="N2" s="5" t="s">
        <v>34</v>
      </c>
    </row>
    <row r="3" spans="2:14" ht="18" thickBot="1" x14ac:dyDescent="0.5">
      <c r="B3" s="57" t="s">
        <v>35</v>
      </c>
      <c r="C3" s="57">
        <v>12</v>
      </c>
      <c r="D3" s="57">
        <v>15</v>
      </c>
      <c r="E3" s="57">
        <v>17</v>
      </c>
      <c r="F3" s="57">
        <v>45</v>
      </c>
      <c r="H3" s="57" t="s">
        <v>35</v>
      </c>
      <c r="I3" s="57"/>
      <c r="J3" s="57">
        <v>3</v>
      </c>
      <c r="K3" s="57">
        <v>4</v>
      </c>
      <c r="L3" s="57">
        <v>9</v>
      </c>
      <c r="M3" s="57">
        <v>5</v>
      </c>
      <c r="N3" s="57">
        <v>4</v>
      </c>
    </row>
    <row r="4" spans="2:14" ht="18" thickBot="1" x14ac:dyDescent="0.5">
      <c r="B4" s="57" t="s">
        <v>36</v>
      </c>
      <c r="C4" s="57">
        <v>14</v>
      </c>
      <c r="D4" s="57">
        <v>9</v>
      </c>
      <c r="E4" s="57">
        <v>10</v>
      </c>
      <c r="F4" s="57">
        <v>26</v>
      </c>
      <c r="H4" s="57" t="s">
        <v>36</v>
      </c>
      <c r="I4" s="57">
        <v>6</v>
      </c>
      <c r="J4" s="57"/>
      <c r="K4" s="57">
        <v>7</v>
      </c>
      <c r="L4" s="57">
        <v>6</v>
      </c>
      <c r="M4" s="57">
        <v>9</v>
      </c>
      <c r="N4" s="57">
        <v>4</v>
      </c>
    </row>
    <row r="5" spans="2:14" ht="18" thickBot="1" x14ac:dyDescent="0.5">
      <c r="B5" s="57" t="s">
        <v>37</v>
      </c>
      <c r="C5" s="57">
        <v>13</v>
      </c>
      <c r="D5" s="57">
        <v>20</v>
      </c>
      <c r="E5" s="57">
        <v>11</v>
      </c>
      <c r="F5" s="57">
        <v>42</v>
      </c>
      <c r="H5" s="57" t="s">
        <v>37</v>
      </c>
      <c r="I5" s="57">
        <v>5</v>
      </c>
      <c r="J5" s="57">
        <v>7</v>
      </c>
      <c r="K5" s="57"/>
      <c r="L5" s="57">
        <v>3</v>
      </c>
      <c r="M5" s="57">
        <v>4</v>
      </c>
      <c r="N5" s="57">
        <v>9</v>
      </c>
    </row>
    <row r="6" spans="2:14" ht="18" thickBot="1" x14ac:dyDescent="0.5">
      <c r="B6" s="57" t="s">
        <v>32</v>
      </c>
      <c r="C6" s="57">
        <v>17</v>
      </c>
      <c r="D6" s="57">
        <v>16</v>
      </c>
      <c r="E6" s="57">
        <v>19</v>
      </c>
      <c r="F6" s="57">
        <v>53</v>
      </c>
      <c r="H6" s="57" t="s">
        <v>32</v>
      </c>
      <c r="I6" s="57">
        <v>5</v>
      </c>
      <c r="J6" s="57">
        <v>4</v>
      </c>
      <c r="K6" s="57">
        <v>3</v>
      </c>
      <c r="L6" s="57"/>
      <c r="M6" s="57">
        <v>3</v>
      </c>
      <c r="N6" s="57">
        <v>11</v>
      </c>
    </row>
    <row r="7" spans="2:14" ht="18" thickBot="1" x14ac:dyDescent="0.5">
      <c r="B7" s="57" t="s">
        <v>33</v>
      </c>
      <c r="C7" s="57">
        <v>7</v>
      </c>
      <c r="D7" s="57">
        <v>14</v>
      </c>
      <c r="E7" s="57">
        <v>12</v>
      </c>
      <c r="F7" s="57">
        <v>29</v>
      </c>
      <c r="H7" s="57" t="s">
        <v>33</v>
      </c>
      <c r="I7" s="57">
        <v>5</v>
      </c>
      <c r="J7" s="57">
        <v>9</v>
      </c>
      <c r="K7" s="57">
        <v>5</v>
      </c>
      <c r="L7" s="57">
        <v>3</v>
      </c>
      <c r="M7" s="57"/>
      <c r="N7" s="57">
        <v>14</v>
      </c>
    </row>
    <row r="8" spans="2:14" ht="18" thickBot="1" x14ac:dyDescent="0.5">
      <c r="B8" s="57" t="s">
        <v>34</v>
      </c>
      <c r="C8" s="57">
        <v>22</v>
      </c>
      <c r="D8" s="57">
        <v>16</v>
      </c>
      <c r="E8" s="57">
        <v>18</v>
      </c>
      <c r="F8" s="57">
        <v>38</v>
      </c>
      <c r="H8" s="57" t="s">
        <v>34</v>
      </c>
      <c r="I8" s="57">
        <v>4</v>
      </c>
      <c r="J8" s="57">
        <v>7</v>
      </c>
      <c r="K8" s="57">
        <v>11</v>
      </c>
      <c r="L8" s="57">
        <v>12</v>
      </c>
      <c r="M8" s="57">
        <v>8</v>
      </c>
      <c r="N8" s="57"/>
    </row>
    <row r="9" spans="2:14" x14ac:dyDescent="0.45">
      <c r="B9" s="2" t="s">
        <v>22</v>
      </c>
      <c r="C9" s="18">
        <v>65</v>
      </c>
      <c r="D9" s="19">
        <v>80</v>
      </c>
      <c r="E9" s="18">
        <v>105</v>
      </c>
      <c r="F9" s="18"/>
      <c r="H9" s="49" t="s">
        <v>113</v>
      </c>
      <c r="I9" s="49"/>
      <c r="J9" s="49"/>
      <c r="K9" s="49"/>
      <c r="L9" s="49"/>
    </row>
    <row r="10" spans="2:14" x14ac:dyDescent="0.45">
      <c r="B10" s="45" t="s">
        <v>112</v>
      </c>
      <c r="C10" s="45"/>
      <c r="D10" s="45"/>
      <c r="E10" s="45"/>
      <c r="F10" s="18"/>
      <c r="H10" s="20"/>
      <c r="I10" s="20"/>
      <c r="J10" s="20"/>
      <c r="K10" s="20"/>
      <c r="L10" s="20"/>
    </row>
    <row r="11" spans="2:14" ht="18" thickBot="1" x14ac:dyDescent="0.5"/>
    <row r="12" spans="2:14" ht="25.25" customHeight="1" x14ac:dyDescent="0.45">
      <c r="B12" s="21" t="s">
        <v>1</v>
      </c>
      <c r="C12" s="3" t="s">
        <v>2</v>
      </c>
      <c r="D12" s="6" t="s">
        <v>3</v>
      </c>
      <c r="E12" s="7" t="s">
        <v>4</v>
      </c>
      <c r="H12" s="8" t="s">
        <v>1</v>
      </c>
      <c r="I12" s="4" t="s">
        <v>35</v>
      </c>
      <c r="J12" s="4" t="s">
        <v>36</v>
      </c>
      <c r="K12" s="4" t="s">
        <v>37</v>
      </c>
      <c r="L12" s="4" t="s">
        <v>32</v>
      </c>
      <c r="M12" s="4" t="s">
        <v>33</v>
      </c>
      <c r="N12" s="5" t="s">
        <v>34</v>
      </c>
    </row>
    <row r="13" spans="2:14" ht="18" thickBot="1" x14ac:dyDescent="0.5">
      <c r="B13" s="57" t="s">
        <v>35</v>
      </c>
      <c r="C13" s="57"/>
      <c r="D13" s="57"/>
      <c r="E13" s="57"/>
      <c r="H13" s="57" t="s">
        <v>35</v>
      </c>
      <c r="I13" s="57"/>
      <c r="J13" s="57">
        <v>45</v>
      </c>
      <c r="K13" s="57"/>
      <c r="L13" s="57"/>
      <c r="M13" s="57"/>
      <c r="N13" s="57"/>
    </row>
    <row r="14" spans="2:14" ht="18" thickBot="1" x14ac:dyDescent="0.5">
      <c r="B14" s="57" t="s">
        <v>36</v>
      </c>
      <c r="C14" s="57"/>
      <c r="D14" s="57">
        <v>80</v>
      </c>
      <c r="E14" s="57">
        <v>29</v>
      </c>
      <c r="H14" s="57" t="s">
        <v>36</v>
      </c>
      <c r="I14" s="57"/>
      <c r="J14" s="57"/>
      <c r="K14" s="57"/>
      <c r="L14" s="57"/>
      <c r="M14" s="57"/>
      <c r="N14" s="57"/>
    </row>
    <row r="15" spans="2:14" ht="18" thickBot="1" x14ac:dyDescent="0.5">
      <c r="B15" s="57" t="s">
        <v>37</v>
      </c>
      <c r="C15" s="57"/>
      <c r="D15" s="57"/>
      <c r="E15" s="57">
        <v>59</v>
      </c>
      <c r="H15" s="57" t="s">
        <v>37</v>
      </c>
      <c r="I15" s="57"/>
      <c r="J15" s="57"/>
      <c r="K15" s="57"/>
      <c r="L15" s="57"/>
      <c r="M15" s="57"/>
      <c r="N15" s="57"/>
    </row>
    <row r="16" spans="2:14" ht="18" thickBot="1" x14ac:dyDescent="0.5">
      <c r="B16" s="57" t="s">
        <v>32</v>
      </c>
      <c r="C16" s="57"/>
      <c r="D16" s="57"/>
      <c r="E16" s="57"/>
      <c r="H16" s="57" t="s">
        <v>32</v>
      </c>
      <c r="I16" s="57"/>
      <c r="J16" s="57"/>
      <c r="K16" s="57">
        <v>17</v>
      </c>
      <c r="L16" s="57"/>
      <c r="M16" s="57">
        <v>36</v>
      </c>
      <c r="N16" s="57"/>
    </row>
    <row r="17" spans="2:14" ht="18" thickBot="1" x14ac:dyDescent="0.5">
      <c r="B17" s="57" t="s">
        <v>5</v>
      </c>
      <c r="C17" s="57">
        <v>65</v>
      </c>
      <c r="D17" s="57"/>
      <c r="E17" s="57"/>
      <c r="H17" s="57" t="s">
        <v>33</v>
      </c>
      <c r="I17" s="57"/>
      <c r="J17" s="57"/>
      <c r="K17" s="57"/>
      <c r="L17" s="57"/>
      <c r="M17" s="57"/>
      <c r="N17" s="57"/>
    </row>
    <row r="18" spans="2:14" ht="18" thickBot="1" x14ac:dyDescent="0.5">
      <c r="B18" s="57" t="s">
        <v>34</v>
      </c>
      <c r="C18" s="57"/>
      <c r="D18" s="57"/>
      <c r="E18" s="57"/>
      <c r="H18" s="57" t="s">
        <v>34</v>
      </c>
      <c r="I18" s="57"/>
      <c r="J18" s="57">
        <v>38</v>
      </c>
      <c r="K18" s="57"/>
      <c r="L18" s="57"/>
      <c r="M18" s="57"/>
      <c r="N18" s="57"/>
    </row>
    <row r="19" spans="2:14" x14ac:dyDescent="0.45">
      <c r="B19" s="45" t="s">
        <v>115</v>
      </c>
      <c r="C19" s="45"/>
      <c r="D19" s="45"/>
      <c r="E19" s="45"/>
    </row>
    <row r="20" spans="2:14" ht="18" thickBot="1" x14ac:dyDescent="0.5">
      <c r="B20" s="39"/>
      <c r="C20" s="39"/>
      <c r="D20" s="39"/>
      <c r="E20" s="39"/>
    </row>
    <row r="21" spans="2:14" x14ac:dyDescent="0.45">
      <c r="B21" s="8" t="s">
        <v>16</v>
      </c>
      <c r="C21" s="22">
        <f t="array" ref="C21">SUMPRODUCT(C3:E8,C13:E18) + SUMPRODUCT(I3:N8,I13:N18)</f>
        <v>2674</v>
      </c>
      <c r="D21" s="23"/>
      <c r="E21" s="24"/>
    </row>
    <row r="22" spans="2:14" ht="18" thickBot="1" x14ac:dyDescent="0.5">
      <c r="B22" s="25"/>
      <c r="C22" s="13"/>
      <c r="D22" s="13"/>
      <c r="E22" s="14"/>
    </row>
    <row r="23" spans="2:14" ht="18" thickBot="1" x14ac:dyDescent="0.5">
      <c r="B23" s="26" t="s">
        <v>17</v>
      </c>
      <c r="C23" s="13"/>
      <c r="D23" s="13"/>
      <c r="E23" s="14"/>
    </row>
    <row r="24" spans="2:14" x14ac:dyDescent="0.45">
      <c r="B24" s="27" t="s">
        <v>18</v>
      </c>
      <c r="C24" s="27" t="s">
        <v>20</v>
      </c>
      <c r="D24" s="27" t="s">
        <v>25</v>
      </c>
      <c r="E24" s="28" t="s">
        <v>21</v>
      </c>
    </row>
    <row r="25" spans="2:14" ht="18" thickBot="1" x14ac:dyDescent="0.5">
      <c r="B25" s="57" t="s">
        <v>45</v>
      </c>
      <c r="C25" s="57">
        <f t="array" ref="C25">SUM(C13:C18)</f>
        <v>65</v>
      </c>
      <c r="D25" s="57" t="s">
        <v>19</v>
      </c>
      <c r="E25" s="57">
        <v>65</v>
      </c>
    </row>
    <row r="26" spans="2:14" ht="18" thickBot="1" x14ac:dyDescent="0.5">
      <c r="B26" s="57" t="s">
        <v>38</v>
      </c>
      <c r="C26" s="57">
        <f t="array" ref="C26">SUM(D13:D18)</f>
        <v>80</v>
      </c>
      <c r="D26" s="57" t="s">
        <v>19</v>
      </c>
      <c r="E26" s="57">
        <v>80</v>
      </c>
    </row>
    <row r="27" spans="2:14" ht="18" thickBot="1" x14ac:dyDescent="0.5">
      <c r="B27" s="57" t="s">
        <v>39</v>
      </c>
      <c r="C27" s="57">
        <f t="array" ref="C27">SUM(E13:E18)</f>
        <v>88</v>
      </c>
      <c r="D27" s="57" t="s">
        <v>19</v>
      </c>
      <c r="E27" s="57">
        <v>105</v>
      </c>
    </row>
    <row r="28" spans="2:14" ht="18" thickBot="1" x14ac:dyDescent="0.5">
      <c r="B28" s="57" t="s">
        <v>40</v>
      </c>
      <c r="C28" s="57">
        <f t="array" ref="C28">F3-SUM($I13:$N13)+SUM(I13:I18)-SUM($C13:$E13)</f>
        <v>0</v>
      </c>
      <c r="D28" s="57" t="s">
        <v>24</v>
      </c>
      <c r="E28" s="57">
        <v>0</v>
      </c>
    </row>
    <row r="29" spans="2:14" ht="18" thickBot="1" x14ac:dyDescent="0.5">
      <c r="B29" s="57" t="s">
        <v>46</v>
      </c>
      <c r="C29" s="57">
        <f t="array" ref="C29">F4-SUM($I14:$N14)+SUM(J13:J18)-SUM($C14:$E14)</f>
        <v>0</v>
      </c>
      <c r="D29" s="57" t="s">
        <v>24</v>
      </c>
      <c r="E29" s="57">
        <v>0</v>
      </c>
    </row>
    <row r="30" spans="2:14" ht="18" thickBot="1" x14ac:dyDescent="0.5">
      <c r="B30" s="57" t="s">
        <v>41</v>
      </c>
      <c r="C30" s="57">
        <f t="array" ref="C30">F5-SUM($I15:$N15)+SUM(K13:K18)-SUM($C15:$E15)</f>
        <v>0</v>
      </c>
      <c r="D30" s="57" t="s">
        <v>24</v>
      </c>
      <c r="E30" s="57">
        <v>0</v>
      </c>
    </row>
    <row r="31" spans="2:14" ht="18" thickBot="1" x14ac:dyDescent="0.5">
      <c r="B31" s="57" t="s">
        <v>47</v>
      </c>
      <c r="C31" s="57">
        <f t="array" ref="C31">F6-SUM($I16:$N16)+SUM(L13:L18)-SUM($C16:$E16)</f>
        <v>0</v>
      </c>
      <c r="D31" s="57" t="s">
        <v>24</v>
      </c>
      <c r="E31" s="57">
        <v>0</v>
      </c>
    </row>
    <row r="32" spans="2:14" ht="18" thickBot="1" x14ac:dyDescent="0.5">
      <c r="B32" s="57" t="s">
        <v>48</v>
      </c>
      <c r="C32" s="57">
        <f t="array" ref="C32">F7-SUM($I17:$N17)+SUM(M13:M18)-SUM($C17:$E17)</f>
        <v>0</v>
      </c>
      <c r="D32" s="57" t="s">
        <v>24</v>
      </c>
      <c r="E32" s="57">
        <v>0</v>
      </c>
    </row>
    <row r="33" spans="2:5" ht="18" thickBot="1" x14ac:dyDescent="0.5">
      <c r="B33" s="57" t="s">
        <v>49</v>
      </c>
      <c r="C33" s="57">
        <f t="array" ref="C33">F8-SUM($I18:$N18)+SUM(N13:N18)-SUM($C18:$E18)</f>
        <v>0</v>
      </c>
      <c r="D33" s="57" t="s">
        <v>24</v>
      </c>
      <c r="E33" s="57">
        <v>0</v>
      </c>
    </row>
  </sheetData>
  <mergeCells count="4">
    <mergeCell ref="C1:E1"/>
    <mergeCell ref="B10:E10"/>
    <mergeCell ref="B19:E19"/>
    <mergeCell ref="H9:L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0"/>
  <sheetViews>
    <sheetView topLeftCell="A6" zoomScale="86" zoomScaleNormal="86" workbookViewId="0">
      <selection activeCell="F20" sqref="F20"/>
    </sheetView>
  </sheetViews>
  <sheetFormatPr defaultColWidth="11" defaultRowHeight="17.5" x14ac:dyDescent="0.45"/>
  <cols>
    <col min="1" max="1" width="11" style="1"/>
    <col min="2" max="2" width="16.6640625" style="1" customWidth="1"/>
    <col min="3" max="3" width="20" style="1" customWidth="1"/>
    <col min="4" max="4" width="22" style="1" customWidth="1"/>
    <col min="5" max="5" width="18.6640625" style="1" customWidth="1"/>
    <col min="6" max="6" width="14.08203125" style="1" customWidth="1"/>
    <col min="7" max="12" width="16.08203125" style="1" customWidth="1"/>
    <col min="13" max="16384" width="11" style="1"/>
  </cols>
  <sheetData>
    <row r="1" spans="2:14" ht="18" thickBot="1" x14ac:dyDescent="0.5"/>
    <row r="2" spans="2:14" x14ac:dyDescent="0.45"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J2" s="8" t="s">
        <v>76</v>
      </c>
      <c r="K2" s="8" t="s">
        <v>77</v>
      </c>
    </row>
    <row r="3" spans="2:14" ht="18" thickBot="1" x14ac:dyDescent="0.5">
      <c r="B3" s="57" t="s">
        <v>9</v>
      </c>
      <c r="C3" s="29">
        <v>1E-3</v>
      </c>
      <c r="D3" s="30">
        <v>2.9999999999999997E-4</v>
      </c>
      <c r="E3" s="30">
        <v>-2.9999999999999997E-4</v>
      </c>
      <c r="F3" s="30">
        <v>3.5E-4</v>
      </c>
      <c r="G3" s="30">
        <v>-3.5E-4</v>
      </c>
      <c r="H3" s="30">
        <v>4.0000000000000002E-4</v>
      </c>
      <c r="J3" s="64" t="s">
        <v>9</v>
      </c>
      <c r="K3" s="57">
        <v>7.0000000000000007E-2</v>
      </c>
    </row>
    <row r="4" spans="2:14" ht="18" thickBot="1" x14ac:dyDescent="0.5">
      <c r="B4" s="57" t="s">
        <v>50</v>
      </c>
      <c r="C4" s="64">
        <v>2.9999999999999997E-4</v>
      </c>
      <c r="D4" s="30">
        <v>8.9999999999999993E-3</v>
      </c>
      <c r="E4" s="30">
        <v>4.0000000000000002E-4</v>
      </c>
      <c r="F4" s="30">
        <v>1.6000000000000001E-3</v>
      </c>
      <c r="G4" s="30">
        <v>-1.6000000000000001E-3</v>
      </c>
      <c r="H4" s="30">
        <v>5.9999999999999995E-4</v>
      </c>
      <c r="J4" s="64" t="s">
        <v>10</v>
      </c>
      <c r="K4" s="57">
        <v>0.12</v>
      </c>
    </row>
    <row r="5" spans="2:14" ht="18" thickBot="1" x14ac:dyDescent="0.5">
      <c r="B5" s="57" t="s">
        <v>11</v>
      </c>
      <c r="C5" s="64">
        <v>-2.9999999999999997E-4</v>
      </c>
      <c r="D5" s="64">
        <v>4.0000000000000002E-4</v>
      </c>
      <c r="E5" s="30">
        <v>8.0000000000000002E-3</v>
      </c>
      <c r="F5" s="30">
        <v>1.5E-3</v>
      </c>
      <c r="G5" s="30">
        <v>-5.4999999999999997E-3</v>
      </c>
      <c r="H5" s="30">
        <v>-6.9999999999999999E-4</v>
      </c>
      <c r="J5" s="64" t="s">
        <v>11</v>
      </c>
      <c r="K5" s="57">
        <v>0.11</v>
      </c>
    </row>
    <row r="6" spans="2:14" ht="18" thickBot="1" x14ac:dyDescent="0.5">
      <c r="B6" s="57" t="s">
        <v>12</v>
      </c>
      <c r="C6" s="64">
        <v>3.5E-4</v>
      </c>
      <c r="D6" s="64">
        <v>1.6000000000000001E-3</v>
      </c>
      <c r="E6" s="64">
        <v>1.5E-3</v>
      </c>
      <c r="F6" s="30">
        <v>1.2E-2</v>
      </c>
      <c r="G6" s="30">
        <v>-5.0000000000000001E-4</v>
      </c>
      <c r="H6" s="30">
        <v>8.0000000000000004E-4</v>
      </c>
      <c r="J6" s="64" t="s">
        <v>12</v>
      </c>
      <c r="K6" s="57">
        <v>0.14000000000000001</v>
      </c>
    </row>
    <row r="7" spans="2:14" ht="18" thickBot="1" x14ac:dyDescent="0.5">
      <c r="B7" s="57" t="s">
        <v>13</v>
      </c>
      <c r="C7" s="64">
        <v>-3.5E-4</v>
      </c>
      <c r="D7" s="64">
        <v>-1.6000000000000001E-3</v>
      </c>
      <c r="E7" s="64">
        <v>-5.4999999999999997E-3</v>
      </c>
      <c r="F7" s="64">
        <v>-5.0000000000000001E-4</v>
      </c>
      <c r="G7" s="30">
        <v>1.2E-2</v>
      </c>
      <c r="H7" s="30">
        <v>-8.0000000000000004E-4</v>
      </c>
      <c r="J7" s="64" t="s">
        <v>13</v>
      </c>
      <c r="K7" s="57">
        <v>0.14000000000000001</v>
      </c>
      <c r="N7" s="1" t="s">
        <v>15</v>
      </c>
    </row>
    <row r="8" spans="2:14" ht="18" thickBot="1" x14ac:dyDescent="0.5">
      <c r="B8" s="57" t="s">
        <v>14</v>
      </c>
      <c r="C8" s="64">
        <v>4.0000000000000002E-4</v>
      </c>
      <c r="D8" s="64">
        <v>5.9999999999999995E-4</v>
      </c>
      <c r="E8" s="64">
        <v>-6.9999999999999999E-4</v>
      </c>
      <c r="F8" s="64">
        <v>8.0000000000000004E-4</v>
      </c>
      <c r="G8" s="64">
        <v>-8.0000000000000004E-4</v>
      </c>
      <c r="H8" s="30">
        <v>5.0000000000000001E-3</v>
      </c>
      <c r="J8" s="64" t="s">
        <v>14</v>
      </c>
      <c r="K8" s="57">
        <v>0.09</v>
      </c>
    </row>
    <row r="9" spans="2:14" x14ac:dyDescent="0.45">
      <c r="B9" s="31"/>
      <c r="C9" s="53" t="s">
        <v>111</v>
      </c>
      <c r="D9" s="53"/>
      <c r="E9" s="53"/>
      <c r="F9" s="53"/>
      <c r="G9" s="53"/>
      <c r="H9" s="53"/>
    </row>
    <row r="10" spans="2:14" x14ac:dyDescent="0.45">
      <c r="F10" s="38"/>
    </row>
    <row r="12" spans="2:14" ht="18" thickBot="1" x14ac:dyDescent="0.5"/>
    <row r="13" spans="2:14" ht="18" thickBot="1" x14ac:dyDescent="0.5">
      <c r="B13" s="8"/>
      <c r="C13" s="8" t="s">
        <v>23</v>
      </c>
      <c r="E13" s="64" t="s">
        <v>52</v>
      </c>
      <c r="F13" s="32" cm="1">
        <f t="array" ref="F13">MMULT(TRANSPOSE(K3:K8),C14:C19)</f>
        <v>0.11000000005722585</v>
      </c>
    </row>
    <row r="14" spans="2:14" ht="18" thickBot="1" x14ac:dyDescent="0.5">
      <c r="B14" s="64" t="s">
        <v>9</v>
      </c>
      <c r="C14" s="57">
        <v>0.18980729171589952</v>
      </c>
      <c r="E14" s="64" t="s">
        <v>53</v>
      </c>
      <c r="F14" s="33" cm="1">
        <f t="array" ref="F14">MMULT(TRANSPOSE(C14:C19),MMULT(C3:H8,C14:C19))</f>
        <v>7.3563427163961324E-4</v>
      </c>
    </row>
    <row r="15" spans="2:14" ht="35.5" thickBot="1" x14ac:dyDescent="0.5">
      <c r="B15" s="64" t="s">
        <v>50</v>
      </c>
      <c r="C15" s="57">
        <v>0.10863025477726242</v>
      </c>
      <c r="E15" s="65" t="s">
        <v>54</v>
      </c>
      <c r="F15" s="17">
        <f>SQRT(F14)</f>
        <v>2.7122578631826533E-2</v>
      </c>
    </row>
    <row r="16" spans="2:14" ht="18" thickBot="1" x14ac:dyDescent="0.5">
      <c r="B16" s="64" t="s">
        <v>11</v>
      </c>
      <c r="C16" s="57">
        <v>0.27082773883967315</v>
      </c>
    </row>
    <row r="17" spans="2:4" ht="18" thickBot="1" x14ac:dyDescent="0.5">
      <c r="B17" s="64" t="s">
        <v>12</v>
      </c>
      <c r="C17" s="57">
        <v>4.7942563846991956E-2</v>
      </c>
    </row>
    <row r="18" spans="2:4" ht="18" thickBot="1" x14ac:dyDescent="0.5">
      <c r="B18" s="64" t="s">
        <v>13</v>
      </c>
      <c r="C18" s="57">
        <v>0.25446997055650894</v>
      </c>
    </row>
    <row r="19" spans="2:4" ht="18" thickBot="1" x14ac:dyDescent="0.5">
      <c r="B19" s="64" t="s">
        <v>14</v>
      </c>
      <c r="C19" s="57">
        <v>0.12832281083319122</v>
      </c>
    </row>
    <row r="20" spans="2:4" x14ac:dyDescent="0.45">
      <c r="C20" s="34">
        <f>SUM(C14:C19)</f>
        <v>1.0000006305695273</v>
      </c>
    </row>
    <row r="23" spans="2:4" ht="18" thickBot="1" x14ac:dyDescent="0.5"/>
    <row r="24" spans="2:4" x14ac:dyDescent="0.45">
      <c r="B24" s="8"/>
      <c r="C24" s="8" t="s">
        <v>23</v>
      </c>
      <c r="D24" s="8" t="s">
        <v>51</v>
      </c>
    </row>
    <row r="25" spans="2:4" ht="18" thickBot="1" x14ac:dyDescent="0.5">
      <c r="B25" s="64" t="s">
        <v>9</v>
      </c>
      <c r="C25" s="16">
        <v>0.18980729171589952</v>
      </c>
      <c r="D25" s="35">
        <f>C25*10000</f>
        <v>1898.0729171589953</v>
      </c>
    </row>
    <row r="26" spans="2:4" ht="18" thickBot="1" x14ac:dyDescent="0.5">
      <c r="B26" s="64" t="s">
        <v>50</v>
      </c>
      <c r="C26" s="16">
        <v>0.10863025477726242</v>
      </c>
      <c r="D26" s="35">
        <f t="shared" ref="D26:D30" si="0">C26*10000</f>
        <v>1086.3025477726242</v>
      </c>
    </row>
    <row r="27" spans="2:4" ht="18" thickBot="1" x14ac:dyDescent="0.5">
      <c r="B27" s="64" t="s">
        <v>11</v>
      </c>
      <c r="C27" s="16">
        <v>0.27082773883967315</v>
      </c>
      <c r="D27" s="35">
        <f t="shared" si="0"/>
        <v>2708.2773883967316</v>
      </c>
    </row>
    <row r="28" spans="2:4" ht="18" thickBot="1" x14ac:dyDescent="0.5">
      <c r="B28" s="64" t="s">
        <v>12</v>
      </c>
      <c r="C28" s="16">
        <v>4.7942563846991956E-2</v>
      </c>
      <c r="D28" s="35">
        <f t="shared" si="0"/>
        <v>479.42563846991959</v>
      </c>
    </row>
    <row r="29" spans="2:4" ht="18" thickBot="1" x14ac:dyDescent="0.5">
      <c r="B29" s="64" t="s">
        <v>13</v>
      </c>
      <c r="C29" s="16">
        <v>0.25446997055650894</v>
      </c>
      <c r="D29" s="35">
        <f t="shared" si="0"/>
        <v>2544.6997055650895</v>
      </c>
    </row>
    <row r="30" spans="2:4" ht="18" thickBot="1" x14ac:dyDescent="0.5">
      <c r="B30" s="64" t="s">
        <v>14</v>
      </c>
      <c r="C30" s="16">
        <v>0.12832281083319122</v>
      </c>
      <c r="D30" s="35">
        <f t="shared" si="0"/>
        <v>1283.2281083319122</v>
      </c>
    </row>
  </sheetData>
  <mergeCells count="1">
    <mergeCell ref="C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1-1</vt:lpstr>
      <vt:lpstr>Part 1-2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Vamsi Koye</dc:creator>
  <cp:lastModifiedBy>Kalyan Bhogi</cp:lastModifiedBy>
  <dcterms:created xsi:type="dcterms:W3CDTF">2020-12-01T18:44:30Z</dcterms:created>
  <dcterms:modified xsi:type="dcterms:W3CDTF">2023-07-02T15:16:10Z</dcterms:modified>
</cp:coreProperties>
</file>