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iz\Desktop\Dashboard\"/>
    </mc:Choice>
  </mc:AlternateContent>
  <bookViews>
    <workbookView xWindow="0" yWindow="0" windowWidth="20490" windowHeight="10500"/>
  </bookViews>
  <sheets>
    <sheet name="Project" sheetId="1" r:id="rId1"/>
    <sheet name="Sheet1" sheetId="4" r:id="rId2"/>
  </sheets>
  <calcPr calcId="162913"/>
  <fileRecoveryPr repairLoad="1"/>
</workbook>
</file>

<file path=xl/calcChain.xml><?xml version="1.0" encoding="utf-8"?>
<calcChain xmlns="http://schemas.openxmlformats.org/spreadsheetml/2006/main">
  <c r="M8" i="1" l="1"/>
  <c r="M9" i="1"/>
  <c r="M10" i="1"/>
  <c r="M11" i="1"/>
  <c r="M12" i="1"/>
  <c r="M13" i="1"/>
  <c r="M14" i="1"/>
  <c r="M15" i="1"/>
  <c r="M16" i="1"/>
  <c r="N16" i="1" s="1"/>
  <c r="H16" i="1" s="1"/>
  <c r="J16" i="1" s="1"/>
  <c r="F16" i="1" l="1"/>
  <c r="G16" i="1" s="1"/>
  <c r="M7" i="1"/>
  <c r="H13" i="1"/>
  <c r="H15" i="1"/>
  <c r="I16" i="1" l="1"/>
  <c r="F14" i="1"/>
  <c r="F12" i="1"/>
  <c r="F10" i="1"/>
  <c r="F8" i="1"/>
  <c r="F15" i="1"/>
  <c r="F13" i="1"/>
  <c r="F11" i="1"/>
  <c r="F9" i="1"/>
  <c r="F7" i="1"/>
  <c r="G9" i="1" l="1"/>
  <c r="G8" i="1"/>
  <c r="G11" i="1"/>
  <c r="G10" i="1"/>
  <c r="G7" i="1"/>
  <c r="I13" i="1"/>
  <c r="G13" i="1"/>
  <c r="G12" i="1"/>
  <c r="I15" i="1"/>
  <c r="G15" i="1"/>
  <c r="G14" i="1"/>
  <c r="Q3" i="1"/>
  <c r="Q7" i="1"/>
  <c r="Q16" i="1" l="1"/>
  <c r="N7" i="1"/>
  <c r="N8" i="1"/>
  <c r="H8" i="1" s="1"/>
  <c r="N10" i="1"/>
  <c r="N12" i="1"/>
  <c r="N9" i="1"/>
  <c r="N11" i="1"/>
  <c r="N13" i="1"/>
  <c r="J13" i="1" s="1"/>
  <c r="H12" i="1" l="1"/>
  <c r="I12" i="1" s="1"/>
  <c r="H9" i="1"/>
  <c r="J9" i="1" s="1"/>
  <c r="H10" i="1"/>
  <c r="J10" i="1" s="1"/>
  <c r="H11" i="1"/>
  <c r="J11" i="1" s="1"/>
  <c r="J8" i="1"/>
  <c r="H7" i="1"/>
  <c r="J7" i="1" s="1"/>
  <c r="N15" i="1"/>
  <c r="J15" i="1" s="1"/>
  <c r="N14" i="1"/>
  <c r="H14" i="1" l="1"/>
  <c r="I14" i="1" s="1"/>
  <c r="J12" i="1"/>
  <c r="I11" i="1"/>
  <c r="I7" i="1"/>
  <c r="I9" i="1"/>
  <c r="I8" i="1"/>
  <c r="I10" i="1"/>
  <c r="R17" i="1"/>
  <c r="J14" i="1" l="1"/>
  <c r="Q11" i="1"/>
  <c r="T3" i="1"/>
</calcChain>
</file>

<file path=xl/sharedStrings.xml><?xml version="1.0" encoding="utf-8"?>
<sst xmlns="http://schemas.openxmlformats.org/spreadsheetml/2006/main" count="49" uniqueCount="37">
  <si>
    <t>Start Date</t>
  </si>
  <si>
    <t>Outstanding days</t>
  </si>
  <si>
    <t>Projetct Management</t>
  </si>
  <si>
    <t>Expected completion date</t>
  </si>
  <si>
    <t>Project name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</si>
  <si>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</si>
  <si>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</si>
  <si>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</si>
  <si>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</si>
  <si>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</si>
  <si>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</si>
  <si>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</si>
  <si>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</si>
  <si>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Current day</t>
  </si>
  <si>
    <t>Pending Projects</t>
  </si>
  <si>
    <t>Total Projects</t>
  </si>
  <si>
    <t>Completed</t>
  </si>
  <si>
    <t>Support</t>
  </si>
  <si>
    <t>Project 9</t>
  </si>
  <si>
    <t>Total Completed</t>
  </si>
  <si>
    <t>Margin</t>
  </si>
  <si>
    <t>You made success</t>
  </si>
  <si>
    <t>☺</t>
  </si>
  <si>
    <t>Accomplished?</t>
  </si>
  <si>
    <t>Project Days</t>
  </si>
  <si>
    <t>Not completed</t>
  </si>
  <si>
    <t>Over due/ not accomplished</t>
  </si>
  <si>
    <t>Supporting column</t>
  </si>
  <si>
    <t>ˣ</t>
  </si>
  <si>
    <t>Project Level</t>
  </si>
  <si>
    <t>Status</t>
  </si>
  <si>
    <t>project 10</t>
  </si>
  <si>
    <t>How to perfectly use "IF" condition</t>
  </si>
  <si>
    <t>How to perfectly use "IF And" condition</t>
  </si>
  <si>
    <t>How to add symbols to show status</t>
  </si>
  <si>
    <t>How to manipulate dates</t>
  </si>
  <si>
    <t>How to create better modern bar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</si>
</sst>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1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4" fillId="2" borderId="0" xfId="0" applyFont="1" applyFill="1" applyAlignment="1">
      <alignment horizontal="centerContinuous"/>
    </xf>
    <xf numFmtId="0" fontId="4" fillId="2" borderId="0" xfId="0" applyFont="1" applyFill="1"/>
    <xf numFmtId="14" fontId="4" fillId="2" borderId="0" xfId="0" applyNumberFormat="1" applyFont="1" applyFill="1"/>
    <xf numFmtId="0" fontId="0" fillId="4" borderId="0" xfId="0" applyFill="1"/>
    <xf numFmtId="14" fontId="0" fillId="4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5" fillId="0" borderId="0" xfId="0" applyFont="1" applyAlignment="1">
      <alignment horizontal="center" vertical="center"/>
    </xf>
    <xf numFmtId="0" fontId="0" fillId="0" borderId="0" xfId="0" applyFont="1"/>
    <xf numFmtId="0" fontId="0" fillId="4" borderId="0" xfId="0" applyFill="1" applyAlignment="1">
      <alignment horizontal="center"/>
    </xf>
    <xf numFmtId="0" fontId="6" fillId="4" borderId="0" xfId="0" applyFont="1" applyFill="1"/>
    <xf numFmtId="14" fontId="2" fillId="0" borderId="1" xfId="0" applyNumberFormat="1" applyFont="1" applyBorder="1"/>
    <xf numFmtId="0" fontId="7" fillId="0" borderId="0" xfId="0" applyFont="1" applyBorder="1" applyAlignment="1">
      <alignment horizontal="center" vertical="center"/>
    </xf>
    <xf numFmtId="0" fontId="3" fillId="4" borderId="0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3" borderId="6" xfId="0" applyFont="1" applyFill="1" applyBorder="1"/>
    <xf numFmtId="0" fontId="0" fillId="5" borderId="3" xfId="0" applyFont="1" applyFill="1" applyBorder="1"/>
    <xf numFmtId="14" fontId="0" fillId="5" borderId="1" xfId="0" applyNumberFormat="1" applyFont="1" applyFill="1" applyBorder="1"/>
    <xf numFmtId="14" fontId="2" fillId="5" borderId="1" xfId="0" applyNumberFormat="1" applyFont="1" applyFill="1" applyBorder="1"/>
    <xf numFmtId="0" fontId="0" fillId="0" borderId="3" xfId="0" applyFont="1" applyBorder="1"/>
    <xf numFmtId="14" fontId="0" fillId="0" borderId="1" xfId="0" applyNumberFormat="1" applyFont="1" applyBorder="1"/>
    <xf numFmtId="0" fontId="0" fillId="0" borderId="4" xfId="0" applyFont="1" applyBorder="1"/>
    <xf numFmtId="0" fontId="0" fillId="0" borderId="1" xfId="0" applyFont="1" applyBorder="1"/>
    <xf numFmtId="0" fontId="0" fillId="0" borderId="8" xfId="0" applyFont="1" applyBorder="1"/>
    <xf numFmtId="0" fontId="0" fillId="0" borderId="2" xfId="0" applyBorder="1"/>
    <xf numFmtId="0" fontId="0" fillId="0" borderId="0" xfId="0" applyNumberFormat="1" applyBorder="1"/>
    <xf numFmtId="0" fontId="8" fillId="5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3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14" fontId="0" fillId="0" borderId="2" xfId="0" applyNumberFormat="1" applyFont="1" applyBorder="1"/>
    <xf numFmtId="14" fontId="2" fillId="0" borderId="2" xfId="0" applyNumberFormat="1" applyFont="1" applyBorder="1"/>
    <xf numFmtId="0" fontId="8" fillId="0" borderId="2" xfId="0" applyNumberFormat="1" applyFont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9" fontId="3" fillId="4" borderId="0" xfId="1" applyNumberFormat="1" applyFont="1" applyFill="1" applyBorder="1"/>
    <xf numFmtId="9" fontId="3" fillId="4" borderId="0" xfId="0" applyNumberFormat="1" applyFont="1" applyFill="1" applyBorder="1"/>
    <xf numFmtId="9" fontId="3" fillId="4" borderId="0" xfId="1" applyFont="1" applyFill="1" applyBorder="1"/>
    <xf numFmtId="0" fontId="11" fillId="4" borderId="0" xfId="0" applyFont="1" applyFill="1" applyBorder="1"/>
    <xf numFmtId="0" fontId="3" fillId="0" borderId="0" xfId="0" applyFont="1"/>
    <xf numFmtId="0" fontId="7" fillId="5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9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8A8-4AAE-9706-2D9450FF7DCE}"/>
              </c:ext>
            </c:extLst>
          </c:dPt>
          <c:val>
            <c:numRef>
              <c:f>Project!$R$16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A8-4AAE-9706-2D9450FF7DCE}"/>
            </c:ext>
          </c:extLst>
        </c:ser>
        <c:ser>
          <c:idx val="0"/>
          <c:order val="1"/>
          <c:spPr>
            <a:solidFill>
              <a:srgbClr val="009242"/>
            </a:solidFill>
            <a:ln>
              <a:noFill/>
            </a:ln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layout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28A8-4AAE-9706-2D9450FF7D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Project!$Q$16</c:f>
              <c:numCache>
                <c:formatCode>0%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8-4AAE-9706-2D9450FF7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03412992"/>
        <c:axId val="403410040"/>
      </c:barChart>
      <c:scatterChart>
        <c:scatterStyle val="lineMarker"/>
        <c:varyColors val="0"/>
        <c:ser>
          <c:idx val="2"/>
          <c:order val="2"/>
          <c:tx>
            <c:strRef>
              <c:f>Project!$Q$17</c:f>
              <c:strCache>
                <c:ptCount val="1"/>
                <c:pt idx="0">
                  <c:v>Margin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25400">
                <a:noFill/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c:spPr>
          </c:marker>
          <c:xVal>
            <c:numRef>
              <c:f>Project!$R$17</c:f>
              <c:numCache>
                <c:formatCode>0%</c:formatCode>
                <c:ptCount val="1"/>
                <c:pt idx="0">
                  <c:v>0.5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28A8-4AAE-9706-2D9450FF7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28832"/>
        <c:axId val="391547528"/>
      </c:scatterChart>
      <c:catAx>
        <c:axId val="403412992"/>
        <c:scaling>
          <c:orientation val="minMax"/>
        </c:scaling>
        <c:delete val="1"/>
        <c:axPos val="l"/>
        <c:majorTickMark val="out"/>
        <c:minorTickMark val="none"/>
        <c:tickLblPos val="nextTo"/>
        <c:crossAx val="403410040"/>
        <c:crosses val="autoZero"/>
        <c:auto val="1"/>
        <c:lblAlgn val="ctr"/>
        <c:lblOffset val="100"/>
        <c:noMultiLvlLbl val="0"/>
      </c:catAx>
      <c:valAx>
        <c:axId val="403410040"/>
        <c:scaling>
          <c:orientation val="minMax"/>
          <c:max val="1"/>
          <c:min val="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403412992"/>
        <c:crosses val="autoZero"/>
        <c:crossBetween val="between"/>
      </c:valAx>
      <c:valAx>
        <c:axId val="391547528"/>
        <c:scaling>
          <c:orientation val="minMax"/>
          <c:max val="1.5"/>
        </c:scaling>
        <c:delete val="1"/>
        <c:axPos val="r"/>
        <c:numFmt formatCode="General" sourceLinked="1"/>
        <c:majorTickMark val="out"/>
        <c:minorTickMark val="none"/>
        <c:tickLblPos val="nextTo"/>
        <c:crossAx val="391528832"/>
        <c:crosses val="max"/>
        <c:crossBetween val="midCat"/>
      </c:valAx>
      <c:valAx>
        <c:axId val="391528832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39154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1</xdr:row>
      <xdr:rowOff>161925</xdr:rowOff>
    </xdr:from>
    <xdr:to>
      <xdr:col>14</xdr:col>
      <xdr:colOff>180975</xdr:colOff>
      <xdr:row>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390525</xdr:colOff>
      <xdr:row>0</xdr:row>
      <xdr:rowOff>133350</xdr:rowOff>
    </xdr:from>
    <xdr:to>
      <xdr:col>13</xdr:col>
      <xdr:colOff>19050</xdr:colOff>
      <xdr:row>1</xdr:row>
      <xdr:rowOff>238125</xdr:rowOff>
    </xdr:to>
    <xdr:sp macro="" textlink="">
      <xdr:nvSpPr>
        <xdr:cNvPr id="9" name="TextBox 8"/>
        <xdr:cNvSpPr txBox="1"/>
      </xdr:nvSpPr>
      <xdr:spPr>
        <a:xfrm>
          <a:off x="8220075" y="133350"/>
          <a:ext cx="29813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1">
              <a:solidFill>
                <a:schemeClr val="tx1">
                  <a:lumMod val="95000"/>
                  <a:lumOff val="5000"/>
                </a:schemeClr>
              </a:solidFill>
            </a:rPr>
            <a:t>Percentage</a:t>
          </a:r>
          <a:r>
            <a:rPr lang="en-US" sz="1200" b="1" i="1" baseline="0">
              <a:solidFill>
                <a:schemeClr val="tx1">
                  <a:lumMod val="95000"/>
                  <a:lumOff val="5000"/>
                </a:schemeClr>
              </a:solidFill>
            </a:rPr>
            <a:t> of projects completed</a:t>
          </a:r>
        </a:p>
      </xdr:txBody>
    </xdr:sp>
    <xdr:clientData/>
  </xdr:twoCellAnchor>
  <xdr:oneCellAnchor>
    <xdr:from>
      <xdr:col>2</xdr:col>
      <xdr:colOff>295276</xdr:colOff>
      <xdr:row>1</xdr:row>
      <xdr:rowOff>116973</xdr:rowOff>
    </xdr:from>
    <xdr:ext cx="476250" cy="342786"/>
    <xdr:sp macro="" textlink="$Q$3">
      <xdr:nvSpPr>
        <xdr:cNvPr id="4" name="Rectangle 3"/>
        <xdr:cNvSpPr/>
      </xdr:nvSpPr>
      <xdr:spPr>
        <a:xfrm>
          <a:off x="2238376" y="307473"/>
          <a:ext cx="476250" cy="342786"/>
        </a:xfrm>
        <a:prstGeom prst="rect">
          <a:avLst/>
        </a:prstGeom>
        <a:solidFill>
          <a:srgbClr val="C00000"/>
        </a:solidFill>
      </xdr:spPr>
      <xdr:txBody>
        <a:bodyPr wrap="square" lIns="91440" tIns="45720" rIns="91440" bIns="45720">
          <a:spAutoFit/>
        </a:bodyPr>
        <a:lstStyle/>
        <a:p>
          <a:pPr algn="ctr"/>
          <a:fld id="{BAD71AAC-FFEE-4EDA-AEE5-4B6B769784E4}" type="TxLink">
            <a:rPr lang="en-US" sz="1600" b="1" i="1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</a:rPr>
            <a:pPr algn="ctr"/>
            <a:t>5</a:t>
          </a:fld>
          <a:endParaRPr lang="en-US" sz="5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945395</xdr:colOff>
      <xdr:row>2</xdr:row>
      <xdr:rowOff>155073</xdr:rowOff>
    </xdr:from>
    <xdr:ext cx="1252459" cy="280205"/>
    <xdr:sp macro="" textlink="$Q$4">
      <xdr:nvSpPr>
        <xdr:cNvPr id="8" name="Rectangle 7"/>
        <xdr:cNvSpPr/>
      </xdr:nvSpPr>
      <xdr:spPr>
        <a:xfrm>
          <a:off x="1897895" y="612273"/>
          <a:ext cx="1252459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fld id="{81DED4C5-032A-4AEE-8DC7-298D57C97813}" type="TxLink">
            <a:rPr lang="en-US" sz="12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</a:rPr>
            <a:pPr algn="ctr"/>
            <a:t>Pending Projects</a:t>
          </a:fld>
          <a:endParaRPr lang="en-US" sz="5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801815</xdr:colOff>
      <xdr:row>1</xdr:row>
      <xdr:rowOff>116973</xdr:rowOff>
    </xdr:from>
    <xdr:ext cx="465010" cy="342786"/>
    <xdr:sp macro="" textlink="$Q$11">
      <xdr:nvSpPr>
        <xdr:cNvPr id="10" name="Rectangle 9"/>
        <xdr:cNvSpPr/>
      </xdr:nvSpPr>
      <xdr:spPr>
        <a:xfrm>
          <a:off x="3640265" y="307473"/>
          <a:ext cx="465010" cy="342786"/>
        </a:xfrm>
        <a:prstGeom prst="rect">
          <a:avLst/>
        </a:prstGeom>
        <a:solidFill>
          <a:srgbClr val="92D050"/>
        </a:solidFill>
      </xdr:spPr>
      <xdr:txBody>
        <a:bodyPr wrap="square" lIns="91440" tIns="45720" rIns="91440" bIns="45720">
          <a:spAutoFit/>
        </a:bodyPr>
        <a:lstStyle/>
        <a:p>
          <a:pPr algn="ctr"/>
          <a:fld id="{75F17939-457E-425E-9F34-EB144850BD68}" type="TxLink">
            <a:rPr lang="en-US" sz="1600" b="1" i="1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</a:rPr>
            <a:pPr algn="ctr"/>
            <a:t>5</a:t>
          </a:fld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348495</xdr:colOff>
      <xdr:row>2</xdr:row>
      <xdr:rowOff>155073</xdr:rowOff>
    </xdr:from>
    <xdr:ext cx="1252459" cy="280205"/>
    <xdr:sp macro="" textlink="$Q$12">
      <xdr:nvSpPr>
        <xdr:cNvPr id="11" name="Rectangle 10"/>
        <xdr:cNvSpPr/>
      </xdr:nvSpPr>
      <xdr:spPr>
        <a:xfrm>
          <a:off x="3186945" y="612273"/>
          <a:ext cx="1252459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indent="0" algn="ctr"/>
          <a:fld id="{1C12DA16-CB69-4A54-B37B-B97266DDDF54}" type="TxLink">
            <a:rPr lang="en-US" sz="12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+mn-cs"/>
            </a:rPr>
            <a:pPr marL="0" indent="0" algn="ctr"/>
            <a:t>Total Completed</a:t>
          </a:fld>
          <a:endParaRPr lang="en-US" sz="1200" b="1" i="0" u="none" strike="noStrike" cap="none" spc="0">
            <a:ln w="0"/>
            <a:solidFill>
              <a:srgbClr val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1071690</xdr:colOff>
      <xdr:row>1</xdr:row>
      <xdr:rowOff>116973</xdr:rowOff>
    </xdr:from>
    <xdr:ext cx="471360" cy="342786"/>
    <xdr:sp macro="" textlink="$Q$7">
      <xdr:nvSpPr>
        <xdr:cNvPr id="12" name="Rectangle 11"/>
        <xdr:cNvSpPr/>
      </xdr:nvSpPr>
      <xdr:spPr>
        <a:xfrm>
          <a:off x="4881690" y="307473"/>
          <a:ext cx="471360" cy="342786"/>
        </a:xfrm>
        <a:prstGeom prst="rect">
          <a:avLst/>
        </a:prstGeom>
        <a:solidFill>
          <a:schemeClr val="accent2"/>
        </a:solidFill>
      </xdr:spPr>
      <xdr:txBody>
        <a:bodyPr wrap="square" lIns="91440" tIns="45720" rIns="91440" bIns="45720">
          <a:spAutoFit/>
        </a:bodyPr>
        <a:lstStyle/>
        <a:p>
          <a:pPr algn="ctr"/>
          <a:fld id="{FE5D0BC2-C1F0-4F23-ACC5-E9BB62DB32A3}" type="TxLink">
            <a:rPr lang="en-US" sz="1600" b="1" i="1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</a:rPr>
            <a:pPr algn="ctr"/>
            <a:t>10</a:t>
          </a:fld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761919</xdr:colOff>
      <xdr:row>2</xdr:row>
      <xdr:rowOff>155073</xdr:rowOff>
    </xdr:from>
    <xdr:ext cx="1060610" cy="280205"/>
    <xdr:sp macro="" textlink="$Q$8">
      <xdr:nvSpPr>
        <xdr:cNvPr id="13" name="Rectangle 12"/>
        <xdr:cNvSpPr/>
      </xdr:nvSpPr>
      <xdr:spPr>
        <a:xfrm>
          <a:off x="4571919" y="612273"/>
          <a:ext cx="106061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indent="0" algn="ctr"/>
          <a:fld id="{8009E2E1-8218-4245-8F81-9F584223E2DF}" type="TxLink">
            <a:rPr lang="en-US" sz="12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+mn-cs"/>
            </a:rPr>
            <a:pPr marL="0" indent="0" algn="ctr"/>
            <a:t>Total Projects</a:t>
          </a:fld>
          <a:endParaRPr lang="en-US" sz="1200" b="1" i="0" u="none" strike="noStrike" cap="none" spc="0">
            <a:ln w="0"/>
            <a:solidFill>
              <a:srgbClr val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227140</xdr:colOff>
      <xdr:row>1</xdr:row>
      <xdr:rowOff>116973</xdr:rowOff>
    </xdr:from>
    <xdr:ext cx="458660" cy="342786"/>
    <xdr:sp macro="" textlink="$T$3">
      <xdr:nvSpPr>
        <xdr:cNvPr id="14" name="Rectangle 13"/>
        <xdr:cNvSpPr/>
      </xdr:nvSpPr>
      <xdr:spPr>
        <a:xfrm>
          <a:off x="6418390" y="307473"/>
          <a:ext cx="458660" cy="342786"/>
        </a:xfrm>
        <a:prstGeom prst="rect">
          <a:avLst/>
        </a:prstGeom>
        <a:solidFill>
          <a:srgbClr val="FF0000"/>
        </a:solidFill>
      </xdr:spPr>
      <xdr:txBody>
        <a:bodyPr wrap="square" lIns="91440" tIns="45720" rIns="91440" bIns="45720">
          <a:spAutoFit/>
        </a:bodyPr>
        <a:lstStyle/>
        <a:p>
          <a:pPr algn="ctr"/>
          <a:fld id="{F733E6F4-A083-4E10-A789-1BCF09F09FB2}" type="TxLink">
            <a:rPr lang="en-US" sz="1600" b="1" i="1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</a:rPr>
            <a:pPr algn="ctr"/>
            <a:t>3</a:t>
          </a:fld>
          <a:endParaRPr lang="en-US" sz="5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647679</xdr:colOff>
      <xdr:row>2</xdr:row>
      <xdr:rowOff>164598</xdr:rowOff>
    </xdr:from>
    <xdr:ext cx="2000291" cy="280205"/>
    <xdr:sp macro="" textlink="$T$4">
      <xdr:nvSpPr>
        <xdr:cNvPr id="15" name="Rectangle 14"/>
        <xdr:cNvSpPr/>
      </xdr:nvSpPr>
      <xdr:spPr>
        <a:xfrm>
          <a:off x="5648304" y="621798"/>
          <a:ext cx="2000291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indent="0" algn="ctr"/>
          <a:fld id="{2B42A11D-B329-41EF-8A17-CC812846A2ED}" type="TxLink">
            <a:rPr lang="en-US" sz="12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+mn-cs"/>
            </a:rPr>
            <a:pPr marL="0" indent="0" algn="ctr"/>
            <a:t>Over due/ not accomplished</a:t>
          </a:fld>
          <a:endParaRPr lang="en-US" sz="1200" b="1" i="0" u="none" strike="noStrike" cap="none" spc="0">
            <a:ln w="0"/>
            <a:solidFill>
              <a:srgbClr val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285749</xdr:colOff>
      <xdr:row>2</xdr:row>
      <xdr:rowOff>47624</xdr:rowOff>
    </xdr:from>
    <xdr:to>
      <xdr:col>15</xdr:col>
      <xdr:colOff>352424</xdr:colOff>
      <xdr:row>7</xdr:row>
      <xdr:rowOff>142875</xdr:rowOff>
    </xdr:to>
    <xdr:sp macro="" textlink="">
      <xdr:nvSpPr>
        <xdr:cNvPr id="2" name="Rectangle 1"/>
        <xdr:cNvSpPr/>
      </xdr:nvSpPr>
      <xdr:spPr>
        <a:xfrm>
          <a:off x="2724149" y="428624"/>
          <a:ext cx="6772275" cy="1047751"/>
        </a:xfrm>
        <a:prstGeom prst="rect">
          <a:avLst/>
        </a:prstGeom>
        <a:gradFill flip="none" rotWithShape="1">
          <a:gsLst>
            <a:gs pos="0">
              <a:schemeClr val="tx1">
                <a:lumMod val="95000"/>
                <a:lumOff val="5000"/>
              </a:schemeClr>
            </a:gs>
            <a:gs pos="58000">
              <a:schemeClr val="tx1"/>
            </a:gs>
            <a:gs pos="78706">
              <a:schemeClr val="tx1">
                <a:lumMod val="95000"/>
                <a:lumOff val="5000"/>
              </a:schemeClr>
            </a:gs>
            <a:gs pos="27782">
              <a:srgbClr val="070707"/>
            </a:gs>
            <a:gs pos="100000">
              <a:schemeClr val="tx1">
                <a:lumMod val="95000"/>
                <a:lumOff val="5000"/>
              </a:scheme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125845</xdr:colOff>
      <xdr:row>1</xdr:row>
      <xdr:rowOff>133349</xdr:rowOff>
    </xdr:from>
    <xdr:to>
      <xdr:col>15</xdr:col>
      <xdr:colOff>495561</xdr:colOff>
      <xdr:row>5</xdr:row>
      <xdr:rowOff>141124</xdr:rowOff>
    </xdr:to>
    <xdr:sp macro="" textlink="">
      <xdr:nvSpPr>
        <xdr:cNvPr id="3" name="TextBox 2"/>
        <xdr:cNvSpPr txBox="1"/>
      </xdr:nvSpPr>
      <xdr:spPr>
        <a:xfrm>
          <a:off x="2564245" y="323849"/>
          <a:ext cx="7075316" cy="769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solidFill>
                <a:schemeClr val="bg1"/>
              </a:solidFill>
            </a:rPr>
            <a:t>How to track the progress</a:t>
          </a:r>
          <a:r>
            <a:rPr lang="en-US" sz="2800" baseline="0">
              <a:solidFill>
                <a:schemeClr val="bg1"/>
              </a:solidFill>
            </a:rPr>
            <a:t> of your projects</a:t>
          </a:r>
        </a:p>
      </xdr:txBody>
    </xdr:sp>
    <xdr:clientData/>
  </xdr:twoCellAnchor>
  <xdr:twoCellAnchor>
    <xdr:from>
      <xdr:col>4</xdr:col>
      <xdr:colOff>18310</xdr:colOff>
      <xdr:row>4</xdr:row>
      <xdr:rowOff>104775</xdr:rowOff>
    </xdr:from>
    <xdr:to>
      <xdr:col>15</xdr:col>
      <xdr:colOff>532957</xdr:colOff>
      <xdr:row>7</xdr:row>
      <xdr:rowOff>110607</xdr:rowOff>
    </xdr:to>
    <xdr:sp macro="" textlink="">
      <xdr:nvSpPr>
        <xdr:cNvPr id="4" name="TextBox 3"/>
        <xdr:cNvSpPr txBox="1"/>
      </xdr:nvSpPr>
      <xdr:spPr>
        <a:xfrm>
          <a:off x="2456710" y="866775"/>
          <a:ext cx="7220247" cy="577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i="1">
              <a:solidFill>
                <a:schemeClr val="bg1"/>
              </a:solidFill>
            </a:rPr>
            <a:t>This template</a:t>
          </a:r>
          <a:r>
            <a:rPr lang="en-US" sz="2400" i="1" baseline="0">
              <a:solidFill>
                <a:schemeClr val="bg1"/>
              </a:solidFill>
            </a:rPr>
            <a:t> will help just watch!</a:t>
          </a:r>
        </a:p>
      </xdr:txBody>
    </xdr:sp>
    <xdr:clientData/>
  </xdr:twoCellAnchor>
  <xdr:twoCellAnchor>
    <xdr:from>
      <xdr:col>4</xdr:col>
      <xdr:colOff>84985</xdr:colOff>
      <xdr:row>9</xdr:row>
      <xdr:rowOff>28575</xdr:rowOff>
    </xdr:from>
    <xdr:to>
      <xdr:col>15</xdr:col>
      <xdr:colOff>599632</xdr:colOff>
      <xdr:row>12</xdr:row>
      <xdr:rowOff>34407</xdr:rowOff>
    </xdr:to>
    <xdr:sp macro="" textlink="">
      <xdr:nvSpPr>
        <xdr:cNvPr id="5" name="TextBox 4"/>
        <xdr:cNvSpPr txBox="1"/>
      </xdr:nvSpPr>
      <xdr:spPr>
        <a:xfrm>
          <a:off x="2523385" y="1743075"/>
          <a:ext cx="7220247" cy="577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 i="1">
              <a:solidFill>
                <a:srgbClr val="FF0000"/>
              </a:solidFill>
            </a:rPr>
            <a:t>What you will learn</a:t>
          </a:r>
          <a:endParaRPr lang="en-US" sz="2400" b="1" i="1" baseline="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3" name="Table3" displayName="Table3" ref="L6:N16" totalsRowShown="0" headerRowDxfId="21" headerRowBorderDxfId="19" tableBorderDxfId="20" totalsRowBorderDxfId="18">
  <autoFilter ref="L6:N16"/>
  <tableColumns count="3">
    <tableColumn id="1" name="Project name" dataDxfId="17"/>
    <tableColumn id="2" name="Expected completion date" dataDxfId="16">
      <calculatedColumnFormula>TODAY()+Project!$D7</calculatedColumnFormula>
    </tableColumn>
    <tableColumn id="3" name="Supporting column" dataDxfId="15">
      <calculatedColumnFormula>Table3[[#This Row],[Expected completion date]]-$M$5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6:J16" totalsRowShown="0" headerRowDxfId="9" headerRowBorderDxfId="13" tableBorderDxfId="14" totalsRowBorderDxfId="12">
  <autoFilter ref="B6:J16"/>
  <tableColumns count="9">
    <tableColumn id="1" name="Project name" dataDxfId="11"/>
    <tableColumn id="2" name="Start Date" dataDxfId="8"/>
    <tableColumn id="3" name="Project Days" dataDxfId="6"/>
    <tableColumn id="4" name="Accomplished?" dataDxfId="7"/>
    <tableColumn id="5" name="Project Level" dataDxfId="2">
      <calculatedColumnFormula>IF(AND(Table3[[#This Row],[Expected completion date]]&lt;=$M$5,Project!$E7&gt;0),"Project completed","Pending")</calculatedColumnFormula>
    </tableColumn>
    <tableColumn id="6" name="Status" dataDxfId="0">
      <calculatedColumnFormula>IF(AND(Project!$E7=1,Project!$F7="project completed"),$Q$19,$Q$20)</calculatedColumnFormula>
    </tableColumn>
    <tableColumn id="7" name="Outstanding days" dataDxfId="1">
      <calculatedColumnFormula>IF(M7-$M$5&lt;=0,"Project over due by "&amp;" "&amp;Table3[[#This Row],[Supporting column]]&amp;" days ",M7-$M$5)</calculatedColumnFormula>
    </tableColumn>
    <tableColumn id="8" name="Completed" dataDxfId="5"/>
    <tableColumn id="9" name="Not completed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3"/>
  <sheetViews>
    <sheetView showGridLines="0" tabSelected="1" workbookViewId="0">
      <selection activeCell="H7" sqref="H7"/>
    </sheetView>
  </sheetViews>
  <sheetFormatPr defaultRowHeight="15" x14ac:dyDescent="0.25"/>
  <cols>
    <col min="2" max="2" width="14.85546875" customWidth="1"/>
    <col min="3" max="3" width="13.42578125" bestFit="1" customWidth="1"/>
    <col min="4" max="4" width="14.5703125" bestFit="1" customWidth="1"/>
    <col min="5" max="6" width="17.85546875" customWidth="1"/>
    <col min="7" max="7" width="8.7109375" bestFit="1" customWidth="1"/>
    <col min="8" max="8" width="26.140625" bestFit="1" customWidth="1"/>
    <col min="9" max="9" width="13.140625" hidden="1" customWidth="1"/>
    <col min="10" max="10" width="16.7109375" hidden="1" customWidth="1"/>
    <col min="11" max="11" width="5.85546875" customWidth="1"/>
    <col min="12" max="12" width="14.85546875" customWidth="1"/>
    <col min="13" max="13" width="26.140625" customWidth="1"/>
    <col min="14" max="14" width="20.28515625" hidden="1" customWidth="1"/>
    <col min="17" max="17" width="10.140625" bestFit="1" customWidth="1"/>
  </cols>
  <sheetData>
    <row r="1" spans="2:23" x14ac:dyDescent="0.25">
      <c r="D1" s="6"/>
      <c r="E1" s="6"/>
      <c r="F1" s="6"/>
      <c r="G1" s="6"/>
      <c r="P1" s="17"/>
      <c r="Q1" s="17"/>
      <c r="R1" s="17"/>
      <c r="S1" s="17"/>
      <c r="T1" s="17"/>
      <c r="U1" s="17"/>
      <c r="V1" s="17"/>
    </row>
    <row r="2" spans="2:23" ht="21" x14ac:dyDescent="0.25">
      <c r="E2" s="11"/>
      <c r="F2" s="7"/>
      <c r="G2" s="7"/>
      <c r="O2" s="12"/>
      <c r="P2" s="17"/>
      <c r="Q2" s="17"/>
      <c r="R2" s="17"/>
      <c r="S2" s="17"/>
      <c r="T2" s="17"/>
      <c r="U2" s="17"/>
      <c r="V2" s="17"/>
      <c r="W2" s="12"/>
    </row>
    <row r="3" spans="2:23" ht="21" x14ac:dyDescent="0.25">
      <c r="E3" s="16"/>
      <c r="F3" s="6"/>
      <c r="G3" s="6"/>
      <c r="N3" s="20" t="s">
        <v>21</v>
      </c>
      <c r="O3" s="12"/>
      <c r="P3" s="17"/>
      <c r="Q3" s="40">
        <f ca="1">COUNTIF(Project!$F$7:$F$16,"Pending")</f>
        <v>5</v>
      </c>
      <c r="R3" s="17"/>
      <c r="S3" s="17"/>
      <c r="T3" s="40">
        <f ca="1">COUNTIF(J7:J22,0)</f>
        <v>3</v>
      </c>
      <c r="U3" s="17"/>
      <c r="V3" s="17"/>
      <c r="W3" s="12"/>
    </row>
    <row r="4" spans="2:23" ht="15.75" x14ac:dyDescent="0.25">
      <c r="N4" s="20"/>
      <c r="O4" s="12"/>
      <c r="P4" s="17"/>
      <c r="Q4" s="41" t="s">
        <v>14</v>
      </c>
      <c r="R4" s="17"/>
      <c r="S4" s="17"/>
      <c r="T4" s="41" t="s">
        <v>26</v>
      </c>
      <c r="U4" s="17"/>
      <c r="V4" s="17"/>
      <c r="W4" s="12"/>
    </row>
    <row r="5" spans="2:23" ht="15.75" x14ac:dyDescent="0.25">
      <c r="B5" s="1" t="s">
        <v>2</v>
      </c>
      <c r="C5" s="1"/>
      <c r="D5" s="1"/>
      <c r="E5" s="1"/>
      <c r="F5" s="1"/>
      <c r="G5" s="1"/>
      <c r="H5" s="1"/>
      <c r="I5" s="12"/>
      <c r="J5" s="12"/>
      <c r="K5" s="12"/>
      <c r="L5" s="2" t="s">
        <v>13</v>
      </c>
      <c r="M5" s="3">
        <v>44195</v>
      </c>
      <c r="O5" s="12"/>
      <c r="P5" s="17"/>
      <c r="Q5" s="17"/>
      <c r="R5" s="17"/>
      <c r="S5" s="17"/>
      <c r="T5" s="17"/>
      <c r="U5" s="17"/>
      <c r="V5" s="17"/>
      <c r="W5" s="12"/>
    </row>
    <row r="6" spans="2:23" x14ac:dyDescent="0.25">
      <c r="B6" s="34" t="s">
        <v>4</v>
      </c>
      <c r="C6" s="21" t="s">
        <v>0</v>
      </c>
      <c r="D6" s="21" t="s">
        <v>24</v>
      </c>
      <c r="E6" s="21" t="s">
        <v>23</v>
      </c>
      <c r="F6" s="21" t="s">
        <v>29</v>
      </c>
      <c r="G6" s="21" t="s">
        <v>30</v>
      </c>
      <c r="H6" s="21" t="s">
        <v>1</v>
      </c>
      <c r="I6" s="35" t="s">
        <v>16</v>
      </c>
      <c r="J6" s="36" t="s">
        <v>25</v>
      </c>
      <c r="K6" s="12"/>
      <c r="L6" s="8" t="s">
        <v>4</v>
      </c>
      <c r="M6" s="10" t="s">
        <v>3</v>
      </c>
      <c r="N6" s="9" t="s">
        <v>27</v>
      </c>
      <c r="O6" s="12"/>
      <c r="P6" s="17"/>
      <c r="Q6" s="17"/>
      <c r="R6" s="17"/>
      <c r="S6" s="17"/>
      <c r="T6" s="17"/>
      <c r="U6" s="17"/>
      <c r="V6" s="17"/>
      <c r="W6" s="12"/>
    </row>
    <row r="7" spans="2:23" ht="26.25" x14ac:dyDescent="0.25">
      <c r="B7" s="22" t="s">
        <v>5</v>
      </c>
      <c r="C7" s="23">
        <v>43831</v>
      </c>
      <c r="D7" s="50">
        <v>6</v>
      </c>
      <c r="E7" s="47">
        <v>1</v>
      </c>
      <c r="F7" s="24" t="str">
        <f ca="1">IF(AND(Table3[[#This Row],[Expected completion date]]&lt;=$M$5,Project!$E7&gt;0),"Project completed","Pending")</f>
        <v>Project completed</v>
      </c>
      <c r="G7" s="32" t="str">
        <f ca="1">IF(AND(Project!$E7=1,Project!$F7="project completed"),$Q$19,$Q$20)</f>
        <v>☺</v>
      </c>
      <c r="H7" s="53" t="str">
        <f ca="1">IF(M7-$M$5&lt;=0,"Project over due by "&amp;" "&amp;Table3[[#This Row],[Supporting column]]&amp;" days ",M7-$M$5)</f>
        <v xml:space="preserve">Project over due by  -5 days </v>
      </c>
      <c r="I7" s="28">
        <f ca="1">IF(AND(Project!$H7=Project!$H7,Project!$F7="project completed"),1,0)</f>
        <v>1</v>
      </c>
      <c r="J7" s="27">
        <f ca="1">IF(AND(Project!$E7=0,Project!$H7="Project over due by "&amp;" "&amp;Table3[[#This Row],[Supporting column]]&amp;" days "),0,1)</f>
        <v>1</v>
      </c>
      <c r="K7" s="12"/>
      <c r="L7" s="18" t="s">
        <v>5</v>
      </c>
      <c r="M7" s="19">
        <f ca="1">TODAY()+Project!$D7</f>
        <v>44190</v>
      </c>
      <c r="N7" s="6">
        <f ca="1">Table3[[#This Row],[Expected completion date]]-$M$5</f>
        <v>-5</v>
      </c>
      <c r="O7" s="12"/>
      <c r="P7" s="17"/>
      <c r="Q7" s="40">
        <f>COUNTA(Project!$B$7:$B$16)</f>
        <v>10</v>
      </c>
      <c r="R7" s="17"/>
      <c r="S7" s="17"/>
      <c r="T7" s="17"/>
      <c r="U7" s="17"/>
      <c r="V7" s="17"/>
      <c r="W7" s="12"/>
    </row>
    <row r="8" spans="2:23" ht="26.25" x14ac:dyDescent="0.25">
      <c r="B8" s="25" t="s">
        <v>6</v>
      </c>
      <c r="C8" s="26">
        <v>43892</v>
      </c>
      <c r="D8" s="51">
        <v>8</v>
      </c>
      <c r="E8" s="48">
        <v>1</v>
      </c>
      <c r="F8" s="15" t="str">
        <f ca="1">IF(AND(Table3[[#This Row],[Expected completion date]]&lt;=$M$5,Project!$E8&gt;0),"Project completed","Pending")</f>
        <v>Project completed</v>
      </c>
      <c r="G8" s="33" t="str">
        <f ca="1">IF(AND(Project!$E8=1,Project!$F8="project completed"),$Q$19,$Q$20)</f>
        <v>☺</v>
      </c>
      <c r="H8" s="54" t="str">
        <f ca="1">IF(M8-$M$5&lt;=0,"Project over due by "&amp;" "&amp;Table3[[#This Row],[Supporting column]]&amp;" days ",M8-$M$5)</f>
        <v xml:space="preserve">Project over due by  -3 days </v>
      </c>
      <c r="I8" s="28">
        <f ca="1">IF(AND(Project!$H8=Project!$H8,Project!$F8="project completed"),1,0)</f>
        <v>1</v>
      </c>
      <c r="J8" s="27">
        <f ca="1">IF(AND(Project!$E8=0,Project!$H8="Project over due by "&amp;" "&amp;Table3[[#This Row],[Supporting column]]&amp;" days "),0,1)</f>
        <v>1</v>
      </c>
      <c r="K8" s="12"/>
      <c r="L8" s="18" t="s">
        <v>6</v>
      </c>
      <c r="M8" s="19">
        <f ca="1">TODAY()+Project!$D8</f>
        <v>44192</v>
      </c>
      <c r="N8" s="6">
        <f ca="1">Table3[[#This Row],[Expected completion date]]-$M$5</f>
        <v>-3</v>
      </c>
      <c r="O8" s="12"/>
      <c r="P8" s="17"/>
      <c r="Q8" s="41" t="s">
        <v>15</v>
      </c>
      <c r="R8" s="17"/>
      <c r="S8" s="17"/>
      <c r="T8" s="17"/>
      <c r="U8" s="17"/>
      <c r="V8" s="17"/>
      <c r="W8" s="12"/>
    </row>
    <row r="9" spans="2:23" ht="26.25" x14ac:dyDescent="0.25">
      <c r="B9" s="22" t="s">
        <v>7</v>
      </c>
      <c r="C9" s="23">
        <v>43953</v>
      </c>
      <c r="D9" s="50">
        <v>1</v>
      </c>
      <c r="E9" s="47">
        <v>1</v>
      </c>
      <c r="F9" s="24" t="str">
        <f ca="1">IF(AND(Table3[[#This Row],[Expected completion date]]&lt;=$M$5,Project!$E9&gt;0),"Project completed","Pending")</f>
        <v>Project completed</v>
      </c>
      <c r="G9" s="32" t="str">
        <f ca="1">IF(AND(Project!$E9=1,Project!$F9="project completed"),$Q$19,$Q$20)</f>
        <v>☺</v>
      </c>
      <c r="H9" s="53" t="str">
        <f ca="1">IF(M9-$M$5&lt;=0,"Project over due by "&amp;" "&amp;Table3[[#This Row],[Supporting column]]&amp;" days ",M9-$M$5)</f>
        <v xml:space="preserve">Project over due by  -10 days </v>
      </c>
      <c r="I9" s="28">
        <f ca="1">IF(AND(Project!$H9=Project!$H9,Project!$F9="project completed"),1,0)</f>
        <v>1</v>
      </c>
      <c r="J9" s="27">
        <f ca="1">IF(AND(Project!$E9=0,Project!$H9="Project over due by "&amp;" "&amp;Table3[[#This Row],[Supporting column]]&amp;" days "),0,1)</f>
        <v>1</v>
      </c>
      <c r="K9" s="12"/>
      <c r="L9" s="18" t="s">
        <v>7</v>
      </c>
      <c r="M9" s="19">
        <f ca="1">TODAY()+Project!$D9</f>
        <v>44185</v>
      </c>
      <c r="N9" s="6">
        <f ca="1">Table3[[#This Row],[Expected completion date]]-$M$5</f>
        <v>-10</v>
      </c>
      <c r="O9" s="12"/>
      <c r="P9" s="17"/>
      <c r="Q9" s="17"/>
      <c r="R9" s="17"/>
      <c r="S9" s="17"/>
      <c r="T9" s="17"/>
      <c r="U9" s="17"/>
      <c r="V9" s="17"/>
      <c r="W9" s="12"/>
    </row>
    <row r="10" spans="2:23" ht="26.25" x14ac:dyDescent="0.25">
      <c r="B10" s="25" t="s">
        <v>8</v>
      </c>
      <c r="C10" s="26">
        <v>44014</v>
      </c>
      <c r="D10" s="51">
        <v>1</v>
      </c>
      <c r="E10" s="48">
        <v>0</v>
      </c>
      <c r="F10" s="15" t="str">
        <f ca="1">IF(AND(Table3[[#This Row],[Expected completion date]]&lt;=$M$5,Project!$E10&gt;0),"Project completed","Pending")</f>
        <v>Pending</v>
      </c>
      <c r="G10" s="33" t="str">
        <f ca="1">IF(AND(Project!$E10=1,Project!$F10="project completed"),$Q$19,$Q$20)</f>
        <v>ˣ</v>
      </c>
      <c r="H10" s="54" t="str">
        <f ca="1">IF(M10-$M$5&lt;=0,"Project over due by "&amp;" "&amp;Table3[[#This Row],[Supporting column]]&amp;" days ",M10-$M$5)</f>
        <v xml:space="preserve">Project over due by  -10 days </v>
      </c>
      <c r="I10" s="28">
        <f ca="1">IF(AND(Project!$H10=Project!$H10,Project!$F10="project completed"),1,0)</f>
        <v>0</v>
      </c>
      <c r="J10" s="27">
        <f ca="1">IF(AND(Project!$E10=0,Project!$H10="Project over due by "&amp;" "&amp;Table3[[#This Row],[Supporting column]]&amp;" days "),0,1)</f>
        <v>0</v>
      </c>
      <c r="K10" s="12"/>
      <c r="L10" s="18" t="s">
        <v>8</v>
      </c>
      <c r="M10" s="19">
        <f ca="1">TODAY()+Project!$D10</f>
        <v>44185</v>
      </c>
      <c r="N10" s="6">
        <f ca="1">Table3[[#This Row],[Expected completion date]]-$M$5</f>
        <v>-10</v>
      </c>
      <c r="O10" s="12"/>
      <c r="P10" s="17"/>
      <c r="Q10" s="17"/>
      <c r="R10" s="17"/>
      <c r="S10" s="17"/>
      <c r="T10" s="17"/>
      <c r="U10" s="17"/>
      <c r="V10" s="17"/>
      <c r="W10" s="12"/>
    </row>
    <row r="11" spans="2:23" ht="26.25" x14ac:dyDescent="0.25">
      <c r="B11" s="22" t="s">
        <v>9</v>
      </c>
      <c r="C11" s="23">
        <v>44075</v>
      </c>
      <c r="D11" s="50">
        <v>1</v>
      </c>
      <c r="E11" s="47">
        <v>1</v>
      </c>
      <c r="F11" s="24" t="str">
        <f ca="1">IF(AND(Table3[[#This Row],[Expected completion date]]&lt;=$M$5,Project!$E11&gt;0),"Project completed","Pending")</f>
        <v>Project completed</v>
      </c>
      <c r="G11" s="32" t="str">
        <f ca="1">IF(AND(Project!$E11=1,Project!$F11="project completed"),$Q$19,$Q$20)</f>
        <v>☺</v>
      </c>
      <c r="H11" s="53" t="str">
        <f ca="1">IF(M11-$M$5&lt;=0,"Project over due by "&amp;" "&amp;Table3[[#This Row],[Supporting column]]&amp;" days ",M11-$M$5)</f>
        <v xml:space="preserve">Project over due by  -10 days </v>
      </c>
      <c r="I11" s="28">
        <f ca="1">IF(AND(Project!$H11=Project!$H11,Project!$F11="project completed"),1,0)</f>
        <v>1</v>
      </c>
      <c r="J11" s="27">
        <f ca="1">IF(AND(Project!$E11=0,Project!$H11="Project over due by "&amp;" "&amp;Table3[[#This Row],[Supporting column]]&amp;" days "),0,1)</f>
        <v>1</v>
      </c>
      <c r="K11" s="12"/>
      <c r="L11" s="18" t="s">
        <v>9</v>
      </c>
      <c r="M11" s="19">
        <f ca="1">TODAY()+Project!$D11</f>
        <v>44185</v>
      </c>
      <c r="N11" s="6">
        <f ca="1">Table3[[#This Row],[Expected completion date]]-$M$5</f>
        <v>-10</v>
      </c>
      <c r="O11" s="12"/>
      <c r="P11" s="17"/>
      <c r="Q11" s="40">
        <f ca="1">COUNTIF(I7:I22,1)</f>
        <v>5</v>
      </c>
      <c r="R11" s="17"/>
      <c r="S11" s="17"/>
      <c r="T11" s="17"/>
      <c r="U11" s="17"/>
      <c r="V11" s="17"/>
      <c r="W11" s="12"/>
    </row>
    <row r="12" spans="2:23" ht="26.25" x14ac:dyDescent="0.25">
      <c r="B12" s="25" t="s">
        <v>10</v>
      </c>
      <c r="C12" s="26">
        <v>44136</v>
      </c>
      <c r="D12" s="51">
        <v>7</v>
      </c>
      <c r="E12" s="48"/>
      <c r="F12" s="15" t="str">
        <f ca="1">IF(AND(Table3[[#This Row],[Expected completion date]]&lt;=$M$5,Project!$E12&gt;0),"Project completed","Pending")</f>
        <v>Pending</v>
      </c>
      <c r="G12" s="33" t="str">
        <f ca="1">IF(AND(Project!$E12=1,Project!$F12="project completed"),$Q$19,$Q$20)</f>
        <v>ˣ</v>
      </c>
      <c r="H12" s="54" t="str">
        <f ca="1">IF(M12-$M$5&lt;=0,"Project over due by "&amp;" "&amp;Table3[[#This Row],[Supporting column]]&amp;" days ",M12-$M$5)</f>
        <v xml:space="preserve">Project over due by  -4 days </v>
      </c>
      <c r="I12" s="28">
        <f ca="1">IF(AND(Project!$H12=Project!$H12,Project!$F12="project completed"),1,0)</f>
        <v>0</v>
      </c>
      <c r="J12" s="27">
        <f ca="1">IF(AND(Project!$E12=0,Project!$H12="Project over due by "&amp;" "&amp;Table3[[#This Row],[Supporting column]]&amp;" days "),0,1)</f>
        <v>0</v>
      </c>
      <c r="K12" s="12"/>
      <c r="L12" s="18" t="s">
        <v>10</v>
      </c>
      <c r="M12" s="19">
        <f ca="1">TODAY()+Project!$D12</f>
        <v>44191</v>
      </c>
      <c r="N12" s="6">
        <f ca="1">Table3[[#This Row],[Expected completion date]]-$M$5</f>
        <v>-4</v>
      </c>
      <c r="O12" s="12"/>
      <c r="P12" s="17"/>
      <c r="Q12" s="41" t="s">
        <v>19</v>
      </c>
      <c r="R12" s="17"/>
      <c r="S12" s="17"/>
      <c r="T12" s="17"/>
      <c r="U12" s="17"/>
      <c r="V12" s="17"/>
      <c r="W12" s="12"/>
    </row>
    <row r="13" spans="2:23" ht="26.25" x14ac:dyDescent="0.25">
      <c r="B13" s="22" t="s">
        <v>11</v>
      </c>
      <c r="C13" s="23">
        <v>44137</v>
      </c>
      <c r="D13" s="50">
        <v>50</v>
      </c>
      <c r="E13" s="47">
        <v>0</v>
      </c>
      <c r="F13" s="24" t="str">
        <f ca="1">IF(AND(Table3[[#This Row],[Expected completion date]]&lt;=$M$5,Project!$E13&gt;0),"Project completed","Pending")</f>
        <v>Pending</v>
      </c>
      <c r="G13" s="32" t="str">
        <f ca="1">IF(AND(Project!$E13=1,Project!$F13="project completed"),$Q$19,$Q$20)</f>
        <v>ˣ</v>
      </c>
      <c r="H13" s="53">
        <f ca="1">IF(M13-$M$5&lt;=0,"Project over due by "&amp;" "&amp;Table3[[#This Row],[Supporting column]]&amp;" days ",M13-$M$5)</f>
        <v>39</v>
      </c>
      <c r="I13" s="28">
        <f ca="1">IF(AND(Project!$H13=Project!$H13,Project!$F13="project completed"),1,0)</f>
        <v>0</v>
      </c>
      <c r="J13" s="27">
        <f ca="1">IF(AND(Project!$E13=0,Project!$H13="Project over due by "&amp;" "&amp;Table3[[#This Row],[Supporting column]]&amp;" days "),0,1)</f>
        <v>1</v>
      </c>
      <c r="K13" s="12"/>
      <c r="L13" s="18" t="s">
        <v>11</v>
      </c>
      <c r="M13" s="19">
        <f ca="1">TODAY()+Project!$D13</f>
        <v>44234</v>
      </c>
      <c r="N13" s="6">
        <f ca="1">Table3[[#This Row],[Expected completion date]]-$M$5</f>
        <v>39</v>
      </c>
      <c r="O13" s="12"/>
      <c r="P13" s="17"/>
      <c r="Q13" s="17"/>
      <c r="R13" s="17"/>
      <c r="S13" s="17"/>
      <c r="T13" s="17"/>
      <c r="U13" s="17"/>
      <c r="V13" s="17"/>
      <c r="W13" s="12"/>
    </row>
    <row r="14" spans="2:23" ht="26.25" x14ac:dyDescent="0.25">
      <c r="B14" s="25" t="s">
        <v>12</v>
      </c>
      <c r="C14" s="26">
        <v>44138</v>
      </c>
      <c r="D14" s="51">
        <v>7</v>
      </c>
      <c r="E14" s="48"/>
      <c r="F14" s="15" t="str">
        <f ca="1">IF(AND(Table3[[#This Row],[Expected completion date]]&lt;=$M$5,Project!$E14&gt;0),"Project completed","Pending")</f>
        <v>Pending</v>
      </c>
      <c r="G14" s="33" t="str">
        <f ca="1">IF(AND(Project!$E14=1,Project!$F14="project completed"),$Q$19,$Q$20)</f>
        <v>ˣ</v>
      </c>
      <c r="H14" s="54" t="str">
        <f ca="1">IF(M14-$M$5&lt;=0,"Project over due by "&amp;" "&amp;Table3[[#This Row],[Supporting column]]&amp;" days ",M14-$M$5)</f>
        <v xml:space="preserve">Project over due by  -4 days </v>
      </c>
      <c r="I14" s="28">
        <f ca="1">IF(AND(Project!$H14=Project!$H14,Project!$F14="project completed"),1,0)</f>
        <v>0</v>
      </c>
      <c r="J14" s="27">
        <f ca="1">IF(AND(Project!$E14=0,Project!$H14="Project over due by "&amp;" "&amp;Table3[[#This Row],[Supporting column]]&amp;" days "),0,1)</f>
        <v>0</v>
      </c>
      <c r="K14" s="12"/>
      <c r="L14" s="18" t="s">
        <v>12</v>
      </c>
      <c r="M14" s="19">
        <f ca="1">TODAY()+Project!$D14</f>
        <v>44191</v>
      </c>
      <c r="N14" s="6">
        <f ca="1">Table3[[#This Row],[Expected completion date]]-$M$5</f>
        <v>-4</v>
      </c>
      <c r="O14" s="12"/>
      <c r="P14" s="17"/>
      <c r="Q14" s="17"/>
      <c r="R14" s="17"/>
      <c r="S14" s="17"/>
      <c r="T14" s="17"/>
      <c r="U14" s="17"/>
      <c r="V14" s="17"/>
      <c r="W14" s="12"/>
    </row>
    <row r="15" spans="2:23" ht="26.25" x14ac:dyDescent="0.25">
      <c r="B15" s="22" t="s">
        <v>18</v>
      </c>
      <c r="C15" s="23">
        <v>44139</v>
      </c>
      <c r="D15" s="50">
        <v>365</v>
      </c>
      <c r="E15" s="47"/>
      <c r="F15" s="24" t="str">
        <f ca="1">IF(AND(Table3[[#This Row],[Expected completion date]]&lt;=$M$5,Project!$E15&gt;0),"Project completed","Pending")</f>
        <v>Pending</v>
      </c>
      <c r="G15" s="32" t="str">
        <f ca="1">IF(AND(Project!$E15=1,Project!$F15="project completed"),$Q$19,$Q$20)</f>
        <v>ˣ</v>
      </c>
      <c r="H15" s="53">
        <f ca="1">IF(M15-$M$5&lt;=0,"Project over due by "&amp;" "&amp;Table3[[#This Row],[Supporting column]]&amp;" days ",M15-$M$5)</f>
        <v>354</v>
      </c>
      <c r="I15" s="28">
        <f ca="1">IF(AND(Project!$H15=Project!$H15,Project!$F15="project completed"),1,0)</f>
        <v>0</v>
      </c>
      <c r="J15" s="27">
        <f ca="1">IF(AND(Project!$E15=0,Project!$H15="Project over due by "&amp;" "&amp;Table3[[#This Row],[Supporting column]]&amp;" days "),0,1)</f>
        <v>1</v>
      </c>
      <c r="K15" s="12"/>
      <c r="L15" s="18" t="s">
        <v>18</v>
      </c>
      <c r="M15" s="19">
        <f ca="1">TODAY()+Project!$D15</f>
        <v>44549</v>
      </c>
      <c r="N15" s="6">
        <f ca="1">Table3[[#This Row],[Expected completion date]]-$M$5</f>
        <v>354</v>
      </c>
      <c r="O15" s="12"/>
      <c r="P15" s="17"/>
      <c r="Q15" s="17" t="s">
        <v>16</v>
      </c>
      <c r="R15" s="17" t="s">
        <v>17</v>
      </c>
      <c r="S15" s="17"/>
      <c r="T15" s="17"/>
      <c r="U15" s="17"/>
      <c r="V15" s="17"/>
      <c r="W15" s="12"/>
    </row>
    <row r="16" spans="2:23" ht="26.25" x14ac:dyDescent="0.25">
      <c r="B16" s="29" t="s">
        <v>31</v>
      </c>
      <c r="C16" s="37">
        <v>44176</v>
      </c>
      <c r="D16" s="52">
        <v>2</v>
      </c>
      <c r="E16" s="49">
        <v>1</v>
      </c>
      <c r="F16" s="38" t="str">
        <f ca="1">IF(AND(Table3[[#This Row],[Expected completion date]]&lt;=$M$5,Project!$E16&gt;0),"Project completed","Pending")</f>
        <v>Project completed</v>
      </c>
      <c r="G16" s="39" t="str">
        <f ca="1">IF(AND(Project!$E16=1,Project!$F16="project completed"),$Q$19,$Q$20)</f>
        <v>☺</v>
      </c>
      <c r="H16" s="52" t="str">
        <f ca="1">IF(M16-$M$5&lt;=0,"Project over due by "&amp;" "&amp;Table3[[#This Row],[Supporting column]]&amp;" days ",M16-$M$5)</f>
        <v xml:space="preserve">Project over due by  -9 days </v>
      </c>
      <c r="I16" s="28">
        <f ca="1">IF(AND(Project!$H16=Project!$H16,Project!$F16="project completed"),1,0)</f>
        <v>1</v>
      </c>
      <c r="J16" s="27">
        <f ca="1">IF(AND(Project!$E16=0,Project!$H16="Project over due by "&amp;" "&amp;Table3[[#This Row],[Supporting column]]&amp;" days "),0,1)</f>
        <v>1</v>
      </c>
      <c r="L16" s="30" t="s">
        <v>31</v>
      </c>
      <c r="M16" s="19">
        <f ca="1">TODAY()+Project!$D16</f>
        <v>44186</v>
      </c>
      <c r="N16" s="31">
        <f ca="1">Table3[[#This Row],[Expected completion date]]-$M$5</f>
        <v>-9</v>
      </c>
      <c r="O16" s="12"/>
      <c r="P16" s="17"/>
      <c r="Q16" s="42">
        <f ca="1">(Q7-Q3)/Q7</f>
        <v>0.5</v>
      </c>
      <c r="R16" s="43">
        <v>1</v>
      </c>
      <c r="S16" s="17"/>
      <c r="T16" s="17"/>
      <c r="U16" s="17"/>
      <c r="V16" s="17"/>
      <c r="W16" s="12"/>
    </row>
    <row r="17" spans="2:23" x14ac:dyDescent="0.25">
      <c r="B17" s="4"/>
      <c r="C17" s="4"/>
      <c r="D17" s="13"/>
      <c r="E17" s="13"/>
      <c r="F17" s="4"/>
      <c r="G17" s="4"/>
      <c r="H17" s="4"/>
      <c r="I17" s="4"/>
      <c r="J17" s="4"/>
      <c r="K17" s="4"/>
      <c r="L17" s="4"/>
      <c r="M17" s="4"/>
      <c r="O17" s="12"/>
      <c r="P17" s="17"/>
      <c r="Q17" s="44" t="s">
        <v>20</v>
      </c>
      <c r="R17" s="43">
        <f ca="1">Q16</f>
        <v>0.5</v>
      </c>
      <c r="S17" s="17"/>
      <c r="T17" s="17"/>
      <c r="U17" s="17"/>
      <c r="V17" s="17"/>
      <c r="W17" s="12"/>
    </row>
    <row r="18" spans="2:23" x14ac:dyDescent="0.25">
      <c r="B18" s="5"/>
      <c r="C18" s="5"/>
      <c r="D18" s="5"/>
      <c r="E18" s="5"/>
      <c r="F18" s="5"/>
      <c r="G18" s="5"/>
      <c r="H18" s="4"/>
      <c r="I18" s="4"/>
      <c r="J18" s="4"/>
      <c r="K18" s="4"/>
      <c r="L18" s="4"/>
      <c r="M18" s="4"/>
      <c r="O18" s="12"/>
      <c r="P18" s="17"/>
      <c r="Q18" s="17"/>
      <c r="R18" s="17"/>
      <c r="S18" s="17"/>
      <c r="T18" s="17"/>
      <c r="U18" s="17"/>
      <c r="V18" s="17"/>
      <c r="W18" s="12"/>
    </row>
    <row r="19" spans="2:23" x14ac:dyDescent="0.25">
      <c r="B19" s="4"/>
      <c r="C19" s="4"/>
      <c r="D19" s="4"/>
      <c r="E19" s="4"/>
      <c r="F19" s="5"/>
      <c r="G19" s="5"/>
      <c r="H19" s="4"/>
      <c r="I19" s="4"/>
      <c r="J19" s="4"/>
      <c r="K19" s="4"/>
      <c r="M19" s="14"/>
      <c r="O19" s="12"/>
      <c r="P19" s="17"/>
      <c r="Q19" s="45" t="s">
        <v>22</v>
      </c>
      <c r="R19" s="17"/>
      <c r="S19" s="17"/>
      <c r="T19" s="17"/>
      <c r="U19" s="17"/>
      <c r="V19" s="17"/>
      <c r="W19" s="12"/>
    </row>
    <row r="20" spans="2:2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O20" s="12"/>
      <c r="P20" s="17"/>
      <c r="Q20" s="45" t="s">
        <v>28</v>
      </c>
      <c r="R20" s="17"/>
      <c r="S20" s="17"/>
      <c r="T20" s="17"/>
      <c r="U20" s="17"/>
      <c r="V20" s="17"/>
      <c r="W20" s="12"/>
    </row>
    <row r="21" spans="2:23" x14ac:dyDescent="0.25"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O21" s="12"/>
      <c r="P21" s="46"/>
      <c r="Q21" s="46"/>
      <c r="R21" s="46"/>
      <c r="S21" s="46"/>
      <c r="T21" s="46"/>
      <c r="U21" s="46"/>
      <c r="V21" s="46"/>
      <c r="W21" s="12"/>
    </row>
    <row r="22" spans="2:23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O22" s="12"/>
      <c r="P22" s="46"/>
      <c r="Q22" s="46"/>
      <c r="R22" s="46"/>
      <c r="S22" s="46"/>
      <c r="T22" s="46"/>
      <c r="U22" s="46"/>
      <c r="V22" s="46"/>
      <c r="W22" s="12"/>
    </row>
    <row r="23" spans="2:23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O23" s="12"/>
      <c r="P23" s="12"/>
      <c r="Q23" s="12"/>
      <c r="R23" s="12"/>
      <c r="S23" s="12"/>
      <c r="T23" s="12"/>
      <c r="U23" s="12"/>
      <c r="V23" s="12"/>
      <c r="W23" s="12"/>
    </row>
    <row r="24" spans="2:23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O24" s="12"/>
      <c r="P24" s="12"/>
      <c r="Q24" s="12"/>
      <c r="R24" s="12"/>
      <c r="S24" s="12"/>
      <c r="T24" s="12"/>
      <c r="U24" s="12"/>
      <c r="V24" s="12"/>
      <c r="W24" s="12"/>
    </row>
    <row r="25" spans="2:23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23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23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23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23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23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23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23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mergeCells count="1">
    <mergeCell ref="N3:N4"/>
  </mergeCells>
  <conditionalFormatting sqref="G7:G16">
    <cfRule type="expression" dxfId="4" priority="1">
      <formula>$E7=0</formula>
    </cfRule>
    <cfRule type="expression" dxfId="3" priority="2">
      <formula>$E7=1</formula>
    </cfRule>
  </conditionalFormatting>
  <dataValidations count="1">
    <dataValidation type="list" allowBlank="1" showInputMessage="1" showErrorMessage="1" sqref="E7:E16">
      <formula1>"1,0"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F19"/>
  <sheetViews>
    <sheetView showGridLines="0" workbookViewId="0">
      <selection activeCell="F20" sqref="F20"/>
    </sheetView>
  </sheetViews>
  <sheetFormatPr defaultRowHeight="15" x14ac:dyDescent="0.25"/>
  <sheetData>
    <row r="15" spans="6:6" x14ac:dyDescent="0.25">
      <c r="F15" t="s">
        <v>32</v>
      </c>
    </row>
    <row r="16" spans="6:6" x14ac:dyDescent="0.25">
      <c r="F16" t="s">
        <v>33</v>
      </c>
    </row>
    <row r="17" spans="6:6" x14ac:dyDescent="0.25">
      <c r="F17" t="s">
        <v>34</v>
      </c>
    </row>
    <row r="18" spans="6:6" x14ac:dyDescent="0.25">
      <c r="F18" t="s">
        <v>35</v>
      </c>
    </row>
    <row r="19" spans="6:6" x14ac:dyDescent="0.25">
      <c r="F19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Decision: Brings data to life</dc:creator>
  <cp:lastModifiedBy>Data With Decision: Brings data to life</cp:lastModifiedBy>
  <dcterms:created xsi:type="dcterms:W3CDTF">2020-12-17T18:26:47Z</dcterms:created>
  <dcterms:modified xsi:type="dcterms:W3CDTF">2020-12-19T13:00:17Z</dcterms:modified>
</cp:coreProperties>
</file>