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media/image7.png" ContentType="image/png"/>
  <Override PartName="/xl/media/image6.png" ContentType="image/png"/>
  <Override PartName="/xl/media/hdphoto3.wdp" ContentType="image/vnd.ms-photo"/>
  <Override PartName="/xl/media/image10.png" ContentType="image/png"/>
  <Override PartName="/xl/media/hdphoto5.wdp" ContentType="image/vnd.ms-photo"/>
  <Override PartName="/xl/media/image12.png" ContentType="image/png"/>
  <Override PartName="/xl/media/hdphoto4.wdp" ContentType="image/vnd.ms-photo"/>
  <Override PartName="/xl/media/image11.png" ContentType="image/png"/>
  <Override PartName="/xl/media/image1.png" ContentType="image/png"/>
  <Override PartName="/xl/media/image2.png" ContentType="image/png"/>
  <Override PartName="/xl/media/hdphoto1.wdp" ContentType="image/vnd.ms-photo"/>
  <Override PartName="/xl/media/image8.png" ContentType="image/png"/>
  <Override PartName="/xl/media/image3.png" ContentType="image/png"/>
  <Override PartName="/xl/media/image4.png" ContentType="image/png"/>
  <Override PartName="/xl/media/hdphoto2.wdp" ContentType="image/vnd.ms-photo"/>
  <Override PartName="/xl/media/image9.png" ContentType="image/png"/>
  <Override PartName="/xl/media/image5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shboard" sheetId="1" state="visible" r:id="rId2"/>
    <sheet name="Backend" sheetId="2" state="visible" r:id="rId3"/>
    <sheet name="StoreData" sheetId="3" state="visible" r:id="rId4"/>
    <sheet name="Datasource (2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<sst xmlns="http://schemas.openxmlformats.org/spreadsheetml/2006/main" count="2980" uniqueCount="154">
  <si>
    <t xml:space="preserve">Months</t>
  </si>
  <si>
    <t xml:space="preserve">Start</t>
  </si>
  <si>
    <t xml:space="preserve">End</t>
  </si>
  <si>
    <t xml:space="preserve">Date on your dashboard</t>
  </si>
  <si>
    <t xml:space="preserve">Metrics</t>
  </si>
  <si>
    <t xml:space="preserve">Values</t>
  </si>
  <si>
    <t xml:space="preserve">Department</t>
  </si>
  <si>
    <t xml:space="preserve">Answered</t>
  </si>
  <si>
    <t xml:space="preserve">Not Answered</t>
  </si>
  <si>
    <t xml:space="preserve">Satisfied</t>
  </si>
  <si>
    <t xml:space="preserve">Not Satisfied</t>
  </si>
  <si>
    <t xml:space="preserve">Agents</t>
  </si>
  <si>
    <t xml:space="preserve">Unique Value</t>
  </si>
  <si>
    <t xml:space="preserve">January</t>
  </si>
  <si>
    <t xml:space="preserve">Inbound Calls</t>
  </si>
  <si>
    <t xml:space="preserve">Production</t>
  </si>
  <si>
    <t xml:space="preserve">Sali Faith</t>
  </si>
  <si>
    <t xml:space="preserve">February</t>
  </si>
  <si>
    <t xml:space="preserve">Call Answered</t>
  </si>
  <si>
    <t xml:space="preserve">Sales</t>
  </si>
  <si>
    <t xml:space="preserve">Will Fresh</t>
  </si>
  <si>
    <t xml:space="preserve">March</t>
  </si>
  <si>
    <t xml:space="preserve">Logistic</t>
  </si>
  <si>
    <t xml:space="preserve">Peter Anni</t>
  </si>
  <si>
    <t xml:space="preserve">April</t>
  </si>
  <si>
    <t xml:space="preserve">Abandoned Calls</t>
  </si>
  <si>
    <t xml:space="preserve">Mumin Yusha</t>
  </si>
  <si>
    <t xml:space="preserve">Freda Grek</t>
  </si>
  <si>
    <t xml:space="preserve">Condition</t>
  </si>
  <si>
    <t xml:space="preserve">Lookup</t>
  </si>
  <si>
    <t xml:space="preserve">Satisfactory Calls</t>
  </si>
  <si>
    <t xml:space="preserve">Position</t>
  </si>
  <si>
    <t xml:space="preserve">Unique value</t>
  </si>
  <si>
    <t xml:space="preserve">Dought Chart</t>
  </si>
  <si>
    <t xml:space="preserve">Support 1</t>
  </si>
  <si>
    <t xml:space="preserve">Support 2</t>
  </si>
  <si>
    <t xml:space="preserve">Call Id</t>
  </si>
  <si>
    <t xml:space="preserve">Month</t>
  </si>
  <si>
    <t xml:space="preserve">Average Speed of Answer in Secs</t>
  </si>
  <si>
    <t xml:space="preserve">In-person visits</t>
  </si>
  <si>
    <t xml:space="preserve">Calls Answered(Y/N)</t>
  </si>
  <si>
    <t xml:space="preserve">Satisfaction status</t>
  </si>
  <si>
    <t xml:space="preserve">Months Filter</t>
  </si>
  <si>
    <t xml:space="preserve">cid1001</t>
  </si>
  <si>
    <t xml:space="preserve">Y</t>
  </si>
  <si>
    <t xml:space="preserve">cid1002</t>
  </si>
  <si>
    <t xml:space="preserve">cid1003</t>
  </si>
  <si>
    <t xml:space="preserve">cid1004</t>
  </si>
  <si>
    <t xml:space="preserve">cid1005</t>
  </si>
  <si>
    <t xml:space="preserve">y</t>
  </si>
  <si>
    <t xml:space="preserve">cid1006</t>
  </si>
  <si>
    <t xml:space="preserve">cid1007</t>
  </si>
  <si>
    <t xml:space="preserve">N</t>
  </si>
  <si>
    <t xml:space="preserve">cid1008</t>
  </si>
  <si>
    <t xml:space="preserve">cid1009</t>
  </si>
  <si>
    <t xml:space="preserve">cid1010</t>
  </si>
  <si>
    <t xml:space="preserve">cid1011</t>
  </si>
  <si>
    <t xml:space="preserve">cid1012</t>
  </si>
  <si>
    <t xml:space="preserve">cid1013</t>
  </si>
  <si>
    <t xml:space="preserve">cid1014</t>
  </si>
  <si>
    <t xml:space="preserve">cid1015</t>
  </si>
  <si>
    <t xml:space="preserve">cid1016</t>
  </si>
  <si>
    <t xml:space="preserve">cid1017</t>
  </si>
  <si>
    <t xml:space="preserve">cid1018</t>
  </si>
  <si>
    <t xml:space="preserve">cid1019</t>
  </si>
  <si>
    <t xml:space="preserve">cid1020</t>
  </si>
  <si>
    <t xml:space="preserve">cid1021</t>
  </si>
  <si>
    <t xml:space="preserve">cid1022</t>
  </si>
  <si>
    <t xml:space="preserve">cid1023</t>
  </si>
  <si>
    <t xml:space="preserve">cid1024</t>
  </si>
  <si>
    <t xml:space="preserve">cid1025</t>
  </si>
  <si>
    <t xml:space="preserve">cid1026</t>
  </si>
  <si>
    <t xml:space="preserve">cid1027</t>
  </si>
  <si>
    <t xml:space="preserve">cid1028</t>
  </si>
  <si>
    <t xml:space="preserve">cid1029</t>
  </si>
  <si>
    <t xml:space="preserve">cid1030</t>
  </si>
  <si>
    <t xml:space="preserve">cid1031</t>
  </si>
  <si>
    <t xml:space="preserve">cid1032</t>
  </si>
  <si>
    <t xml:space="preserve">cid1033</t>
  </si>
  <si>
    <t xml:space="preserve">cid1034</t>
  </si>
  <si>
    <t xml:space="preserve">cid1035</t>
  </si>
  <si>
    <t xml:space="preserve">cid1036</t>
  </si>
  <si>
    <t xml:space="preserve">cid1037</t>
  </si>
  <si>
    <t xml:space="preserve">cid1038</t>
  </si>
  <si>
    <t xml:space="preserve">cid1039</t>
  </si>
  <si>
    <t xml:space="preserve">cid1040</t>
  </si>
  <si>
    <t xml:space="preserve">cid1041</t>
  </si>
  <si>
    <t xml:space="preserve">cid1042</t>
  </si>
  <si>
    <t xml:space="preserve">cid1043</t>
  </si>
  <si>
    <t xml:space="preserve">cid1044</t>
  </si>
  <si>
    <t xml:space="preserve">cid1045</t>
  </si>
  <si>
    <t xml:space="preserve">cid1046</t>
  </si>
  <si>
    <t xml:space="preserve">cid1047</t>
  </si>
  <si>
    <t xml:space="preserve">cid1048</t>
  </si>
  <si>
    <t xml:space="preserve">cid1049</t>
  </si>
  <si>
    <t xml:space="preserve">cid1050</t>
  </si>
  <si>
    <t xml:space="preserve">cid1051</t>
  </si>
  <si>
    <t xml:space="preserve">cid1052</t>
  </si>
  <si>
    <t xml:space="preserve">cid1053</t>
  </si>
  <si>
    <t xml:space="preserve">cid1054</t>
  </si>
  <si>
    <t xml:space="preserve">cid1055</t>
  </si>
  <si>
    <t xml:space="preserve">cid1056</t>
  </si>
  <si>
    <t xml:space="preserve">cid1057</t>
  </si>
  <si>
    <t xml:space="preserve">cid1058</t>
  </si>
  <si>
    <t xml:space="preserve">cid1059</t>
  </si>
  <si>
    <t xml:space="preserve">cid1060</t>
  </si>
  <si>
    <t xml:space="preserve">cid1061</t>
  </si>
  <si>
    <t xml:space="preserve">cid1062</t>
  </si>
  <si>
    <t xml:space="preserve">cid1063</t>
  </si>
  <si>
    <t xml:space="preserve">cid1064</t>
  </si>
  <si>
    <t xml:space="preserve">cid1065</t>
  </si>
  <si>
    <t xml:space="preserve">cid1066</t>
  </si>
  <si>
    <t xml:space="preserve">cid1067</t>
  </si>
  <si>
    <t xml:space="preserve">cid1068</t>
  </si>
  <si>
    <t xml:space="preserve">cid1069</t>
  </si>
  <si>
    <t xml:space="preserve">cid1070</t>
  </si>
  <si>
    <t xml:space="preserve">cid1071</t>
  </si>
  <si>
    <t xml:space="preserve">cid1072</t>
  </si>
  <si>
    <t xml:space="preserve">cid1073</t>
  </si>
  <si>
    <t xml:space="preserve">cid1074</t>
  </si>
  <si>
    <t xml:space="preserve">cid1075</t>
  </si>
  <si>
    <t xml:space="preserve">cid1076</t>
  </si>
  <si>
    <t xml:space="preserve">cid1077</t>
  </si>
  <si>
    <t xml:space="preserve">cid1078</t>
  </si>
  <si>
    <t xml:space="preserve">cid1079</t>
  </si>
  <si>
    <t xml:space="preserve">cid1080</t>
  </si>
  <si>
    <t xml:space="preserve">cid1081</t>
  </si>
  <si>
    <t xml:space="preserve">cid1082</t>
  </si>
  <si>
    <t xml:space="preserve">cid1083</t>
  </si>
  <si>
    <t xml:space="preserve">cid1084</t>
  </si>
  <si>
    <t xml:space="preserve">cid1085</t>
  </si>
  <si>
    <t xml:space="preserve">cid1086</t>
  </si>
  <si>
    <t xml:space="preserve">cid1087</t>
  </si>
  <si>
    <t xml:space="preserve">cid1088</t>
  </si>
  <si>
    <t xml:space="preserve">cid1089</t>
  </si>
  <si>
    <t xml:space="preserve">cid1090</t>
  </si>
  <si>
    <t xml:space="preserve">cid1091</t>
  </si>
  <si>
    <t xml:space="preserve">cid1092</t>
  </si>
  <si>
    <t xml:space="preserve">cid1093</t>
  </si>
  <si>
    <t xml:space="preserve">cid1094</t>
  </si>
  <si>
    <t xml:space="preserve">cid1095</t>
  </si>
  <si>
    <t xml:space="preserve">cid1096</t>
  </si>
  <si>
    <t xml:space="preserve">cid1097</t>
  </si>
  <si>
    <t xml:space="preserve">cid1098</t>
  </si>
  <si>
    <t xml:space="preserve">cid1099</t>
  </si>
  <si>
    <t xml:space="preserve">cid1100</t>
  </si>
  <si>
    <t xml:space="preserve">cid1101</t>
  </si>
  <si>
    <t xml:space="preserve">cid1102</t>
  </si>
  <si>
    <t xml:space="preserve">cid1103</t>
  </si>
  <si>
    <t xml:space="preserve">cid1104</t>
  </si>
  <si>
    <t xml:space="preserve">cid1105</t>
  </si>
  <si>
    <t xml:space="preserve">cid1106</t>
  </si>
  <si>
    <t xml:space="preserve">Call Abandonment Rate</t>
  </si>
  <si>
    <t xml:space="preserve">Calls Answered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</si>
</sst>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mmmm\:yyyy"/>
    <numFmt numFmtId="167" formatCode="0.0"/>
    <numFmt numFmtId="168" formatCode="0.0%"/>
    <numFmt numFmtId="169" formatCode="#,##0"/>
    <numFmt numFmtId="170" formatCode="General"/>
    <numFmt numFmtId="171" formatCode="0%"/>
    <numFmt numFmtId="172" formatCode="0.00%"/>
    <numFmt numFmtId="173" formatCode="0.00000000000000%"/>
    <numFmt numFmtId="174" formatCode="0.0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24"/>
      <color rgb="FF262626"/>
      <name val="Calibri"/>
      <family val="0"/>
    </font>
    <font>
      <b val="true"/>
      <sz val="16"/>
      <color rgb="FFF2F2F2"/>
      <name val="Calibri"/>
      <family val="0"/>
    </font>
    <font>
      <sz val="14"/>
      <color rgb="FFD9D9D9"/>
      <name val="Times New Roman"/>
      <family val="1"/>
    </font>
    <font>
      <b val="true"/>
      <sz val="9"/>
      <color rgb="FFFFFFFF"/>
      <name val="Lucida Sans"/>
      <family val="2"/>
    </font>
    <font>
      <b val="true"/>
      <sz val="24"/>
      <color rgb="FFFFFFFF"/>
      <name val="Calibri"/>
      <family val="0"/>
    </font>
    <font>
      <b val="true"/>
      <sz val="12"/>
      <color rgb="FFFFFFFF"/>
      <name val="Calibri"/>
      <family val="0"/>
    </font>
    <font>
      <b val="true"/>
      <sz val="12"/>
      <color rgb="FFD9D9D9"/>
      <name val="Calibri"/>
      <family val="0"/>
    </font>
    <font>
      <b val="true"/>
      <sz val="24"/>
      <color rgb="FF92D050"/>
      <name val="Calibri"/>
      <family val="0"/>
    </font>
    <font>
      <b val="true"/>
      <sz val="24"/>
      <color rgb="FFFF0066"/>
      <name val="Calibri"/>
      <family val="0"/>
    </font>
    <font>
      <sz val="11"/>
      <color rgb="FF595959"/>
      <name val="Calibri"/>
      <family val="2"/>
    </font>
    <font>
      <sz val="9"/>
      <color rgb="FF404040"/>
      <name val="Calibri"/>
      <family val="2"/>
    </font>
    <font>
      <b val="true"/>
      <sz val="9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9"/>
      <color rgb="FF404040"/>
      <name val="Calibri"/>
      <family val="2"/>
    </font>
    <font>
      <b val="true"/>
      <sz val="9"/>
      <color rgb="FFFFFFFF"/>
      <name val="Calibri"/>
      <family val="2"/>
    </font>
    <font>
      <b val="true"/>
      <sz val="40"/>
      <color rgb="FFFFFFFF"/>
      <name val="Agency FB"/>
      <family val="2"/>
    </font>
    <font>
      <sz val="12"/>
      <color rgb="FFFFFFFF"/>
      <name val="Calibri"/>
      <family val="0"/>
    </font>
    <font>
      <b val="true"/>
      <sz val="11"/>
      <color rgb="FF767171"/>
      <name val="Calibri"/>
      <family val="0"/>
    </font>
    <font>
      <b val="true"/>
      <sz val="16"/>
      <color rgb="FFFF0066"/>
      <name val="Calibri"/>
      <family val="0"/>
    </font>
    <font>
      <b val="true"/>
      <sz val="12"/>
      <color rgb="FFFFFFFF"/>
      <name val="Calibri"/>
      <family val="2"/>
    </font>
    <font>
      <b val="true"/>
      <sz val="10"/>
      <color rgb="FF595959"/>
      <name val="Calibri"/>
      <family val="2"/>
    </font>
    <font>
      <b val="true"/>
      <sz val="14"/>
      <color rgb="FFFFFFFF"/>
      <name val="Calibri"/>
      <family val="0"/>
    </font>
    <font>
      <b val="true"/>
      <sz val="10.5"/>
      <color rgb="FF404040"/>
      <name val="Calibri"/>
      <family val="2"/>
    </font>
    <font>
      <b val="true"/>
      <sz val="10"/>
      <color rgb="FF404040"/>
      <name val="Calibri"/>
      <family val="2"/>
    </font>
    <font>
      <sz val="10"/>
      <color rgb="FF808080"/>
      <name val="Calibri (Body)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1F4E79"/>
        <bgColor rgb="FF2F5597"/>
      </patternFill>
    </fill>
    <fill>
      <patternFill patternType="solid">
        <fgColor rgb="FFFF0066"/>
        <bgColor rgb="FFC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A5A5A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9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73134"/>
          <bgColor rgb="FFFFFFFF"/>
        </patternFill>
      </fill>
    </dxf>
  </dxfs>
  <colors>
    <indexedColors>
      <rgbColor rgb="FF000000"/>
      <rgbColor rgb="FFFFFFFF"/>
      <rgbColor rgb="FFFF0066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5A5A5"/>
      <rgbColor rgb="FF808080"/>
      <rgbColor rgb="FF5B9BD5"/>
      <rgbColor rgb="FF595959"/>
      <rgbColor rgb="FFF2F2F2"/>
      <rgbColor rgb="FFCCFFFF"/>
      <rgbColor rgb="FF660066"/>
      <rgbColor rgb="FFFF579B"/>
      <rgbColor rgb="FF2F5597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767171"/>
      <rgbColor rgb="FF8B8B8B"/>
      <rgbColor rgb="FF003366"/>
      <rgbColor rgb="FF339966"/>
      <rgbColor rgb="FF003300"/>
      <rgbColor rgb="FF404040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Call progress at the departmental level for the month of FEBRUARY</a:t>
            </a:r>
          </a:p>
        </c:rich>
      </c:tx>
      <c:layout>
        <c:manualLayout>
          <c:xMode val="edge"/>
          <c:yMode val="edge"/>
          <c:x val="0.0768768252877513"/>
          <c:y val="0.0350069735006974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Backend!$M$1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rgbClr val="9dc3e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Backend!$M$2:$M$4</c:f>
              <c:numCache>
                <c:formatCode>General</c:formatCode>
                <c:ptCount val="3"/>
                <c:pt idx="0">
                  <c:v>28</c:v>
                </c:pt>
                <c:pt idx="1">
                  <c:v>63</c:v>
                </c:pt>
                <c:pt idx="2">
                  <c:v>56</c:v>
                </c:pt>
              </c:numCache>
            </c:numRef>
          </c:val>
        </c:ser>
        <c:ser>
          <c:idx val="1"/>
          <c:order val="1"/>
          <c:tx>
            <c:strRef>
              <c:f>Backend!$N$1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Backend!$N$2:$N$4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28</c:v>
                </c:pt>
              </c:numCache>
            </c:numRef>
          </c:val>
        </c:ser>
        <c:gapWidth val="219"/>
        <c:overlap val="-27"/>
        <c:axId val="6729126"/>
        <c:axId val="26206067"/>
      </c:barChart>
      <c:lineChart>
        <c:grouping val="standard"/>
        <c:varyColors val="0"/>
        <c:ser>
          <c:idx val="2"/>
          <c:order val="2"/>
          <c:tx>
            <c:strRef>
              <c:f>Backend!$O$1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92d050"/>
            </a:solidFill>
            <a:ln cap="rnd" w="28440">
              <a:solidFill>
                <a:srgbClr val="92d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Backend!$O$2:$O$4</c:f>
              <c:numCache>
                <c:formatCode>General</c:formatCode>
                <c:ptCount val="3"/>
                <c:pt idx="0">
                  <c:v>21</c:v>
                </c:pt>
                <c:pt idx="1">
                  <c:v>63</c:v>
                </c:pt>
                <c:pt idx="2">
                  <c:v>42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4512119"/>
        <c:axId val="19281998"/>
      </c:lineChart>
      <c:catAx>
        <c:axId val="67291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06067"/>
        <c:crosses val="autoZero"/>
        <c:auto val="1"/>
        <c:lblAlgn val="ctr"/>
        <c:lblOffset val="100"/>
        <c:noMultiLvlLbl val="0"/>
      </c:catAx>
      <c:valAx>
        <c:axId val="262060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29126"/>
        <c:crossBetween val="between"/>
      </c:valAx>
      <c:catAx>
        <c:axId val="345121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281998"/>
        <c:auto val="1"/>
        <c:lblAlgn val="ctr"/>
        <c:lblOffset val="100"/>
        <c:noMultiLvlLbl val="0"/>
      </c:catAx>
      <c:valAx>
        <c:axId val="1928199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512119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Inbound calls at agents level for the month of  FEBRUARY</a:t>
            </a:r>
          </a:p>
        </c:rich>
      </c:tx>
      <c:layout>
        <c:manualLayout>
          <c:xMode val="edge"/>
          <c:yMode val="edge"/>
          <c:x val="0.0342327528215861"/>
          <c:y val="0.0572251214684182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Backend!$T$1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rgbClr val="9dc3e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Backend!$T$2:$T$6</c:f>
              <c:numCache>
                <c:formatCode>General</c:formatCode>
                <c:ptCount val="5"/>
                <c:pt idx="0">
                  <c:v>28</c:v>
                </c:pt>
                <c:pt idx="1">
                  <c:v>35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</c:numCache>
            </c:numRef>
          </c:val>
        </c:ser>
        <c:ser>
          <c:idx val="1"/>
          <c:order val="1"/>
          <c:tx>
            <c:strRef>
              <c:f>Backend!$U$1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Backend!$U$2:$U$6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Backend!$V$1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Backend!$V$2:$V$6</c:f>
              <c:numCache>
                <c:formatCode>General</c:formatCode>
                <c:ptCount val="5"/>
                <c:pt idx="0">
                  <c:v>21</c:v>
                </c:pt>
                <c:pt idx="1">
                  <c:v>35</c:v>
                </c:pt>
                <c:pt idx="2">
                  <c:v>14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Backend!$W$1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rgbClr val="c00000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Backend!$W$2:$W$6</c:f>
              <c:numCache>
                <c:formatCode>General</c:formatCode>
                <c:ptCount val="5"/>
                <c:pt idx="0">
                  <c:v>14</c:v>
                </c:pt>
                <c:pt idx="1">
                  <c:v>7</c:v>
                </c:pt>
                <c:pt idx="2">
                  <c:v>28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</c:ser>
        <c:gapWidth val="41"/>
        <c:overlap val="100"/>
        <c:axId val="32625541"/>
        <c:axId val="10175130"/>
      </c:barChart>
      <c:catAx>
        <c:axId val="326255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75130"/>
        <c:crosses val="autoZero"/>
        <c:auto val="1"/>
        <c:lblAlgn val="ctr"/>
        <c:lblOffset val="100"/>
        <c:noMultiLvlLbl val="0"/>
      </c:catAx>
      <c:valAx>
        <c:axId val="10175130"/>
        <c:scaling>
          <c:orientation val="minMax"/>
        </c:scaling>
        <c:delete val="1"/>
        <c:axPos val="l"/>
        <c:numFmt formatCode="[$-409]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625541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3106517935258"/>
          <c:y val="0.43945856767904"/>
          <c:w val="0.193004593175853"/>
          <c:h val="0.42857442819647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</c:ser>
        <c:ser>
          <c:idx val="1"/>
          <c:order val="1"/>
          <c:spPr>
            <a:noFill/>
            <a:ln w="0">
              <a:noFill/>
            </a:ln>
          </c:spPr>
          <c:explosion val="0"/>
          <c:dPt>
            <c:idx val="0"/>
            <c:spPr>
              <a:noFill/>
              <a:ln w="19080">
                <a:noFill/>
              </a:ln>
            </c:spPr>
          </c:dPt>
          <c:dPt>
            <c:idx val="1"/>
            <c:spPr>
              <a:noFill/>
              <a:ln w="38160">
                <a:solidFill>
                  <a:srgbClr val="2f5597"/>
                </a:solidFill>
                <a:round/>
              </a:ln>
            </c:spPr>
          </c:dPt>
          <c:dPt>
            <c:idx val="2"/>
            <c:spPr>
              <a:noFill/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Backend!$J$13:$J$15</c:f>
              <c:numCache>
                <c:formatCode>General</c:formatCode>
                <c:ptCount val="3"/>
                <c:pt idx="0">
                  <c:v>0.636363636363637</c:v>
                </c:pt>
                <c:pt idx="1">
                  <c:v>0.01</c:v>
                </c:pt>
                <c:pt idx="2">
                  <c:v>1.35363636363636</c:v>
                </c:pt>
              </c:numCache>
            </c:numRef>
          </c:val>
        </c:ser>
        <c:firstSliceAng val="27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Top-3 Agents with the highest call satisfaction in the month of FEBRUARY</a:t>
            </a:r>
          </a:p>
        </c:rich>
      </c:tx>
      <c:layout>
        <c:manualLayout>
          <c:xMode val="edge"/>
          <c:yMode val="edge"/>
          <c:x val="0.155276719695272"/>
          <c:y val="0.033228346456692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Backend!$W$11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ff579b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Backend!$V$12:$V$14</c:f>
              <c:strCache>
                <c:ptCount val="3"/>
                <c:pt idx="0">
                  <c:v>Will Fresh</c:v>
                </c:pt>
                <c:pt idx="1">
                  <c:v>Freda Grek</c:v>
                </c:pt>
                <c:pt idx="2">
                  <c:v>Mumin Yusha</c:v>
                </c:pt>
              </c:strCache>
            </c:strRef>
          </c:cat>
          <c:val>
            <c:numRef>
              <c:f>Backend!$W$12:$W$14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28</c:v>
                </c:pt>
              </c:numCache>
            </c:numRef>
          </c:val>
        </c:ser>
        <c:gapWidth val="64"/>
        <c:overlap val="0"/>
        <c:axId val="5548195"/>
        <c:axId val="60630633"/>
      </c:barChart>
      <c:catAx>
        <c:axId val="55481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30633"/>
        <c:crosses val="autoZero"/>
        <c:auto val="1"/>
        <c:lblAlgn val="ctr"/>
        <c:lblOffset val="100"/>
        <c:noMultiLvlLbl val="0"/>
      </c:catAx>
      <c:valAx>
        <c:axId val="6063063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48195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91537213076745"/>
          <c:y val="0.32339479534458"/>
          <c:w val="0.901460700208671"/>
          <c:h val="0.595789198378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Backend!$L$2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9dc3e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strRef>
              <c:f>Backend!$L$3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579b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05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
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Backend!$L$4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
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gapWidth val="150"/>
        <c:overlap val="100"/>
        <c:axId val="32895759"/>
        <c:axId val="63165396"/>
      </c:barChart>
      <c:catAx>
        <c:axId val="32895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165396"/>
        <c:auto val="1"/>
        <c:lblAlgn val="ctr"/>
        <c:lblOffset val="100"/>
        <c:noMultiLvlLbl val="0"/>
      </c:catAx>
      <c:valAx>
        <c:axId val="631653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895759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63339977379733"/>
          <c:y val="0.156862745098039"/>
          <c:w val="0.478203669313389"/>
          <c:h val="0.21164991054318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1422550052687"/>
          <c:y val="0.300262467191601"/>
          <c:w val="0.896944151738672"/>
          <c:h val="0.592125984251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Backend!$L$2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strRef>
              <c:f>Backend!$L$3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Backend!$L$4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gapWidth val="150"/>
        <c:overlap val="100"/>
        <c:axId val="36556431"/>
        <c:axId val="87245449"/>
      </c:barChart>
      <c:catAx>
        <c:axId val="36556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245449"/>
        <c:crosses val="autoZero"/>
        <c:auto val="1"/>
        <c:lblAlgn val="ctr"/>
        <c:lblOffset val="100"/>
        <c:noMultiLvlLbl val="0"/>
      </c:catAx>
      <c:valAx>
        <c:axId val="8724544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55643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77983146843487"/>
          <c:y val="0.0277777777777778"/>
          <c:w val="0.387892987060828"/>
          <c:h val="0.2077551764362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microsoft.com/office/2007/relationships/hdphoto" Target="../media/hdphoto1.wdp"/><Relationship Id="rId8" Type="http://schemas.openxmlformats.org/officeDocument/2006/relationships/image" Target="../media/image3.png"/><Relationship Id="rId9" Type="http://schemas.openxmlformats.org/officeDocument/2006/relationships/image" Target="../media/image4.png"/><Relationship Id="rId10" Type="http://schemas.microsoft.com/office/2007/relationships/hdphoto" Target="../media/hdphoto2.wdp"/><Relationship Id="rId11" Type="http://schemas.openxmlformats.org/officeDocument/2006/relationships/image" Target="../media/image5.png"/><Relationship Id="rId12" Type="http://schemas.microsoft.com/office/2007/relationships/hdphoto" Target="../media/hdphoto3.wdp"/><Relationship Id="rId13" Type="http://schemas.openxmlformats.org/officeDocument/2006/relationships/image" Target="../media/image6.png"/><Relationship Id="rId14" Type="http://schemas.openxmlformats.org/officeDocument/2006/relationships/image" Target="../media/image7.png"/><Relationship Id="rId15" Type="http://schemas.openxmlformats.org/officeDocument/2006/relationships/image" Target="../media/image8.png"/><Relationship Id="rId16" Type="http://schemas.openxmlformats.org/officeDocument/2006/relationships/image" Target="../media/image9.png"/><Relationship Id="rId17" Type="http://schemas.openxmlformats.org/officeDocument/2006/relationships/image" Target="../media/image10.png"/><Relationship Id="rId18" Type="http://schemas.openxmlformats.org/officeDocument/2006/relationships/image" Target="../media/image11.png"/><Relationship Id="rId19" Type="http://schemas.microsoft.com/office/2007/relationships/hdphoto" Target="../media/hdphoto4.wdp"/><Relationship Id="rId20" Type="http://schemas.openxmlformats.org/officeDocument/2006/relationships/chart" Target="../charts/chart5.xml"/><Relationship Id="rId21" Type="http://schemas.openxmlformats.org/officeDocument/2006/relationships/image" Target="../media/image12.png"/><Relationship Id="rId22" Type="http://schemas.microsoft.com/office/2007/relationships/hdphoto" Target="../media/hdphoto5.wdp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28440</xdr:colOff>
      <xdr:row>2</xdr:row>
      <xdr:rowOff>104760</xdr:rowOff>
    </xdr:from>
    <xdr:to>
      <xdr:col>20</xdr:col>
      <xdr:colOff>47160</xdr:colOff>
      <xdr:row>31</xdr:row>
      <xdr:rowOff>113760</xdr:rowOff>
    </xdr:to>
    <xdr:sp>
      <xdr:nvSpPr>
        <xdr:cNvPr id="0" name="Rounded Rectangle 1"/>
        <xdr:cNvSpPr/>
      </xdr:nvSpPr>
      <xdr:spPr>
        <a:xfrm>
          <a:off x="461520" y="495360"/>
          <a:ext cx="12264840" cy="5533560"/>
        </a:xfrm>
        <a:prstGeom prst="roundRect">
          <a:avLst>
            <a:gd name="adj" fmla="val 3070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114480</xdr:colOff>
      <xdr:row>3</xdr:row>
      <xdr:rowOff>171360</xdr:rowOff>
    </xdr:from>
    <xdr:to>
      <xdr:col>20</xdr:col>
      <xdr:colOff>190440</xdr:colOff>
      <xdr:row>31</xdr:row>
      <xdr:rowOff>190080</xdr:rowOff>
    </xdr:to>
    <xdr:sp>
      <xdr:nvSpPr>
        <xdr:cNvPr id="1" name="Rounded Rectangle 2"/>
        <xdr:cNvSpPr/>
      </xdr:nvSpPr>
      <xdr:spPr>
        <a:xfrm>
          <a:off x="1836720" y="752400"/>
          <a:ext cx="11032920" cy="5352840"/>
        </a:xfrm>
        <a:prstGeom prst="roundRect">
          <a:avLst>
            <a:gd name="adj" fmla="val 3070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algn="r" blurRad="50760" dir="108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276120</xdr:colOff>
      <xdr:row>2</xdr:row>
      <xdr:rowOff>85680</xdr:rowOff>
    </xdr:from>
    <xdr:to>
      <xdr:col>15</xdr:col>
      <xdr:colOff>171000</xdr:colOff>
      <xdr:row>31</xdr:row>
      <xdr:rowOff>123480</xdr:rowOff>
    </xdr:to>
    <xdr:sp>
      <xdr:nvSpPr>
        <xdr:cNvPr id="2" name="Rectangle 3"/>
        <xdr:cNvSpPr/>
      </xdr:nvSpPr>
      <xdr:spPr>
        <a:xfrm>
          <a:off x="2642760" y="476280"/>
          <a:ext cx="6984720" cy="5562360"/>
        </a:xfrm>
        <a:prstGeom prst="rect">
          <a:avLst/>
        </a:prstGeom>
        <a:solidFill>
          <a:schemeClr val="bg1"/>
        </a:solidFill>
        <a:ln>
          <a:noFill/>
        </a:ln>
        <a:effectLst>
          <a:outerShdw algn="r" blurRad="50760" dir="108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276120</xdr:colOff>
      <xdr:row>2</xdr:row>
      <xdr:rowOff>66600</xdr:rowOff>
    </xdr:from>
    <xdr:to>
      <xdr:col>15</xdr:col>
      <xdr:colOff>171000</xdr:colOff>
      <xdr:row>7</xdr:row>
      <xdr:rowOff>180720</xdr:rowOff>
    </xdr:to>
    <xdr:sp>
      <xdr:nvSpPr>
        <xdr:cNvPr id="3" name="Rectangle 5"/>
        <xdr:cNvSpPr/>
      </xdr:nvSpPr>
      <xdr:spPr>
        <a:xfrm>
          <a:off x="2642760" y="457200"/>
          <a:ext cx="6984720" cy="1066680"/>
        </a:xfrm>
        <a:prstGeom prst="rect">
          <a:avLst/>
        </a:prstGeom>
        <a:gradFill rotWithShape="0">
          <a:gsLst>
            <a:gs pos="4000">
              <a:srgbClr val="1f4e79"/>
            </a:gs>
            <a:gs pos="100000">
              <a:srgbClr val="ffffff"/>
            </a:gs>
          </a:gsLst>
          <a:lin ang="54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285840</xdr:colOff>
      <xdr:row>0</xdr:row>
      <xdr:rowOff>0</xdr:rowOff>
    </xdr:from>
    <xdr:to>
      <xdr:col>15</xdr:col>
      <xdr:colOff>180720</xdr:colOff>
      <xdr:row>2</xdr:row>
      <xdr:rowOff>104400</xdr:rowOff>
    </xdr:to>
    <xdr:sp>
      <xdr:nvSpPr>
        <xdr:cNvPr id="4" name="Rectangle 6"/>
        <xdr:cNvSpPr/>
      </xdr:nvSpPr>
      <xdr:spPr>
        <a:xfrm>
          <a:off x="3296880" y="0"/>
          <a:ext cx="6340320" cy="495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</a:pPr>
          <a:r>
            <a:rPr b="1" lang="en-US" sz="2400" spc="-1" strike="noStrike">
              <a:solidFill>
                <a:srgbClr val="262626"/>
              </a:solidFill>
              <a:latin typeface="Calibri"/>
            </a:rPr>
            <a:t>Monthly Call Performance Dashboard KPI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552600</xdr:colOff>
      <xdr:row>7</xdr:row>
      <xdr:rowOff>123840</xdr:rowOff>
    </xdr:from>
    <xdr:to>
      <xdr:col>15</xdr:col>
      <xdr:colOff>75960</xdr:colOff>
      <xdr:row>20</xdr:row>
      <xdr:rowOff>104400</xdr:rowOff>
    </xdr:to>
    <xdr:sp>
      <xdr:nvSpPr>
        <xdr:cNvPr id="5" name="Rectangle 8"/>
        <xdr:cNvSpPr/>
      </xdr:nvSpPr>
      <xdr:spPr>
        <a:xfrm>
          <a:off x="7430760" y="1467000"/>
          <a:ext cx="2101680" cy="24570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85680</xdr:colOff>
      <xdr:row>2</xdr:row>
      <xdr:rowOff>142920</xdr:rowOff>
    </xdr:from>
    <xdr:to>
      <xdr:col>3</xdr:col>
      <xdr:colOff>37800</xdr:colOff>
      <xdr:row>4</xdr:row>
      <xdr:rowOff>75960</xdr:rowOff>
    </xdr:to>
    <xdr:sp>
      <xdr:nvSpPr>
        <xdr:cNvPr id="6" name="Rectangle 9"/>
        <xdr:cNvSpPr/>
      </xdr:nvSpPr>
      <xdr:spPr>
        <a:xfrm>
          <a:off x="518760" y="533520"/>
          <a:ext cx="1241280" cy="313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2f2f2"/>
              </a:solidFill>
              <a:latin typeface="Calibri"/>
            </a:rPr>
            <a:t>Call Center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561960</xdr:colOff>
      <xdr:row>21</xdr:row>
      <xdr:rowOff>0</xdr:rowOff>
    </xdr:from>
    <xdr:to>
      <xdr:col>15</xdr:col>
      <xdr:colOff>75960</xdr:colOff>
      <xdr:row>31</xdr:row>
      <xdr:rowOff>47160</xdr:rowOff>
    </xdr:to>
    <xdr:sp>
      <xdr:nvSpPr>
        <xdr:cNvPr id="7" name="Rectangle 19"/>
        <xdr:cNvSpPr/>
      </xdr:nvSpPr>
      <xdr:spPr>
        <a:xfrm>
          <a:off x="7440120" y="4010040"/>
          <a:ext cx="2092320" cy="19522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15</xdr:col>
      <xdr:colOff>270000</xdr:colOff>
      <xdr:row>4</xdr:row>
      <xdr:rowOff>57240</xdr:rowOff>
    </xdr:from>
    <xdr:to>
      <xdr:col>20</xdr:col>
      <xdr:colOff>132840</xdr:colOff>
      <xdr:row>31</xdr:row>
      <xdr:rowOff>95040</xdr:rowOff>
    </xdr:to>
    <xdr:sp>
      <xdr:nvSpPr>
        <xdr:cNvPr id="8" name="Rounded Rectangle 18"/>
        <xdr:cNvSpPr/>
      </xdr:nvSpPr>
      <xdr:spPr>
        <a:xfrm>
          <a:off x="9726480" y="828720"/>
          <a:ext cx="3085560" cy="5181480"/>
        </a:xfrm>
        <a:prstGeom prst="roundRect">
          <a:avLst>
            <a:gd name="adj" fmla="val 3070"/>
          </a:avLst>
        </a:prstGeom>
        <a:solidFill>
          <a:srgbClr val="ff0066"/>
        </a:solidFill>
        <a:ln>
          <a:noFill/>
        </a:ln>
        <a:effectLst>
          <a:outerShdw algn="r" blurRad="50760" dir="108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15</xdr:col>
      <xdr:colOff>209520</xdr:colOff>
      <xdr:row>4</xdr:row>
      <xdr:rowOff>57240</xdr:rowOff>
    </xdr:from>
    <xdr:to>
      <xdr:col>20</xdr:col>
      <xdr:colOff>72360</xdr:colOff>
      <xdr:row>31</xdr:row>
      <xdr:rowOff>95040</xdr:rowOff>
    </xdr:to>
    <xdr:sp>
      <xdr:nvSpPr>
        <xdr:cNvPr id="9" name="Rounded Rectangle 20"/>
        <xdr:cNvSpPr/>
      </xdr:nvSpPr>
      <xdr:spPr>
        <a:xfrm>
          <a:off x="9666000" y="828720"/>
          <a:ext cx="3085560" cy="5181480"/>
        </a:xfrm>
        <a:prstGeom prst="roundRect">
          <a:avLst>
            <a:gd name="adj" fmla="val 3070"/>
          </a:avLst>
        </a:prstGeom>
        <a:solidFill>
          <a:schemeClr val="bg1"/>
        </a:solidFill>
        <a:ln>
          <a:noFill/>
        </a:ln>
        <a:effectLst>
          <a:outerShdw algn="r" blurRad="50760" dir="108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16</xdr:col>
      <xdr:colOff>419040</xdr:colOff>
      <xdr:row>2</xdr:row>
      <xdr:rowOff>55080</xdr:rowOff>
    </xdr:from>
    <xdr:to>
      <xdr:col>18</xdr:col>
      <xdr:colOff>246960</xdr:colOff>
      <xdr:row>3</xdr:row>
      <xdr:rowOff>152640</xdr:rowOff>
    </xdr:to>
    <xdr:sp>
      <xdr:nvSpPr>
        <xdr:cNvPr id="10" name="Rectangle 38"/>
        <xdr:cNvSpPr/>
      </xdr:nvSpPr>
      <xdr:spPr>
        <a:xfrm>
          <a:off x="10519920" y="445680"/>
          <a:ext cx="1117080" cy="288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sp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d9d9d9"/>
              </a:solidFill>
              <a:latin typeface="Times New Roman"/>
            </a:rPr>
            <a:t>Detailed KPI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257040</xdr:colOff>
      <xdr:row>4</xdr:row>
      <xdr:rowOff>133200</xdr:rowOff>
    </xdr:from>
    <xdr:to>
      <xdr:col>20</xdr:col>
      <xdr:colOff>28080</xdr:colOff>
      <xdr:row>18</xdr:row>
      <xdr:rowOff>113760</xdr:rowOff>
    </xdr:to>
    <xdr:sp>
      <xdr:nvSpPr>
        <xdr:cNvPr id="11" name="Rectangle 39"/>
        <xdr:cNvSpPr/>
      </xdr:nvSpPr>
      <xdr:spPr>
        <a:xfrm>
          <a:off x="9713520" y="904680"/>
          <a:ext cx="2993760" cy="2647440"/>
        </a:xfrm>
        <a:prstGeom prst="rect">
          <a:avLst/>
        </a:prstGeom>
        <a:solidFill>
          <a:schemeClr val="tx1"/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61920</xdr:colOff>
      <xdr:row>11</xdr:row>
      <xdr:rowOff>0</xdr:rowOff>
    </xdr:from>
    <xdr:to>
      <xdr:col>3</xdr:col>
      <xdr:colOff>70920</xdr:colOff>
      <xdr:row>13</xdr:row>
      <xdr:rowOff>171000</xdr:rowOff>
    </xdr:to>
    <xdr:sp>
      <xdr:nvSpPr>
        <xdr:cNvPr id="12" name="Rectangle 42"/>
        <xdr:cNvSpPr/>
      </xdr:nvSpPr>
      <xdr:spPr>
        <a:xfrm>
          <a:off x="495000" y="2104920"/>
          <a:ext cx="1298160" cy="552240"/>
        </a:xfrm>
        <a:prstGeom prst="rect">
          <a:avLst/>
        </a:prstGeom>
        <a:noFill/>
        <a:ln>
          <a:noFill/>
        </a:ln>
        <a:effectLst>
          <a:outerShdw algn="ctr" blurRad="63360" rotWithShape="0" sx="102000" sy="102000">
            <a:srgbClr val="000000">
              <a:alpha val="81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63360</xdr:colOff>
      <xdr:row>14</xdr:row>
      <xdr:rowOff>42840</xdr:rowOff>
    </xdr:from>
    <xdr:to>
      <xdr:col>3</xdr:col>
      <xdr:colOff>72360</xdr:colOff>
      <xdr:row>17</xdr:row>
      <xdr:rowOff>23400</xdr:rowOff>
    </xdr:to>
    <xdr:sp>
      <xdr:nvSpPr>
        <xdr:cNvPr id="13" name="Rectangle 45"/>
        <xdr:cNvSpPr/>
      </xdr:nvSpPr>
      <xdr:spPr>
        <a:xfrm>
          <a:off x="496440" y="2719440"/>
          <a:ext cx="1298160" cy="551880"/>
        </a:xfrm>
        <a:prstGeom prst="rect">
          <a:avLst/>
        </a:prstGeom>
        <a:noFill/>
        <a:ln>
          <a:noFill/>
        </a:ln>
        <a:effectLst>
          <a:outerShdw algn="ctr" blurRad="63360" rotWithShape="0" sx="102000" sy="102000">
            <a:srgbClr val="000000">
              <a:alpha val="81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64800</xdr:colOff>
      <xdr:row>17</xdr:row>
      <xdr:rowOff>85680</xdr:rowOff>
    </xdr:from>
    <xdr:to>
      <xdr:col>3</xdr:col>
      <xdr:colOff>73800</xdr:colOff>
      <xdr:row>20</xdr:row>
      <xdr:rowOff>66240</xdr:rowOff>
    </xdr:to>
    <xdr:sp>
      <xdr:nvSpPr>
        <xdr:cNvPr id="14" name="Rectangle 48"/>
        <xdr:cNvSpPr/>
      </xdr:nvSpPr>
      <xdr:spPr>
        <a:xfrm>
          <a:off x="497880" y="3333600"/>
          <a:ext cx="1298160" cy="552240"/>
        </a:xfrm>
        <a:prstGeom prst="rect">
          <a:avLst/>
        </a:prstGeom>
        <a:noFill/>
        <a:ln>
          <a:noFill/>
        </a:ln>
        <a:effectLst>
          <a:outerShdw algn="ctr" blurRad="63360" rotWithShape="0" sx="102000" sy="102000">
            <a:srgbClr val="000000">
              <a:alpha val="81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9360</xdr:colOff>
      <xdr:row>7</xdr:row>
      <xdr:rowOff>178920</xdr:rowOff>
    </xdr:from>
    <xdr:to>
      <xdr:col>3</xdr:col>
      <xdr:colOff>153360</xdr:colOff>
      <xdr:row>9</xdr:row>
      <xdr:rowOff>45000</xdr:rowOff>
    </xdr:to>
    <xdr:sp>
      <xdr:nvSpPr>
        <xdr:cNvPr id="15" name="Rectangle 64"/>
        <xdr:cNvSpPr/>
      </xdr:nvSpPr>
      <xdr:spPr>
        <a:xfrm>
          <a:off x="442440" y="1522080"/>
          <a:ext cx="1433160" cy="246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</a:pPr>
          <a:r>
            <a:rPr b="1" lang="en-US" sz="900" spc="-1" strike="noStrike">
              <a:solidFill>
                <a:srgbClr val="ffffff"/>
              </a:solidFill>
              <a:latin typeface="Lucida Sans"/>
            </a:rPr>
            <a:t>FEBRUARY Selected 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60480</xdr:colOff>
      <xdr:row>20</xdr:row>
      <xdr:rowOff>128520</xdr:rowOff>
    </xdr:from>
    <xdr:to>
      <xdr:col>3</xdr:col>
      <xdr:colOff>69480</xdr:colOff>
      <xdr:row>23</xdr:row>
      <xdr:rowOff>109080</xdr:rowOff>
    </xdr:to>
    <xdr:sp>
      <xdr:nvSpPr>
        <xdr:cNvPr id="16" name="Rectangle 65"/>
        <xdr:cNvSpPr/>
      </xdr:nvSpPr>
      <xdr:spPr>
        <a:xfrm>
          <a:off x="493560" y="3948120"/>
          <a:ext cx="1298160" cy="551880"/>
        </a:xfrm>
        <a:prstGeom prst="rect">
          <a:avLst/>
        </a:prstGeom>
        <a:noFill/>
        <a:ln>
          <a:noFill/>
        </a:ln>
        <a:effectLst>
          <a:outerShdw algn="ctr" blurRad="63360" rotWithShape="0" sx="102000" sy="102000">
            <a:srgbClr val="000000">
              <a:alpha val="81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59040</xdr:colOff>
      <xdr:row>23</xdr:row>
      <xdr:rowOff>171360</xdr:rowOff>
    </xdr:from>
    <xdr:to>
      <xdr:col>3</xdr:col>
      <xdr:colOff>68040</xdr:colOff>
      <xdr:row>26</xdr:row>
      <xdr:rowOff>151920</xdr:rowOff>
    </xdr:to>
    <xdr:sp>
      <xdr:nvSpPr>
        <xdr:cNvPr id="17" name="Rectangle 68"/>
        <xdr:cNvSpPr/>
      </xdr:nvSpPr>
      <xdr:spPr>
        <a:xfrm>
          <a:off x="492120" y="4562280"/>
          <a:ext cx="1298160" cy="552240"/>
        </a:xfrm>
        <a:prstGeom prst="rect">
          <a:avLst/>
        </a:prstGeom>
        <a:noFill/>
        <a:ln>
          <a:noFill/>
        </a:ln>
        <a:effectLst>
          <a:outerShdw algn="ctr" blurRad="63360" rotWithShape="0" sx="102000" sy="102000">
            <a:srgbClr val="000000">
              <a:alpha val="81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489240</xdr:colOff>
      <xdr:row>4</xdr:row>
      <xdr:rowOff>83520</xdr:rowOff>
    </xdr:from>
    <xdr:to>
      <xdr:col>7</xdr:col>
      <xdr:colOff>573840</xdr:colOff>
      <xdr:row>6</xdr:row>
      <xdr:rowOff>98640</xdr:rowOff>
    </xdr:to>
    <xdr:sp>
      <xdr:nvSpPr>
        <xdr:cNvPr id="18" name="Rectangle 73"/>
        <xdr:cNvSpPr/>
      </xdr:nvSpPr>
      <xdr:spPr>
        <a:xfrm>
          <a:off x="4145040" y="855000"/>
          <a:ext cx="729000" cy="396000"/>
        </a:xfrm>
        <a:prstGeom prst="rect">
          <a:avLst/>
        </a:prstGeom>
        <a:noFill/>
        <a:ln w="0">
          <a:noFill/>
        </a:ln>
        <a:effectLst>
          <a:outerShdw algn="t" blurRad="50760" dir="5400000" dist="3816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16.1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304920</xdr:colOff>
      <xdr:row>2</xdr:row>
      <xdr:rowOff>45360</xdr:rowOff>
    </xdr:from>
    <xdr:to>
      <xdr:col>8</xdr:col>
      <xdr:colOff>142560</xdr:colOff>
      <xdr:row>4</xdr:row>
      <xdr:rowOff>75600</xdr:rowOff>
    </xdr:to>
    <xdr:sp>
      <xdr:nvSpPr>
        <xdr:cNvPr id="19" name="Rectangle 74"/>
        <xdr:cNvSpPr/>
      </xdr:nvSpPr>
      <xdr:spPr>
        <a:xfrm>
          <a:off x="2671560" y="435960"/>
          <a:ext cx="2415600" cy="411120"/>
        </a:xfrm>
        <a:prstGeom prst="rect">
          <a:avLst/>
        </a:prstGeom>
        <a:noFill/>
        <a:ln w="0">
          <a:noFill/>
        </a:ln>
        <a:effectLst>
          <a:outerShdw algn="t" blurRad="50760" dir="5400000" dist="3816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Avg Speed Answer (Secs)  in February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597240</xdr:colOff>
      <xdr:row>4</xdr:row>
      <xdr:rowOff>112320</xdr:rowOff>
    </xdr:from>
    <xdr:to>
      <xdr:col>11</xdr:col>
      <xdr:colOff>259560</xdr:colOff>
      <xdr:row>6</xdr:row>
      <xdr:rowOff>127440</xdr:rowOff>
    </xdr:to>
    <xdr:sp>
      <xdr:nvSpPr>
        <xdr:cNvPr id="20" name="Rectangle 52"/>
        <xdr:cNvSpPr/>
      </xdr:nvSpPr>
      <xdr:spPr>
        <a:xfrm>
          <a:off x="6186600" y="883800"/>
          <a:ext cx="951120" cy="396000"/>
        </a:xfrm>
        <a:prstGeom prst="rect">
          <a:avLst/>
        </a:prstGeom>
        <a:noFill/>
        <a:ln w="0">
          <a:noFill/>
        </a:ln>
        <a:effectLst>
          <a:outerShdw algn="t" blurRad="50760" dir="5400000" dist="3816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27.6%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397080</xdr:colOff>
      <xdr:row>2</xdr:row>
      <xdr:rowOff>45360</xdr:rowOff>
    </xdr:from>
    <xdr:to>
      <xdr:col>11</xdr:col>
      <xdr:colOff>269280</xdr:colOff>
      <xdr:row>4</xdr:row>
      <xdr:rowOff>94680</xdr:rowOff>
    </xdr:to>
    <xdr:sp>
      <xdr:nvSpPr>
        <xdr:cNvPr id="21" name="Rectangle 53"/>
        <xdr:cNvSpPr/>
      </xdr:nvSpPr>
      <xdr:spPr>
        <a:xfrm>
          <a:off x="5341680" y="435960"/>
          <a:ext cx="1805760" cy="430200"/>
        </a:xfrm>
        <a:prstGeom prst="rect">
          <a:avLst/>
        </a:prstGeom>
        <a:noFill/>
        <a:ln w="0">
          <a:noFill/>
        </a:ln>
        <a:effectLst>
          <a:outerShdw algn="t" blurRad="50760" dir="5400000" dist="3816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Call Abandonment Rate  in February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13</xdr:col>
      <xdr:colOff>301680</xdr:colOff>
      <xdr:row>4</xdr:row>
      <xdr:rowOff>102600</xdr:rowOff>
    </xdr:from>
    <xdr:to>
      <xdr:col>14</xdr:col>
      <xdr:colOff>536400</xdr:colOff>
      <xdr:row>6</xdr:row>
      <xdr:rowOff>117720</xdr:rowOff>
    </xdr:to>
    <xdr:sp>
      <xdr:nvSpPr>
        <xdr:cNvPr id="22" name="Rectangle 58"/>
        <xdr:cNvSpPr/>
      </xdr:nvSpPr>
      <xdr:spPr>
        <a:xfrm>
          <a:off x="8469000" y="874080"/>
          <a:ext cx="879120" cy="396000"/>
        </a:xfrm>
        <a:prstGeom prst="rect">
          <a:avLst/>
        </a:prstGeom>
        <a:noFill/>
        <a:ln w="0">
          <a:noFill/>
        </a:ln>
        <a:effectLst>
          <a:outerShdw algn="t" blurRad="50760" dir="5400000" dist="3816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3,089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9360</xdr:colOff>
      <xdr:row>2</xdr:row>
      <xdr:rowOff>45360</xdr:rowOff>
    </xdr:from>
    <xdr:to>
      <xdr:col>14</xdr:col>
      <xdr:colOff>529920</xdr:colOff>
      <xdr:row>4</xdr:row>
      <xdr:rowOff>60120</xdr:rowOff>
    </xdr:to>
    <xdr:sp>
      <xdr:nvSpPr>
        <xdr:cNvPr id="23" name="Rectangle 59"/>
        <xdr:cNvSpPr/>
      </xdr:nvSpPr>
      <xdr:spPr>
        <a:xfrm>
          <a:off x="7532280" y="435960"/>
          <a:ext cx="1809360" cy="395640"/>
        </a:xfrm>
        <a:prstGeom prst="rect">
          <a:avLst/>
        </a:prstGeom>
        <a:noFill/>
        <a:ln w="0">
          <a:noFill/>
        </a:ln>
        <a:effectLst>
          <a:outerShdw algn="t" blurRad="50760" dir="5400000" dist="3816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In-person visits in February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194760</xdr:colOff>
      <xdr:row>16</xdr:row>
      <xdr:rowOff>78840</xdr:rowOff>
    </xdr:from>
    <xdr:to>
      <xdr:col>3</xdr:col>
      <xdr:colOff>71640</xdr:colOff>
      <xdr:row>17</xdr:row>
      <xdr:rowOff>168120</xdr:rowOff>
    </xdr:to>
    <xdr:sp>
      <xdr:nvSpPr>
        <xdr:cNvPr id="24" name="Rectangle 47"/>
        <xdr:cNvSpPr/>
      </xdr:nvSpPr>
      <xdr:spPr>
        <a:xfrm>
          <a:off x="627840" y="3136320"/>
          <a:ext cx="1166040" cy="27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d9d9d9"/>
              </a:solidFill>
              <a:latin typeface="Calibri"/>
            </a:rPr>
            <a:t>Call Answered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309240</xdr:colOff>
      <xdr:row>17</xdr:row>
      <xdr:rowOff>140400</xdr:rowOff>
    </xdr:from>
    <xdr:to>
      <xdr:col>2</xdr:col>
      <xdr:colOff>566640</xdr:colOff>
      <xdr:row>17</xdr:row>
      <xdr:rowOff>140400</xdr:rowOff>
    </xdr:to>
    <xdr:cxnSp>
      <xdr:nvCxnSpPr>
        <xdr:cNvPr id="25" name="Straight Connector 81"/>
        <xdr:cNvCxnSpPr/>
      </xdr:nvCxnSpPr>
      <xdr:spPr>
        <a:xfrm>
          <a:off x="742320" y="3388320"/>
          <a:ext cx="902160" cy="360"/>
        </a:xfrm>
        <a:prstGeom prst="straightConnector1">
          <a:avLst/>
        </a:prstGeom>
        <a:ln w="15875">
          <a:solidFill>
            <a:srgbClr val="ffffff"/>
          </a:solidFill>
        </a:ln>
      </xdr:spPr>
    </xdr:cxnSp>
    <xdr:clientData/>
  </xdr:twoCellAnchor>
  <xdr:twoCellAnchor editAs="twoCell">
    <xdr:from>
      <xdr:col>1</xdr:col>
      <xdr:colOff>48240</xdr:colOff>
      <xdr:row>20</xdr:row>
      <xdr:rowOff>64440</xdr:rowOff>
    </xdr:from>
    <xdr:to>
      <xdr:col>3</xdr:col>
      <xdr:colOff>84960</xdr:colOff>
      <xdr:row>21</xdr:row>
      <xdr:rowOff>153720</xdr:rowOff>
    </xdr:to>
    <xdr:sp>
      <xdr:nvSpPr>
        <xdr:cNvPr id="26" name="Rectangle 50"/>
        <xdr:cNvSpPr/>
      </xdr:nvSpPr>
      <xdr:spPr>
        <a:xfrm>
          <a:off x="481320" y="3884040"/>
          <a:ext cx="1325880" cy="27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d9d9d9"/>
              </a:solidFill>
              <a:latin typeface="Calibri"/>
            </a:rPr>
            <a:t>Abandoned Calls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314280</xdr:colOff>
      <xdr:row>21</xdr:row>
      <xdr:rowOff>118800</xdr:rowOff>
    </xdr:from>
    <xdr:to>
      <xdr:col>2</xdr:col>
      <xdr:colOff>571320</xdr:colOff>
      <xdr:row>21</xdr:row>
      <xdr:rowOff>118800</xdr:rowOff>
    </xdr:to>
    <xdr:cxnSp>
      <xdr:nvCxnSpPr>
        <xdr:cNvPr id="27" name="Straight Connector 82"/>
        <xdr:cNvCxnSpPr/>
      </xdr:nvCxnSpPr>
      <xdr:spPr>
        <a:xfrm>
          <a:off x="747360" y="4128840"/>
          <a:ext cx="901800" cy="360"/>
        </a:xfrm>
        <a:prstGeom prst="straightConnector1">
          <a:avLst/>
        </a:prstGeom>
        <a:ln w="15875">
          <a:solidFill>
            <a:srgbClr val="ffffff"/>
          </a:solidFill>
        </a:ln>
      </xdr:spPr>
    </xdr:cxnSp>
    <xdr:clientData/>
  </xdr:twoCellAnchor>
  <xdr:twoCellAnchor editAs="twoCell">
    <xdr:from>
      <xdr:col>1</xdr:col>
      <xdr:colOff>14040</xdr:colOff>
      <xdr:row>24</xdr:row>
      <xdr:rowOff>50400</xdr:rowOff>
    </xdr:from>
    <xdr:to>
      <xdr:col>3</xdr:col>
      <xdr:colOff>62280</xdr:colOff>
      <xdr:row>25</xdr:row>
      <xdr:rowOff>139680</xdr:rowOff>
    </xdr:to>
    <xdr:sp>
      <xdr:nvSpPr>
        <xdr:cNvPr id="28" name="Rectangle 67"/>
        <xdr:cNvSpPr/>
      </xdr:nvSpPr>
      <xdr:spPr>
        <a:xfrm>
          <a:off x="447120" y="4631760"/>
          <a:ext cx="133740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d9d9d9"/>
              </a:solidFill>
              <a:latin typeface="Calibri"/>
            </a:rPr>
            <a:t>Satisfactory Calls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309240</xdr:colOff>
      <xdr:row>25</xdr:row>
      <xdr:rowOff>116640</xdr:rowOff>
    </xdr:from>
    <xdr:to>
      <xdr:col>2</xdr:col>
      <xdr:colOff>566640</xdr:colOff>
      <xdr:row>25</xdr:row>
      <xdr:rowOff>116640</xdr:rowOff>
    </xdr:to>
    <xdr:cxnSp>
      <xdr:nvCxnSpPr>
        <xdr:cNvPr id="29" name="Straight Connector 83"/>
        <xdr:cNvCxnSpPr/>
      </xdr:nvCxnSpPr>
      <xdr:spPr>
        <a:xfrm>
          <a:off x="742320" y="4888800"/>
          <a:ext cx="902160" cy="360"/>
        </a:xfrm>
        <a:prstGeom prst="straightConnector1">
          <a:avLst/>
        </a:prstGeom>
        <a:ln w="15875">
          <a:solidFill>
            <a:srgbClr val="ffffff"/>
          </a:solidFill>
        </a:ln>
      </xdr:spPr>
    </xdr:cxnSp>
    <xdr:clientData/>
  </xdr:twoCellAnchor>
  <xdr:twoCellAnchor editAs="twoCell">
    <xdr:from>
      <xdr:col>1</xdr:col>
      <xdr:colOff>550080</xdr:colOff>
      <xdr:row>11</xdr:row>
      <xdr:rowOff>16920</xdr:rowOff>
    </xdr:from>
    <xdr:to>
      <xdr:col>2</xdr:col>
      <xdr:colOff>592920</xdr:colOff>
      <xdr:row>13</xdr:row>
      <xdr:rowOff>103680</xdr:rowOff>
    </xdr:to>
    <xdr:sp>
      <xdr:nvSpPr>
        <xdr:cNvPr id="30" name="Rectangle 43"/>
        <xdr:cNvSpPr/>
      </xdr:nvSpPr>
      <xdr:spPr>
        <a:xfrm>
          <a:off x="983160" y="2121840"/>
          <a:ext cx="687240" cy="468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203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236880</xdr:colOff>
      <xdr:row>12</xdr:row>
      <xdr:rowOff>112320</xdr:rowOff>
    </xdr:from>
    <xdr:to>
      <xdr:col>3</xdr:col>
      <xdr:colOff>67680</xdr:colOff>
      <xdr:row>14</xdr:row>
      <xdr:rowOff>11160</xdr:rowOff>
    </xdr:to>
    <xdr:sp>
      <xdr:nvSpPr>
        <xdr:cNvPr id="31" name="Rectangle 44"/>
        <xdr:cNvSpPr/>
      </xdr:nvSpPr>
      <xdr:spPr>
        <a:xfrm>
          <a:off x="669960" y="2407680"/>
          <a:ext cx="11199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d9d9d9"/>
              </a:solidFill>
              <a:latin typeface="Calibri"/>
            </a:rPr>
            <a:t>Inbound Calls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314280</xdr:colOff>
      <xdr:row>13</xdr:row>
      <xdr:rowOff>142560</xdr:rowOff>
    </xdr:from>
    <xdr:to>
      <xdr:col>2</xdr:col>
      <xdr:colOff>571320</xdr:colOff>
      <xdr:row>13</xdr:row>
      <xdr:rowOff>142560</xdr:rowOff>
    </xdr:to>
    <xdr:cxnSp>
      <xdr:nvCxnSpPr>
        <xdr:cNvPr id="32" name="Straight Connector 37"/>
        <xdr:cNvCxnSpPr/>
      </xdr:nvCxnSpPr>
      <xdr:spPr>
        <a:xfrm>
          <a:off x="747360" y="2628720"/>
          <a:ext cx="901800" cy="360"/>
        </a:xfrm>
        <a:prstGeom prst="straightConnector1">
          <a:avLst/>
        </a:prstGeom>
        <a:ln w="15875">
          <a:solidFill>
            <a:srgbClr val="ffffff"/>
          </a:solidFill>
        </a:ln>
      </xdr:spPr>
    </xdr:cxnSp>
    <xdr:clientData/>
  </xdr:twoCellAnchor>
  <xdr:twoCellAnchor editAs="twoCell">
    <xdr:from>
      <xdr:col>1</xdr:col>
      <xdr:colOff>588240</xdr:colOff>
      <xdr:row>15</xdr:row>
      <xdr:rowOff>12240</xdr:rowOff>
    </xdr:from>
    <xdr:to>
      <xdr:col>3</xdr:col>
      <xdr:colOff>21240</xdr:colOff>
      <xdr:row>17</xdr:row>
      <xdr:rowOff>99000</xdr:rowOff>
    </xdr:to>
    <xdr:sp>
      <xdr:nvSpPr>
        <xdr:cNvPr id="33" name="Rectangle 46"/>
        <xdr:cNvSpPr/>
      </xdr:nvSpPr>
      <xdr:spPr>
        <a:xfrm>
          <a:off x="1021320" y="2879280"/>
          <a:ext cx="722160" cy="467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147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75600</xdr:colOff>
      <xdr:row>18</xdr:row>
      <xdr:rowOff>169200</xdr:rowOff>
    </xdr:from>
    <xdr:to>
      <xdr:col>2</xdr:col>
      <xdr:colOff>572040</xdr:colOff>
      <xdr:row>21</xdr:row>
      <xdr:rowOff>65520</xdr:rowOff>
    </xdr:to>
    <xdr:sp>
      <xdr:nvSpPr>
        <xdr:cNvPr id="34" name="Rectangle 49"/>
        <xdr:cNvSpPr/>
      </xdr:nvSpPr>
      <xdr:spPr>
        <a:xfrm>
          <a:off x="1153080" y="3607560"/>
          <a:ext cx="496440" cy="468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56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559440</xdr:colOff>
      <xdr:row>22</xdr:row>
      <xdr:rowOff>155160</xdr:rowOff>
    </xdr:from>
    <xdr:to>
      <xdr:col>2</xdr:col>
      <xdr:colOff>602280</xdr:colOff>
      <xdr:row>25</xdr:row>
      <xdr:rowOff>51480</xdr:rowOff>
    </xdr:to>
    <xdr:sp>
      <xdr:nvSpPr>
        <xdr:cNvPr id="35" name="Rectangle 66"/>
        <xdr:cNvSpPr/>
      </xdr:nvSpPr>
      <xdr:spPr>
        <a:xfrm>
          <a:off x="992520" y="4355640"/>
          <a:ext cx="687240" cy="468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400" spc="-1" strike="noStrike">
              <a:solidFill>
                <a:srgbClr val="92d050"/>
              </a:solidFill>
              <a:latin typeface="Calibri"/>
            </a:rPr>
            <a:t>126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608760</xdr:colOff>
      <xdr:row>26</xdr:row>
      <xdr:rowOff>140760</xdr:rowOff>
    </xdr:from>
    <xdr:to>
      <xdr:col>2</xdr:col>
      <xdr:colOff>495360</xdr:colOff>
      <xdr:row>29</xdr:row>
      <xdr:rowOff>37080</xdr:rowOff>
    </xdr:to>
    <xdr:sp>
      <xdr:nvSpPr>
        <xdr:cNvPr id="36" name="Rectangle 69"/>
        <xdr:cNvSpPr/>
      </xdr:nvSpPr>
      <xdr:spPr>
        <a:xfrm>
          <a:off x="1041840" y="5103360"/>
          <a:ext cx="531000" cy="467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400" spc="-1" strike="noStrike">
              <a:solidFill>
                <a:srgbClr val="ff0066"/>
              </a:solidFill>
              <a:latin typeface="Calibri"/>
            </a:rPr>
            <a:t>77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240840</xdr:colOff>
      <xdr:row>28</xdr:row>
      <xdr:rowOff>55080</xdr:rowOff>
    </xdr:from>
    <xdr:to>
      <xdr:col>3</xdr:col>
      <xdr:colOff>25920</xdr:colOff>
      <xdr:row>29</xdr:row>
      <xdr:rowOff>144360</xdr:rowOff>
    </xdr:to>
    <xdr:sp>
      <xdr:nvSpPr>
        <xdr:cNvPr id="37" name="Rectangle 70"/>
        <xdr:cNvSpPr/>
      </xdr:nvSpPr>
      <xdr:spPr>
        <a:xfrm>
          <a:off x="673920" y="5398560"/>
          <a:ext cx="1074240" cy="27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d9d9d9"/>
              </a:solidFill>
              <a:latin typeface="Calibri"/>
            </a:rPr>
            <a:t>Not Satisfied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266400</xdr:colOff>
      <xdr:row>29</xdr:row>
      <xdr:rowOff>123480</xdr:rowOff>
    </xdr:from>
    <xdr:to>
      <xdr:col>2</xdr:col>
      <xdr:colOff>523800</xdr:colOff>
      <xdr:row>29</xdr:row>
      <xdr:rowOff>123480</xdr:rowOff>
    </xdr:to>
    <xdr:cxnSp>
      <xdr:nvCxnSpPr>
        <xdr:cNvPr id="38" name="Straight Connector 84"/>
        <xdr:cNvCxnSpPr/>
      </xdr:nvCxnSpPr>
      <xdr:spPr>
        <a:xfrm>
          <a:off x="699480" y="5657400"/>
          <a:ext cx="902160" cy="360"/>
        </a:xfrm>
        <a:prstGeom prst="straightConnector1">
          <a:avLst/>
        </a:prstGeom>
        <a:ln w="15875">
          <a:solidFill>
            <a:srgbClr val="ffffff"/>
          </a:solidFill>
        </a:ln>
      </xdr:spPr>
    </xdr:cxnSp>
    <xdr:clientData/>
  </xdr:twoCellAnchor>
  <xdr:twoCellAnchor editAs="absolute">
    <xdr:from>
      <xdr:col>4</xdr:col>
      <xdr:colOff>399960</xdr:colOff>
      <xdr:row>7</xdr:row>
      <xdr:rowOff>133200</xdr:rowOff>
    </xdr:from>
    <xdr:to>
      <xdr:col>11</xdr:col>
      <xdr:colOff>437760</xdr:colOff>
      <xdr:row>20</xdr:row>
      <xdr:rowOff>113760</xdr:rowOff>
    </xdr:to>
    <xdr:sp>
      <xdr:nvSpPr>
        <xdr:cNvPr id="39" name="Rectangle 88"/>
        <xdr:cNvSpPr/>
      </xdr:nvSpPr>
      <xdr:spPr>
        <a:xfrm>
          <a:off x="2766600" y="1476360"/>
          <a:ext cx="4549320" cy="2457000"/>
        </a:xfrm>
        <a:prstGeom prst="rect">
          <a:avLst/>
        </a:prstGeom>
        <a:solidFill>
          <a:schemeClr val="bg1"/>
        </a:solidFill>
        <a:ln>
          <a:noFill/>
        </a:ln>
        <a:effectLst>
          <a:outerShdw algn="tl" blurRad="50760" dir="2700000" dist="37674" rotWithShape="0">
            <a:srgbClr val="000000">
              <a:alpha val="1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76320</xdr:colOff>
      <xdr:row>7</xdr:row>
      <xdr:rowOff>66600</xdr:rowOff>
    </xdr:from>
    <xdr:to>
      <xdr:col>10</xdr:col>
      <xdr:colOff>399960</xdr:colOff>
      <xdr:row>20</xdr:row>
      <xdr:rowOff>171000</xdr:rowOff>
    </xdr:to>
    <xdr:graphicFrame>
      <xdr:nvGraphicFramePr>
        <xdr:cNvPr id="40" name="Chart 87"/>
        <xdr:cNvGraphicFramePr/>
      </xdr:nvGraphicFramePr>
      <xdr:xfrm>
        <a:off x="2442960" y="1409760"/>
        <a:ext cx="4190760" cy="25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419040</xdr:colOff>
      <xdr:row>21</xdr:row>
      <xdr:rowOff>38160</xdr:rowOff>
    </xdr:from>
    <xdr:to>
      <xdr:col>11</xdr:col>
      <xdr:colOff>456840</xdr:colOff>
      <xdr:row>31</xdr:row>
      <xdr:rowOff>28440</xdr:rowOff>
    </xdr:to>
    <xdr:sp>
      <xdr:nvSpPr>
        <xdr:cNvPr id="41" name="Rectangle 51"/>
        <xdr:cNvSpPr/>
      </xdr:nvSpPr>
      <xdr:spPr>
        <a:xfrm>
          <a:off x="2785680" y="4048200"/>
          <a:ext cx="4549320" cy="1895400"/>
        </a:xfrm>
        <a:prstGeom prst="rect">
          <a:avLst/>
        </a:prstGeom>
        <a:solidFill>
          <a:schemeClr val="bg1"/>
        </a:solidFill>
        <a:ln>
          <a:noFill/>
        </a:ln>
        <a:effectLst>
          <a:outerShdw algn="tl" blurRad="50760" dir="2700000" dist="37674" rotWithShape="0">
            <a:srgbClr val="000000">
              <a:alpha val="1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228600</xdr:colOff>
      <xdr:row>21</xdr:row>
      <xdr:rowOff>0</xdr:rowOff>
    </xdr:from>
    <xdr:to>
      <xdr:col>11</xdr:col>
      <xdr:colOff>533160</xdr:colOff>
      <xdr:row>31</xdr:row>
      <xdr:rowOff>95040</xdr:rowOff>
    </xdr:to>
    <xdr:graphicFrame>
      <xdr:nvGraphicFramePr>
        <xdr:cNvPr id="42" name="Chart 54"/>
        <xdr:cNvGraphicFramePr/>
      </xdr:nvGraphicFramePr>
      <xdr:xfrm>
        <a:off x="2595240" y="4010040"/>
        <a:ext cx="48160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266760</xdr:colOff>
      <xdr:row>4</xdr:row>
      <xdr:rowOff>142920</xdr:rowOff>
    </xdr:from>
    <xdr:to>
      <xdr:col>20</xdr:col>
      <xdr:colOff>577440</xdr:colOff>
      <xdr:row>17</xdr:row>
      <xdr:rowOff>47160</xdr:rowOff>
    </xdr:to>
    <xdr:graphicFrame>
      <xdr:nvGraphicFramePr>
        <xdr:cNvPr id="43" name="Chart 55"/>
        <xdr:cNvGraphicFramePr/>
      </xdr:nvGraphicFramePr>
      <xdr:xfrm>
        <a:off x="9078480" y="914400"/>
        <a:ext cx="4178160" cy="238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17</xdr:col>
      <xdr:colOff>276120</xdr:colOff>
      <xdr:row>9</xdr:row>
      <xdr:rowOff>181080</xdr:rowOff>
    </xdr:from>
    <xdr:to>
      <xdr:col>17</xdr:col>
      <xdr:colOff>580680</xdr:colOff>
      <xdr:row>11</xdr:row>
      <xdr:rowOff>104400</xdr:rowOff>
    </xdr:to>
    <xdr:sp>
      <xdr:nvSpPr>
        <xdr:cNvPr id="44" name="Flowchart: Connector 4"/>
        <xdr:cNvSpPr/>
      </xdr:nvSpPr>
      <xdr:spPr>
        <a:xfrm>
          <a:off x="11021760" y="1905120"/>
          <a:ext cx="304560" cy="304200"/>
        </a:xfrm>
        <a:prstGeom prst="flowChartConnector">
          <a:avLst/>
        </a:prstGeom>
        <a:solidFill>
          <a:srgbClr val="600027"/>
        </a:solidFill>
        <a:ln w="28575">
          <a:noFill/>
        </a:ln>
        <a:scene3d>
          <a:camera prst="orthographicFront">
            <a:rot lat="0" lon="0" rev="0"/>
          </a:camera>
          <a:lightRig dir="t" rig="contrasting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380880</xdr:colOff>
      <xdr:row>10</xdr:row>
      <xdr:rowOff>104760</xdr:rowOff>
    </xdr:from>
    <xdr:to>
      <xdr:col>17</xdr:col>
      <xdr:colOff>456840</xdr:colOff>
      <xdr:row>10</xdr:row>
      <xdr:rowOff>180720</xdr:rowOff>
    </xdr:to>
    <xdr:sp>
      <xdr:nvSpPr>
        <xdr:cNvPr id="45" name="Flowchart: Connector 7"/>
        <xdr:cNvSpPr/>
      </xdr:nvSpPr>
      <xdr:spPr>
        <a:xfrm>
          <a:off x="11126520" y="2019240"/>
          <a:ext cx="75960" cy="75960"/>
        </a:xfrm>
        <a:prstGeom prst="flowChartConnector">
          <a:avLst/>
        </a:prstGeom>
        <a:solidFill>
          <a:schemeClr val="bg1"/>
        </a:solidFill>
        <a:ln>
          <a:solidFill>
            <a:srgbClr val="ffffff"/>
          </a:solidFill>
        </a:ln>
        <a:effectLst>
          <a:innerShdw blurRad="114300">
            <a:srgbClr val="000000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16</xdr:col>
      <xdr:colOff>457200</xdr:colOff>
      <xdr:row>11</xdr:row>
      <xdr:rowOff>36000</xdr:rowOff>
    </xdr:from>
    <xdr:to>
      <xdr:col>18</xdr:col>
      <xdr:colOff>561600</xdr:colOff>
      <xdr:row>18</xdr:row>
      <xdr:rowOff>177480</xdr:rowOff>
    </xdr:to>
    <xdr:sp>
      <xdr:nvSpPr>
        <xdr:cNvPr id="46" name="Rectangle 56"/>
        <xdr:cNvSpPr/>
      </xdr:nvSpPr>
      <xdr:spPr>
        <a:xfrm>
          <a:off x="10558080" y="2140920"/>
          <a:ext cx="1393560" cy="1474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</a:pPr>
          <a:r>
            <a:rPr b="1" lang="en-US" sz="4000" spc="-1" strike="noStrike">
              <a:solidFill>
                <a:srgbClr val="ffffff"/>
              </a:solidFill>
              <a:latin typeface="Agency FB"/>
            </a:rPr>
            <a:t>63.6%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333360</xdr:colOff>
      <xdr:row>14</xdr:row>
      <xdr:rowOff>83520</xdr:rowOff>
    </xdr:from>
    <xdr:to>
      <xdr:col>19</xdr:col>
      <xdr:colOff>599760</xdr:colOff>
      <xdr:row>17</xdr:row>
      <xdr:rowOff>60120</xdr:rowOff>
    </xdr:to>
    <xdr:sp>
      <xdr:nvSpPr>
        <xdr:cNvPr id="47" name="Rectangle 57"/>
        <xdr:cNvSpPr/>
      </xdr:nvSpPr>
      <xdr:spPr>
        <a:xfrm>
          <a:off x="9789840" y="2760120"/>
          <a:ext cx="2844360" cy="547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Calibri"/>
            </a:rPr>
            <a:t>Satisfactory calls and not satisfined  percentage change in the month of FEBRUARY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542880</xdr:colOff>
      <xdr:row>8</xdr:row>
      <xdr:rowOff>152280</xdr:rowOff>
    </xdr:from>
    <xdr:to>
      <xdr:col>15</xdr:col>
      <xdr:colOff>28080</xdr:colOff>
      <xdr:row>20</xdr:row>
      <xdr:rowOff>94680</xdr:rowOff>
    </xdr:to>
    <xdr:sp>
      <xdr:nvSpPr>
        <xdr:cNvPr id="48" name="TextBox 10"/>
        <xdr:cNvSpPr/>
      </xdr:nvSpPr>
      <xdr:spPr>
        <a:xfrm>
          <a:off x="7421040" y="1685880"/>
          <a:ext cx="2063520" cy="22284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767171"/>
              </a:solidFill>
              <a:latin typeface="Calibri"/>
            </a:rPr>
            <a:t>This chart at the left shows the inbound calls from various department plus how many of those calls were satisfied by the customers.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767171"/>
              </a:solidFill>
              <a:latin typeface="Calibri"/>
            </a:rPr>
            <a:t>The trend line shows the satisfactory level of each calls.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590400</xdr:colOff>
      <xdr:row>21</xdr:row>
      <xdr:rowOff>9360</xdr:rowOff>
    </xdr:from>
    <xdr:to>
      <xdr:col>15</xdr:col>
      <xdr:colOff>56520</xdr:colOff>
      <xdr:row>32</xdr:row>
      <xdr:rowOff>142200</xdr:rowOff>
    </xdr:to>
    <xdr:sp>
      <xdr:nvSpPr>
        <xdr:cNvPr id="49" name="TextBox 60"/>
        <xdr:cNvSpPr/>
      </xdr:nvSpPr>
      <xdr:spPr>
        <a:xfrm>
          <a:off x="7468560" y="4019400"/>
          <a:ext cx="2044440" cy="22284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767171"/>
              </a:solidFill>
              <a:latin typeface="Calibri"/>
            </a:rPr>
            <a:t>This Agents level chart shows how many of the inbound calls were answered, not answered, satisfied and not satisfied.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767171"/>
              </a:solidFill>
              <a:latin typeface="Calibri"/>
            </a:rPr>
            <a:t>The legend with their color indicator will glimps you to the charts.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85680</xdr:colOff>
      <xdr:row>8</xdr:row>
      <xdr:rowOff>76320</xdr:rowOff>
    </xdr:from>
    <xdr:to>
      <xdr:col>14</xdr:col>
      <xdr:colOff>542520</xdr:colOff>
      <xdr:row>10</xdr:row>
      <xdr:rowOff>9360</xdr:rowOff>
    </xdr:to>
    <xdr:sp>
      <xdr:nvSpPr>
        <xdr:cNvPr id="50" name="Rectangle 61"/>
        <xdr:cNvSpPr/>
      </xdr:nvSpPr>
      <xdr:spPr>
        <a:xfrm>
          <a:off x="7608600" y="1609920"/>
          <a:ext cx="1745640" cy="313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0066"/>
              </a:solidFill>
              <a:latin typeface="Calibri"/>
            </a:rPr>
            <a:t>Department Details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104760</xdr:colOff>
      <xdr:row>20</xdr:row>
      <xdr:rowOff>181080</xdr:rowOff>
    </xdr:from>
    <xdr:to>
      <xdr:col>14</xdr:col>
      <xdr:colOff>561600</xdr:colOff>
      <xdr:row>22</xdr:row>
      <xdr:rowOff>114120</xdr:rowOff>
    </xdr:to>
    <xdr:sp>
      <xdr:nvSpPr>
        <xdr:cNvPr id="51" name="Rectangle 62"/>
        <xdr:cNvSpPr/>
      </xdr:nvSpPr>
      <xdr:spPr>
        <a:xfrm>
          <a:off x="7627680" y="4000680"/>
          <a:ext cx="1745640" cy="313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0066"/>
              </a:solidFill>
              <a:latin typeface="Calibri"/>
            </a:rPr>
            <a:t>Agent Level Details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247680</xdr:colOff>
      <xdr:row>19</xdr:row>
      <xdr:rowOff>0</xdr:rowOff>
    </xdr:from>
    <xdr:to>
      <xdr:col>20</xdr:col>
      <xdr:colOff>18720</xdr:colOff>
      <xdr:row>31</xdr:row>
      <xdr:rowOff>37800</xdr:rowOff>
    </xdr:to>
    <xdr:sp>
      <xdr:nvSpPr>
        <xdr:cNvPr id="52" name="Rectangle 75"/>
        <xdr:cNvSpPr/>
      </xdr:nvSpPr>
      <xdr:spPr>
        <a:xfrm>
          <a:off x="9704160" y="3629160"/>
          <a:ext cx="2993760" cy="23238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257040</xdr:colOff>
      <xdr:row>19</xdr:row>
      <xdr:rowOff>57240</xdr:rowOff>
    </xdr:from>
    <xdr:to>
      <xdr:col>20</xdr:col>
      <xdr:colOff>247320</xdr:colOff>
      <xdr:row>31</xdr:row>
      <xdr:rowOff>56880</xdr:rowOff>
    </xdr:to>
    <xdr:graphicFrame>
      <xdr:nvGraphicFramePr>
        <xdr:cNvPr id="53" name="Chart 63"/>
        <xdr:cNvGraphicFramePr/>
      </xdr:nvGraphicFramePr>
      <xdr:xfrm>
        <a:off x="9713520" y="3686400"/>
        <a:ext cx="3213000" cy="22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8</xdr:col>
      <xdr:colOff>9360</xdr:colOff>
      <xdr:row>4</xdr:row>
      <xdr:rowOff>66600</xdr:rowOff>
    </xdr:from>
    <xdr:to>
      <xdr:col>8</xdr:col>
      <xdr:colOff>9360</xdr:colOff>
      <xdr:row>6</xdr:row>
      <xdr:rowOff>56880</xdr:rowOff>
    </xdr:to>
    <xdr:cxnSp>
      <xdr:nvCxnSpPr>
        <xdr:cNvPr id="54" name="Straight Connector 12"/>
        <xdr:cNvCxnSpPr/>
      </xdr:nvCxnSpPr>
      <xdr:spPr>
        <a:xfrm>
          <a:off x="4953960" y="838080"/>
          <a:ext cx="360" cy="371520"/>
        </a:xfrm>
        <a:prstGeom prst="straightConnector1">
          <a:avLst/>
        </a:prstGeom>
        <a:ln w="28575">
          <a:solidFill>
            <a:srgbClr val="5b9bd5">
              <a:lumMod val="40000"/>
              <a:lumOff val="60000"/>
            </a:srgbClr>
          </a:solidFill>
        </a:ln>
      </xdr:spPr>
    </xdr:cxnSp>
    <xdr:clientData/>
  </xdr:twoCellAnchor>
  <xdr:twoCellAnchor editAs="twoCell">
    <xdr:from>
      <xdr:col>11</xdr:col>
      <xdr:colOff>257040</xdr:colOff>
      <xdr:row>4</xdr:row>
      <xdr:rowOff>66600</xdr:rowOff>
    </xdr:from>
    <xdr:to>
      <xdr:col>11</xdr:col>
      <xdr:colOff>257040</xdr:colOff>
      <xdr:row>6</xdr:row>
      <xdr:rowOff>56880</xdr:rowOff>
    </xdr:to>
    <xdr:cxnSp>
      <xdr:nvCxnSpPr>
        <xdr:cNvPr id="55" name="Straight Connector 76"/>
        <xdr:cNvCxnSpPr/>
      </xdr:nvCxnSpPr>
      <xdr:spPr>
        <a:xfrm>
          <a:off x="7135200" y="838080"/>
          <a:ext cx="360" cy="371520"/>
        </a:xfrm>
        <a:prstGeom prst="straightConnector1">
          <a:avLst/>
        </a:prstGeom>
        <a:ln w="28575">
          <a:solidFill>
            <a:srgbClr val="5b9bd5">
              <a:lumMod val="40000"/>
              <a:lumOff val="60000"/>
            </a:srgbClr>
          </a:solidFill>
        </a:ln>
      </xdr:spPr>
    </xdr:cxnSp>
    <xdr:clientData/>
  </xdr:twoCellAnchor>
  <xdr:twoCellAnchor editAs="twoCell">
    <xdr:from>
      <xdr:col>14</xdr:col>
      <xdr:colOff>475920</xdr:colOff>
      <xdr:row>4</xdr:row>
      <xdr:rowOff>66600</xdr:rowOff>
    </xdr:from>
    <xdr:to>
      <xdr:col>14</xdr:col>
      <xdr:colOff>475920</xdr:colOff>
      <xdr:row>6</xdr:row>
      <xdr:rowOff>56880</xdr:rowOff>
    </xdr:to>
    <xdr:cxnSp>
      <xdr:nvCxnSpPr>
        <xdr:cNvPr id="56" name="Straight Connector 79"/>
        <xdr:cNvCxnSpPr/>
      </xdr:nvCxnSpPr>
      <xdr:spPr>
        <a:xfrm>
          <a:off x="9287640" y="838080"/>
          <a:ext cx="360" cy="371520"/>
        </a:xfrm>
        <a:prstGeom prst="straightConnector1">
          <a:avLst/>
        </a:prstGeom>
        <a:ln w="28575">
          <a:solidFill>
            <a:srgbClr val="5b9bd5">
              <a:lumMod val="40000"/>
              <a:lumOff val="60000"/>
            </a:srgbClr>
          </a:solidFill>
        </a:ln>
      </xdr:spPr>
    </xdr:cxnSp>
    <xdr:clientData/>
  </xdr:twoCellAnchor>
  <xdr:twoCellAnchor editAs="absolute">
    <xdr:from>
      <xdr:col>3</xdr:col>
      <xdr:colOff>352440</xdr:colOff>
      <xdr:row>5</xdr:row>
      <xdr:rowOff>38160</xdr:rowOff>
    </xdr:from>
    <xdr:to>
      <xdr:col>4</xdr:col>
      <xdr:colOff>235440</xdr:colOff>
      <xdr:row>30</xdr:row>
      <xdr:rowOff>171000</xdr:rowOff>
    </xdr:to>
    <xdr:sp>
      <xdr:nvSpPr>
        <xdr:cNvPr id="57" name="Rounded Rectangle 86"/>
        <xdr:cNvSpPr/>
      </xdr:nvSpPr>
      <xdr:spPr>
        <a:xfrm>
          <a:off x="2074680" y="1000080"/>
          <a:ext cx="527400" cy="4895280"/>
        </a:xfrm>
        <a:prstGeom prst="roundRect">
          <a:avLst>
            <a:gd name="adj" fmla="val 1515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393120</xdr:colOff>
      <xdr:row>5</xdr:row>
      <xdr:rowOff>38160</xdr:rowOff>
    </xdr:from>
    <xdr:to>
      <xdr:col>4</xdr:col>
      <xdr:colOff>276120</xdr:colOff>
      <xdr:row>30</xdr:row>
      <xdr:rowOff>171000</xdr:rowOff>
    </xdr:to>
    <xdr:sp>
      <xdr:nvSpPr>
        <xdr:cNvPr id="58" name="Rounded Rectangle 13"/>
        <xdr:cNvSpPr/>
      </xdr:nvSpPr>
      <xdr:spPr>
        <a:xfrm>
          <a:off x="2115360" y="1000080"/>
          <a:ext cx="527400" cy="4895280"/>
        </a:xfrm>
        <a:prstGeom prst="roundRect">
          <a:avLst>
            <a:gd name="adj" fmla="val 15152"/>
          </a:avLst>
        </a:prstGeom>
        <a:solidFill>
          <a:srgbClr val="ff579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412200</xdr:colOff>
      <xdr:row>8</xdr:row>
      <xdr:rowOff>57240</xdr:rowOff>
    </xdr:from>
    <xdr:to>
      <xdr:col>4</xdr:col>
      <xdr:colOff>242640</xdr:colOff>
      <xdr:row>13</xdr:row>
      <xdr:rowOff>84960</xdr:rowOff>
    </xdr:to>
    <xdr:sp>
      <xdr:nvSpPr>
        <xdr:cNvPr id="59" name="Rectangle 85"/>
        <xdr:cNvSpPr/>
      </xdr:nvSpPr>
      <xdr:spPr>
        <a:xfrm>
          <a:off x="2134440" y="1590840"/>
          <a:ext cx="474840" cy="980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December:2020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571680</xdr:colOff>
      <xdr:row>4</xdr:row>
      <xdr:rowOff>118080</xdr:rowOff>
    </xdr:from>
    <xdr:to>
      <xdr:col>6</xdr:col>
      <xdr:colOff>380880</xdr:colOff>
      <xdr:row>6</xdr:row>
      <xdr:rowOff>155880</xdr:rowOff>
    </xdr:to>
    <xdr:pic>
      <xdr:nvPicPr>
        <xdr:cNvPr id="60" name="Picture 15" descr=""/>
        <xdr:cNvPicPr/>
      </xdr:nvPicPr>
      <xdr:blipFill>
        <a:blip r:embed="rId5"/>
        <a:stretch/>
      </xdr:blipFill>
      <xdr:spPr>
        <a:xfrm>
          <a:off x="3582720" y="889560"/>
          <a:ext cx="453960" cy="41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359640</xdr:colOff>
      <xdr:row>4</xdr:row>
      <xdr:rowOff>122040</xdr:rowOff>
    </xdr:from>
    <xdr:to>
      <xdr:col>2</xdr:col>
      <xdr:colOff>285480</xdr:colOff>
      <xdr:row>6</xdr:row>
      <xdr:rowOff>141840</xdr:rowOff>
    </xdr:to>
    <xdr:pic>
      <xdr:nvPicPr>
        <xdr:cNvPr id="61" name="Picture 16" descr=""/>
        <xdr:cNvPicPr/>
      </xdr:nvPicPr>
      <xdr:blipFill>
        <a:blip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amount="-50000" bright="100000" colorTemp="4700"/>
                  </a14:imgEffect>
                </a14:imgLayer>
              </a14:imgProps>
            </a:ext>
          </a:extLst>
        </a:blip>
        <a:stretch/>
      </xdr:blipFill>
      <xdr:spPr>
        <a:xfrm>
          <a:off x="792720" y="893520"/>
          <a:ext cx="570240" cy="40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110880</xdr:colOff>
      <xdr:row>4</xdr:row>
      <xdr:rowOff>146520</xdr:rowOff>
    </xdr:from>
    <xdr:to>
      <xdr:col>9</xdr:col>
      <xdr:colOff>516240</xdr:colOff>
      <xdr:row>6</xdr:row>
      <xdr:rowOff>171000</xdr:rowOff>
    </xdr:to>
    <xdr:pic>
      <xdr:nvPicPr>
        <xdr:cNvPr id="62" name="Picture 22" descr=""/>
        <xdr:cNvPicPr/>
      </xdr:nvPicPr>
      <xdr:blipFill>
        <a:blip r:embed="rId8"/>
        <a:stretch/>
      </xdr:blipFill>
      <xdr:spPr>
        <a:xfrm>
          <a:off x="5700240" y="918000"/>
          <a:ext cx="405360" cy="40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495360</xdr:colOff>
      <xdr:row>5</xdr:row>
      <xdr:rowOff>35640</xdr:rowOff>
    </xdr:from>
    <xdr:to>
      <xdr:col>19</xdr:col>
      <xdr:colOff>539640</xdr:colOff>
      <xdr:row>7</xdr:row>
      <xdr:rowOff>95040</xdr:rowOff>
    </xdr:to>
    <xdr:pic>
      <xdr:nvPicPr>
        <xdr:cNvPr id="63" name="Picture 23" descr=""/>
        <xdr:cNvPicPr/>
      </xdr:nvPicPr>
      <xdr:blipFill>
        <a:blip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40000" contrast="40000"/>
                  </a14:imgEffect>
                </a14:imgLayer>
              </a14:imgProps>
            </a:ext>
          </a:extLst>
        </a:blip>
        <a:stretch/>
      </xdr:blipFill>
      <xdr:spPr>
        <a:xfrm>
          <a:off x="11885400" y="997560"/>
          <a:ext cx="688680" cy="44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308520</xdr:colOff>
      <xdr:row>11</xdr:row>
      <xdr:rowOff>7560</xdr:rowOff>
    </xdr:from>
    <xdr:to>
      <xdr:col>1</xdr:col>
      <xdr:colOff>644040</xdr:colOff>
      <xdr:row>12</xdr:row>
      <xdr:rowOff>190440</xdr:rowOff>
    </xdr:to>
    <xdr:pic>
      <xdr:nvPicPr>
        <xdr:cNvPr id="64" name="Picture 24" descr=""/>
        <xdr:cNvPicPr/>
      </xdr:nvPicPr>
      <xdr:blipFill>
        <a:blip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rightnessContrast amount="100000" bright="100000" contrast="40000"/>
                  </a14:imgEffect>
                </a14:imgLayer>
              </a14:imgProps>
            </a:ext>
          </a:extLst>
        </a:blip>
        <a:stretch/>
      </xdr:blipFill>
      <xdr:spPr>
        <a:xfrm>
          <a:off x="741600" y="2112480"/>
          <a:ext cx="335520" cy="37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247680</xdr:colOff>
      <xdr:row>18</xdr:row>
      <xdr:rowOff>136080</xdr:rowOff>
    </xdr:from>
    <xdr:to>
      <xdr:col>2</xdr:col>
      <xdr:colOff>18720</xdr:colOff>
      <xdr:row>20</xdr:row>
      <xdr:rowOff>135720</xdr:rowOff>
    </xdr:to>
    <xdr:pic>
      <xdr:nvPicPr>
        <xdr:cNvPr id="65" name="Picture 26" descr=""/>
        <xdr:cNvPicPr/>
      </xdr:nvPicPr>
      <xdr:blipFill>
        <a:blip r:embed="rId13"/>
        <a:stretch/>
      </xdr:blipFill>
      <xdr:spPr>
        <a:xfrm>
          <a:off x="680760" y="3574440"/>
          <a:ext cx="415440" cy="380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219240</xdr:colOff>
      <xdr:row>22</xdr:row>
      <xdr:rowOff>123840</xdr:rowOff>
    </xdr:from>
    <xdr:to>
      <xdr:col>2</xdr:col>
      <xdr:colOff>47520</xdr:colOff>
      <xdr:row>24</xdr:row>
      <xdr:rowOff>180720</xdr:rowOff>
    </xdr:to>
    <xdr:pic>
      <xdr:nvPicPr>
        <xdr:cNvPr id="66" name="Picture 30" descr=""/>
        <xdr:cNvPicPr/>
      </xdr:nvPicPr>
      <xdr:blipFill>
        <a:blip r:embed="rId14"/>
        <a:stretch/>
      </xdr:blipFill>
      <xdr:spPr>
        <a:xfrm>
          <a:off x="652320" y="4324320"/>
          <a:ext cx="472680" cy="43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295200</xdr:colOff>
      <xdr:row>27</xdr:row>
      <xdr:rowOff>5760</xdr:rowOff>
    </xdr:from>
    <xdr:to>
      <xdr:col>2</xdr:col>
      <xdr:colOff>13680</xdr:colOff>
      <xdr:row>28</xdr:row>
      <xdr:rowOff>145800</xdr:rowOff>
    </xdr:to>
    <xdr:pic>
      <xdr:nvPicPr>
        <xdr:cNvPr id="67" name="Picture 31" descr=""/>
        <xdr:cNvPicPr/>
      </xdr:nvPicPr>
      <xdr:blipFill>
        <a:blip r:embed="rId15"/>
        <a:stretch/>
      </xdr:blipFill>
      <xdr:spPr>
        <a:xfrm>
          <a:off x="728280" y="5158800"/>
          <a:ext cx="362880" cy="330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257040</xdr:colOff>
      <xdr:row>23</xdr:row>
      <xdr:rowOff>41760</xdr:rowOff>
    </xdr:from>
    <xdr:to>
      <xdr:col>11</xdr:col>
      <xdr:colOff>333000</xdr:colOff>
      <xdr:row>25</xdr:row>
      <xdr:rowOff>142920</xdr:rowOff>
    </xdr:to>
    <xdr:pic>
      <xdr:nvPicPr>
        <xdr:cNvPr id="68" name="Picture 36" descr=""/>
        <xdr:cNvPicPr/>
      </xdr:nvPicPr>
      <xdr:blipFill>
        <a:blip r:embed="rId16"/>
        <a:stretch/>
      </xdr:blipFill>
      <xdr:spPr>
        <a:xfrm>
          <a:off x="6490800" y="4432680"/>
          <a:ext cx="720360" cy="482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276120</xdr:colOff>
      <xdr:row>19</xdr:row>
      <xdr:rowOff>146520</xdr:rowOff>
    </xdr:from>
    <xdr:to>
      <xdr:col>16</xdr:col>
      <xdr:colOff>107640</xdr:colOff>
      <xdr:row>21</xdr:row>
      <xdr:rowOff>75960</xdr:rowOff>
    </xdr:to>
    <xdr:pic>
      <xdr:nvPicPr>
        <xdr:cNvPr id="69" name="Picture 90" descr=""/>
        <xdr:cNvPicPr/>
      </xdr:nvPicPr>
      <xdr:blipFill>
        <a:blip r:embed="rId17"/>
        <a:stretch/>
      </xdr:blipFill>
      <xdr:spPr>
        <a:xfrm>
          <a:off x="9732600" y="3775680"/>
          <a:ext cx="475920" cy="31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428760</xdr:colOff>
      <xdr:row>4</xdr:row>
      <xdr:rowOff>114480</xdr:rowOff>
    </xdr:from>
    <xdr:to>
      <xdr:col>13</xdr:col>
      <xdr:colOff>314280</xdr:colOff>
      <xdr:row>6</xdr:row>
      <xdr:rowOff>180720</xdr:rowOff>
    </xdr:to>
    <xdr:pic>
      <xdr:nvPicPr>
        <xdr:cNvPr id="70" name="Picture 11" descr=""/>
        <xdr:cNvPicPr/>
      </xdr:nvPicPr>
      <xdr:blipFill>
        <a:blip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saturation sat="400000"/>
                  </a14:imgEffect>
                </a14:imgLayer>
              </a14:imgProps>
            </a:ext>
          </a:extLst>
        </a:blip>
        <a:stretch/>
      </xdr:blipFill>
      <xdr:spPr>
        <a:xfrm>
          <a:off x="7951680" y="885960"/>
          <a:ext cx="529920" cy="447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419040</xdr:colOff>
      <xdr:row>6</xdr:row>
      <xdr:rowOff>66600</xdr:rowOff>
    </xdr:from>
    <xdr:to>
      <xdr:col>3</xdr:col>
      <xdr:colOff>480240</xdr:colOff>
      <xdr:row>6</xdr:row>
      <xdr:rowOff>123480</xdr:rowOff>
    </xdr:to>
    <xdr:sp>
      <xdr:nvSpPr>
        <xdr:cNvPr id="71" name="Flowchart: Connector 27"/>
        <xdr:cNvSpPr/>
      </xdr:nvSpPr>
      <xdr:spPr>
        <a:xfrm>
          <a:off x="2141280" y="1218960"/>
          <a:ext cx="61200" cy="5688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559440</xdr:colOff>
      <xdr:row>6</xdr:row>
      <xdr:rowOff>66600</xdr:rowOff>
    </xdr:from>
    <xdr:to>
      <xdr:col>3</xdr:col>
      <xdr:colOff>620640</xdr:colOff>
      <xdr:row>6</xdr:row>
      <xdr:rowOff>123480</xdr:rowOff>
    </xdr:to>
    <xdr:sp>
      <xdr:nvSpPr>
        <xdr:cNvPr id="72" name="Flowchart: Connector 89"/>
        <xdr:cNvSpPr/>
      </xdr:nvSpPr>
      <xdr:spPr>
        <a:xfrm>
          <a:off x="2281680" y="1218960"/>
          <a:ext cx="61200" cy="5688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55440</xdr:colOff>
      <xdr:row>6</xdr:row>
      <xdr:rowOff>66600</xdr:rowOff>
    </xdr:from>
    <xdr:to>
      <xdr:col>4</xdr:col>
      <xdr:colOff>116640</xdr:colOff>
      <xdr:row>6</xdr:row>
      <xdr:rowOff>123480</xdr:rowOff>
    </xdr:to>
    <xdr:sp>
      <xdr:nvSpPr>
        <xdr:cNvPr id="73" name="Flowchart: Connector 91"/>
        <xdr:cNvSpPr/>
      </xdr:nvSpPr>
      <xdr:spPr>
        <a:xfrm>
          <a:off x="2422080" y="1218960"/>
          <a:ext cx="61200" cy="5688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195480</xdr:colOff>
      <xdr:row>6</xdr:row>
      <xdr:rowOff>66600</xdr:rowOff>
    </xdr:from>
    <xdr:to>
      <xdr:col>4</xdr:col>
      <xdr:colOff>256680</xdr:colOff>
      <xdr:row>6</xdr:row>
      <xdr:rowOff>123480</xdr:rowOff>
    </xdr:to>
    <xdr:sp>
      <xdr:nvSpPr>
        <xdr:cNvPr id="74" name="Flowchart: Connector 92"/>
        <xdr:cNvSpPr/>
      </xdr:nvSpPr>
      <xdr:spPr>
        <a:xfrm>
          <a:off x="2562120" y="1218960"/>
          <a:ext cx="61200" cy="5688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17</xdr:col>
      <xdr:colOff>228600</xdr:colOff>
      <xdr:row>17</xdr:row>
      <xdr:rowOff>152280</xdr:rowOff>
    </xdr:from>
    <xdr:to>
      <xdr:col>17</xdr:col>
      <xdr:colOff>289800</xdr:colOff>
      <xdr:row>18</xdr:row>
      <xdr:rowOff>18720</xdr:rowOff>
    </xdr:to>
    <xdr:sp>
      <xdr:nvSpPr>
        <xdr:cNvPr id="75" name="Flowchart: Connector 94"/>
        <xdr:cNvSpPr/>
      </xdr:nvSpPr>
      <xdr:spPr>
        <a:xfrm>
          <a:off x="10974240" y="3400200"/>
          <a:ext cx="61200" cy="56880"/>
        </a:xfrm>
        <a:prstGeom prst="flowChartConnector">
          <a:avLst/>
        </a:prstGeom>
        <a:solidFill>
          <a:srgbClr val="ff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17</xdr:col>
      <xdr:colOff>369000</xdr:colOff>
      <xdr:row>17</xdr:row>
      <xdr:rowOff>152280</xdr:rowOff>
    </xdr:from>
    <xdr:to>
      <xdr:col>17</xdr:col>
      <xdr:colOff>430200</xdr:colOff>
      <xdr:row>18</xdr:row>
      <xdr:rowOff>18720</xdr:rowOff>
    </xdr:to>
    <xdr:sp>
      <xdr:nvSpPr>
        <xdr:cNvPr id="76" name="Flowchart: Connector 95"/>
        <xdr:cNvSpPr/>
      </xdr:nvSpPr>
      <xdr:spPr>
        <a:xfrm>
          <a:off x="11114640" y="3400200"/>
          <a:ext cx="61200" cy="56880"/>
        </a:xfrm>
        <a:prstGeom prst="flowChartConnector">
          <a:avLst/>
        </a:prstGeom>
        <a:solidFill>
          <a:srgbClr val="ff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17</xdr:col>
      <xdr:colOff>509040</xdr:colOff>
      <xdr:row>17</xdr:row>
      <xdr:rowOff>152280</xdr:rowOff>
    </xdr:from>
    <xdr:to>
      <xdr:col>17</xdr:col>
      <xdr:colOff>570240</xdr:colOff>
      <xdr:row>18</xdr:row>
      <xdr:rowOff>18720</xdr:rowOff>
    </xdr:to>
    <xdr:sp>
      <xdr:nvSpPr>
        <xdr:cNvPr id="77" name="Flowchart: Connector 96"/>
        <xdr:cNvSpPr/>
      </xdr:nvSpPr>
      <xdr:spPr>
        <a:xfrm>
          <a:off x="11254680" y="3400200"/>
          <a:ext cx="61200" cy="56880"/>
        </a:xfrm>
        <a:prstGeom prst="flowChartConnector">
          <a:avLst/>
        </a:prstGeom>
        <a:solidFill>
          <a:srgbClr val="ff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18</xdr:col>
      <xdr:colOff>5040</xdr:colOff>
      <xdr:row>17</xdr:row>
      <xdr:rowOff>152280</xdr:rowOff>
    </xdr:from>
    <xdr:to>
      <xdr:col>18</xdr:col>
      <xdr:colOff>66240</xdr:colOff>
      <xdr:row>18</xdr:row>
      <xdr:rowOff>18720</xdr:rowOff>
    </xdr:to>
    <xdr:sp>
      <xdr:nvSpPr>
        <xdr:cNvPr id="78" name="Flowchart: Connector 97"/>
        <xdr:cNvSpPr/>
      </xdr:nvSpPr>
      <xdr:spPr>
        <a:xfrm>
          <a:off x="11395080" y="3400200"/>
          <a:ext cx="61200" cy="56880"/>
        </a:xfrm>
        <a:prstGeom prst="flowChartConnector">
          <a:avLst/>
        </a:prstGeom>
        <a:solidFill>
          <a:srgbClr val="ff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390600</xdr:colOff>
      <xdr:row>6</xdr:row>
      <xdr:rowOff>171360</xdr:rowOff>
    </xdr:from>
    <xdr:to>
      <xdr:col>1</xdr:col>
      <xdr:colOff>451800</xdr:colOff>
      <xdr:row>7</xdr:row>
      <xdr:rowOff>37800</xdr:rowOff>
    </xdr:to>
    <xdr:sp>
      <xdr:nvSpPr>
        <xdr:cNvPr id="79" name="Flowchart: Connector 99"/>
        <xdr:cNvSpPr/>
      </xdr:nvSpPr>
      <xdr:spPr>
        <a:xfrm>
          <a:off x="823680" y="1323720"/>
          <a:ext cx="61200" cy="57240"/>
        </a:xfrm>
        <a:prstGeom prst="flowChartConnector">
          <a:avLst/>
        </a:prstGeom>
        <a:solidFill>
          <a:srgbClr val="ff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530640</xdr:colOff>
      <xdr:row>6</xdr:row>
      <xdr:rowOff>171360</xdr:rowOff>
    </xdr:from>
    <xdr:to>
      <xdr:col>1</xdr:col>
      <xdr:colOff>591840</xdr:colOff>
      <xdr:row>7</xdr:row>
      <xdr:rowOff>37800</xdr:rowOff>
    </xdr:to>
    <xdr:sp>
      <xdr:nvSpPr>
        <xdr:cNvPr id="80" name="Flowchart: Connector 100"/>
        <xdr:cNvSpPr/>
      </xdr:nvSpPr>
      <xdr:spPr>
        <a:xfrm>
          <a:off x="963720" y="1323720"/>
          <a:ext cx="61200" cy="57240"/>
        </a:xfrm>
        <a:prstGeom prst="flowChartConnector">
          <a:avLst/>
        </a:prstGeom>
        <a:solidFill>
          <a:srgbClr val="ff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26640</xdr:colOff>
      <xdr:row>6</xdr:row>
      <xdr:rowOff>171360</xdr:rowOff>
    </xdr:from>
    <xdr:to>
      <xdr:col>2</xdr:col>
      <xdr:colOff>87840</xdr:colOff>
      <xdr:row>7</xdr:row>
      <xdr:rowOff>37800</xdr:rowOff>
    </xdr:to>
    <xdr:sp>
      <xdr:nvSpPr>
        <xdr:cNvPr id="81" name="Flowchart: Connector 101"/>
        <xdr:cNvSpPr/>
      </xdr:nvSpPr>
      <xdr:spPr>
        <a:xfrm>
          <a:off x="1104120" y="1323720"/>
          <a:ext cx="61200" cy="57240"/>
        </a:xfrm>
        <a:prstGeom prst="flowChartConnector">
          <a:avLst/>
        </a:prstGeom>
        <a:solidFill>
          <a:srgbClr val="ff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167040</xdr:colOff>
      <xdr:row>6</xdr:row>
      <xdr:rowOff>171360</xdr:rowOff>
    </xdr:from>
    <xdr:to>
      <xdr:col>2</xdr:col>
      <xdr:colOff>228240</xdr:colOff>
      <xdr:row>7</xdr:row>
      <xdr:rowOff>37800</xdr:rowOff>
    </xdr:to>
    <xdr:sp>
      <xdr:nvSpPr>
        <xdr:cNvPr id="82" name="Flowchart: Connector 102"/>
        <xdr:cNvSpPr/>
      </xdr:nvSpPr>
      <xdr:spPr>
        <a:xfrm>
          <a:off x="1244520" y="1323720"/>
          <a:ext cx="61200" cy="57240"/>
        </a:xfrm>
        <a:prstGeom prst="flowChartConnector">
          <a:avLst/>
        </a:prstGeom>
        <a:solidFill>
          <a:srgbClr val="ff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409680</xdr:colOff>
      <xdr:row>6</xdr:row>
      <xdr:rowOff>152280</xdr:rowOff>
    </xdr:from>
    <xdr:to>
      <xdr:col>12</xdr:col>
      <xdr:colOff>28440</xdr:colOff>
      <xdr:row>21</xdr:row>
      <xdr:rowOff>47160</xdr:rowOff>
    </xdr:to>
    <xdr:graphicFrame>
      <xdr:nvGraphicFramePr>
        <xdr:cNvPr id="83" name="Chart 103"/>
        <xdr:cNvGraphicFramePr/>
      </xdr:nvGraphicFramePr>
      <xdr:xfrm>
        <a:off x="5999040" y="1304640"/>
        <a:ext cx="1552320" cy="27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9</xdr:col>
      <xdr:colOff>603000</xdr:colOff>
      <xdr:row>7</xdr:row>
      <xdr:rowOff>131400</xdr:rowOff>
    </xdr:from>
    <xdr:to>
      <xdr:col>11</xdr:col>
      <xdr:colOff>333000</xdr:colOff>
      <xdr:row>9</xdr:row>
      <xdr:rowOff>14760</xdr:rowOff>
    </xdr:to>
    <xdr:sp>
      <xdr:nvSpPr>
        <xdr:cNvPr id="84" name="Rectangle 106"/>
        <xdr:cNvSpPr/>
      </xdr:nvSpPr>
      <xdr:spPr>
        <a:xfrm>
          <a:off x="6192360" y="1474560"/>
          <a:ext cx="101880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808080"/>
              </a:solidFill>
              <a:latin typeface="Calibri (Body)"/>
            </a:rPr>
            <a:t>Not Satisfied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247680</xdr:colOff>
      <xdr:row>14</xdr:row>
      <xdr:rowOff>166680</xdr:rowOff>
    </xdr:from>
    <xdr:to>
      <xdr:col>2</xdr:col>
      <xdr:colOff>114120</xdr:colOff>
      <xdr:row>16</xdr:row>
      <xdr:rowOff>142200</xdr:rowOff>
    </xdr:to>
    <xdr:pic>
      <xdr:nvPicPr>
        <xdr:cNvPr id="85" name="Picture 104" descr=""/>
        <xdr:cNvPicPr/>
      </xdr:nvPicPr>
      <xdr:blipFill>
        <a:blip r:embed="rId21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rightnessContrast amount="-50000" bright="100000" colorTemp="4700"/>
                  </a14:imgEffect>
                </a14:imgLayer>
              </a14:imgProps>
            </a:ext>
          </a:extLst>
        </a:blip>
        <a:stretch/>
      </xdr:blipFill>
      <xdr:spPr>
        <a:xfrm>
          <a:off x="680760" y="2843280"/>
          <a:ext cx="510840" cy="356400"/>
        </a:xfrm>
        <a:prstGeom prst="rect">
          <a:avLst/>
        </a:prstGeom>
        <a:ln w="0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518760</xdr:colOff>
          <xdr:row>9</xdr:row>
          <xdr:rowOff>18720</xdr:rowOff>
        </xdr:from>
        <xdr:to>
          <xdr:col>1</xdr:col>
          <xdr:colOff>560880</xdr:colOff>
          <xdr:row>10</xdr:row>
          <xdr:rowOff>75960</xdr:rowOff>
        </xdr:to>
        <xdr:sp>
          <xdr:nvSpPr>
            <xdr:cNvPr id="0" name="Scroll Bar 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343080</xdr:colOff>
      <xdr:row>9</xdr:row>
      <xdr:rowOff>114480</xdr:rowOff>
    </xdr:from>
    <xdr:to>
      <xdr:col>17</xdr:col>
      <xdr:colOff>47520</xdr:colOff>
      <xdr:row>21</xdr:row>
      <xdr:rowOff>171360</xdr:rowOff>
    </xdr:to>
    <xdr:graphicFrame>
      <xdr:nvGraphicFramePr>
        <xdr:cNvPr id="86" name="Chart 1"/>
        <xdr:cNvGraphicFramePr/>
      </xdr:nvGraphicFramePr>
      <xdr:xfrm>
        <a:off x="16631640" y="1829160"/>
        <a:ext cx="1707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Data" displayName="TableData" ref="A1:I650" headerRowCount="1" totalsRowCount="0" totalsRowShown="0">
  <autoFilter ref="A1:I650"/>
  <tableColumns count="9">
    <tableColumn id="1" name="Call Id"/>
    <tableColumn id="2" name="Month"/>
    <tableColumn id="3" name="Agents"/>
    <tableColumn id="4" name="Department"/>
    <tableColumn id="5" name="Average Speed of Answer in Secs"/>
    <tableColumn id="6" name="In-person visits"/>
    <tableColumn id="7" name="Calls Answered(Y/N)"/>
    <tableColumn id="8" name="Satisfaction status"/>
    <tableColumn id="9" name="Months Filter"/>
  </tableColumns>
</table>
</file>

<file path=xl/tables/table2.xml><?xml version="1.0" encoding="utf-8"?>
<table xmlns="http://schemas.openxmlformats.org/spreadsheetml/2006/main" id="2" name="TableData3" displayName="TableData3" ref="A1:L107" headerRowCount="1" totalsRowCount="0" totalsRowShown="0">
  <autoFilter ref="A1:L107"/>
  <tableColumns count="12">
    <tableColumn id="1" name="Call Id"/>
    <tableColumn id="2" name="Month"/>
    <tableColumn id="3" name="Agents"/>
    <tableColumn id="4" name="Department"/>
    <tableColumn id="5" name="Inbound Calls"/>
    <tableColumn id="6" name="Average Speed of Answer in Secs"/>
    <tableColumn id="7" name="Abandoned Calls"/>
    <tableColumn id="8" name="Call Abandonment Rate"/>
    <tableColumn id="9" name="In-person visits"/>
    <tableColumn id="10" name="Calls Answered"/>
    <tableColumn id="11" name="Satisfaction status"/>
    <tableColumn id="12" name="Months Filt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6.14"/>
    <col collapsed="false" customWidth="false" hidden="false" outlineLevel="0" max="16384" min="2" style="1" width="9.14"/>
  </cols>
  <sheetData>
    <row r="2" customFormat="false" ht="15.7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5"/>
  <sheetViews>
    <sheetView showFormulas="false" showGridLines="fals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13" activeCellId="0" sqref="M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4" min="4" style="0" width="11.57"/>
    <col collapsed="false" customWidth="true" hidden="false" outlineLevel="0" max="6" min="6" style="0" width="24.14"/>
    <col collapsed="false" customWidth="true" hidden="false" outlineLevel="0" max="9" min="9" style="0" width="33.57"/>
    <col collapsed="false" customWidth="true" hidden="false" outlineLevel="0" max="10" min="10" style="0" width="30.85"/>
    <col collapsed="false" customWidth="true" hidden="false" outlineLevel="0" max="11" min="11" style="0" width="16"/>
    <col collapsed="false" customWidth="true" hidden="false" outlineLevel="0" max="12" min="12" style="0" width="22.29"/>
    <col collapsed="false" customWidth="true" hidden="false" outlineLevel="0" max="13" min="13" style="0" width="14.71"/>
    <col collapsed="false" customWidth="true" hidden="false" outlineLevel="0" max="14" min="14" style="0" width="17.29"/>
    <col collapsed="false" customWidth="true" hidden="false" outlineLevel="0" max="16" min="16" style="0" width="12.42"/>
    <col collapsed="false" customWidth="true" hidden="false" outlineLevel="0" max="17" min="17" style="0" width="7.29"/>
    <col collapsed="false" customWidth="true" hidden="false" outlineLevel="0" max="18" min="18" style="0" width="12.57"/>
    <col collapsed="false" customWidth="true" hidden="false" outlineLevel="0" max="19" min="19" style="0" width="12.86"/>
    <col collapsed="false" customWidth="true" hidden="false" outlineLevel="0" max="20" min="20" style="0" width="10"/>
    <col collapsed="false" customWidth="true" hidden="false" outlineLevel="0" max="21" min="21" style="0" width="13.86"/>
    <col collapsed="false" customWidth="true" hidden="false" outlineLevel="0" max="22" min="22" style="0" width="12.86"/>
    <col collapsed="false" customWidth="true" hidden="false" outlineLevel="0" max="23" min="23" style="0" width="12.42"/>
    <col collapsed="false" customWidth="true" hidden="false" outlineLevel="0" max="24" min="24" style="0" width="13.29"/>
  </cols>
  <sheetData>
    <row r="1" customFormat="false" ht="15" hidden="false" customHeight="false" outlineLevel="0" collapsed="false">
      <c r="A1" s="3" t="s">
        <v>0</v>
      </c>
      <c r="B1" s="4" t="n">
        <v>2</v>
      </c>
      <c r="C1" s="3" t="s">
        <v>1</v>
      </c>
      <c r="D1" s="3" t="s">
        <v>2</v>
      </c>
      <c r="F1" s="5" t="s">
        <v>3</v>
      </c>
      <c r="I1" s="6" t="s">
        <v>4</v>
      </c>
      <c r="J1" s="6" t="s">
        <v>5</v>
      </c>
      <c r="L1" s="3" t="s">
        <v>6</v>
      </c>
      <c r="M1" s="3" t="s">
        <v>7</v>
      </c>
      <c r="N1" s="7" t="s">
        <v>8</v>
      </c>
      <c r="O1" s="7" t="s">
        <v>9</v>
      </c>
      <c r="P1" s="7" t="s">
        <v>10</v>
      </c>
      <c r="S1" s="7" t="s">
        <v>11</v>
      </c>
      <c r="T1" s="3" t="s">
        <v>7</v>
      </c>
      <c r="U1" s="7" t="s">
        <v>8</v>
      </c>
      <c r="V1" s="7" t="s">
        <v>9</v>
      </c>
      <c r="W1" s="7" t="s">
        <v>10</v>
      </c>
      <c r="X1" s="7" t="s">
        <v>12</v>
      </c>
    </row>
    <row r="2" customFormat="false" ht="15" hidden="false" customHeight="false" outlineLevel="0" collapsed="false">
      <c r="A2" s="8" t="s">
        <v>13</v>
      </c>
      <c r="B2" s="8" t="n">
        <v>1</v>
      </c>
      <c r="C2" s="9" t="n">
        <v>43831</v>
      </c>
      <c r="D2" s="9" t="n">
        <f aca="false">EOMONTH(C2,0)</f>
        <v>43861</v>
      </c>
      <c r="F2" s="10" t="n">
        <f aca="true">TODAY()</f>
        <v>44902</v>
      </c>
      <c r="I2" s="8" t="s">
        <v>14</v>
      </c>
      <c r="J2" s="8" t="n">
        <f aca="false">COUNTIF((TableData[Months Filter]),TRUE())</f>
        <v>203</v>
      </c>
      <c r="L2" s="8" t="s">
        <v>15</v>
      </c>
      <c r="M2" s="8" t="n">
        <f aca="false">SUMPRODUCT((TableData[Department]=L2)*(TableData[Months Filter]=TRUE())*(TableData[Calls Answered(Y/N)]="Y"))</f>
        <v>28</v>
      </c>
      <c r="N2" s="8" t="n">
        <f aca="false">SUMPRODUCT((TableData[Department]=L2)*(TableData[Months Filter]=TRUE())*(TableData[Calls Answered(Y/N)]="N"))</f>
        <v>7</v>
      </c>
      <c r="O2" s="8" t="n">
        <f aca="false">SUMPRODUCT((TableData[Department]=L2)*(TableData[Months Filter]=TRUE())*(TableData[Satisfaction status]=1))</f>
        <v>21</v>
      </c>
      <c r="P2" s="8" t="n">
        <f aca="false">SUMPRODUCT((TableData[Department]=L2)*(TableData[Months Filter]=TRUE())*(TableData[Satisfaction status]=0))</f>
        <v>14</v>
      </c>
      <c r="S2" s="8" t="s">
        <v>16</v>
      </c>
      <c r="T2" s="8" t="n">
        <f aca="false">SUMPRODUCT((TableData[Agents]=S2)*(TableData[Months Filter]=TRUE())*(TableData[Calls Answered(Y/N)]="Y"))</f>
        <v>28</v>
      </c>
      <c r="U2" s="8" t="n">
        <f aca="false">SUMPRODUCT((TableData[Agents]=S2)*(TableData[Months Filter]=TRUE())*(TableData[Calls Answered(Y/N)]="n"))</f>
        <v>7</v>
      </c>
      <c r="V2" s="8" t="n">
        <f aca="false">SUMPRODUCT((TableData[Agents]=S2)*(TableData[Months Filter]=TRUE())*(TableData[Satisfaction status]=1))</f>
        <v>21</v>
      </c>
      <c r="W2" s="8" t="n">
        <f aca="false">SUMPRODUCT((TableData[Agents]=S2)*(TableData[Months Filter]=TRUE())*(TableData[Satisfaction status]=0))</f>
        <v>14</v>
      </c>
      <c r="X2" s="8" t="n">
        <f aca="false">V2+ROWS($V$2:V2)/100000</f>
        <v>21.00001</v>
      </c>
    </row>
    <row r="3" customFormat="false" ht="15" hidden="false" customHeight="false" outlineLevel="0" collapsed="false">
      <c r="A3" s="8" t="s">
        <v>17</v>
      </c>
      <c r="B3" s="8" t="n">
        <v>2</v>
      </c>
      <c r="C3" s="9" t="n">
        <v>43862</v>
      </c>
      <c r="D3" s="9" t="n">
        <f aca="false">EOMONTH(C3,0)</f>
        <v>43890</v>
      </c>
      <c r="I3" s="8" t="s">
        <v>18</v>
      </c>
      <c r="J3" s="8" t="n">
        <f aca="false">SUMPRODUCT((TableData[Months Filter]=TRUE())*(TableData[Calls Answered(Y/N)]="Y"))</f>
        <v>147</v>
      </c>
      <c r="L3" s="8" t="s">
        <v>19</v>
      </c>
      <c r="M3" s="8" t="n">
        <f aca="false">SUMPRODUCT((TableData[Department]=L3)*(TableData[Months Filter]=TRUE())*(TableData[Calls Answered(Y/N)]="Y"))</f>
        <v>63</v>
      </c>
      <c r="N3" s="8" t="n">
        <f aca="false">SUMPRODUCT((TableData[Department]=L3)*(TableData[Months Filter]=TRUE())*(TableData[Calls Answered(Y/N)]="N"))</f>
        <v>21</v>
      </c>
      <c r="O3" s="8" t="n">
        <f aca="false">SUMPRODUCT((TableData[Department]=L3)*(TableData[Months Filter]=TRUE())*(TableData[Satisfaction status]=1))</f>
        <v>63</v>
      </c>
      <c r="P3" s="8" t="n">
        <f aca="false">SUMPRODUCT((TableData[Department]=L3)*(TableData[Months Filter]=TRUE())*(TableData[Satisfaction status]=0))</f>
        <v>21</v>
      </c>
      <c r="S3" s="8" t="s">
        <v>20</v>
      </c>
      <c r="T3" s="8" t="n">
        <f aca="false">SUMPRODUCT((TableData[Agents]=S3)*(TableData[Months Filter]=TRUE())*(TableData[Calls Answered(Y/N)]="Y"))</f>
        <v>35</v>
      </c>
      <c r="U3" s="8" t="n">
        <f aca="false">SUMPRODUCT((TableData[Agents]=S3)*(TableData[Months Filter]=TRUE())*(TableData[Calls Answered(Y/N)]="n"))</f>
        <v>7</v>
      </c>
      <c r="V3" s="8" t="n">
        <f aca="false">SUMPRODUCT((TableData[Agents]=S3)*(TableData[Months Filter]=TRUE())*(TableData[Satisfaction status]=1))</f>
        <v>35</v>
      </c>
      <c r="W3" s="8" t="n">
        <f aca="false">SUMPRODUCT((TableData[Agents]=S3)*(TableData[Months Filter]=TRUE())*(TableData[Satisfaction status]=0))</f>
        <v>7</v>
      </c>
      <c r="X3" s="8" t="n">
        <f aca="false">V3+ROWS($V$2:V3)/100000</f>
        <v>35.00002</v>
      </c>
    </row>
    <row r="4" customFormat="false" ht="15" hidden="false" customHeight="false" outlineLevel="0" collapsed="false">
      <c r="A4" s="8" t="s">
        <v>21</v>
      </c>
      <c r="B4" s="8" t="n">
        <v>3</v>
      </c>
      <c r="C4" s="9" t="n">
        <v>43891</v>
      </c>
      <c r="D4" s="9" t="n">
        <f aca="false">EOMONTH(C4,0)</f>
        <v>43921</v>
      </c>
      <c r="I4" s="8" t="str">
        <f aca="false">"Avg Speed Answer (Secs)  in "&amp;A9</f>
        <v>Avg Speed Answer (Secs)  in February</v>
      </c>
      <c r="J4" s="11" t="n">
        <f aca="false">SUMPRODUCT(--(TableData[Months Filter]=TRUE()),(TableData[Average Speed of Answer in Secs]))/J2</f>
        <v>16.0738916256158</v>
      </c>
      <c r="L4" s="8" t="s">
        <v>22</v>
      </c>
      <c r="M4" s="8" t="n">
        <f aca="false">SUMPRODUCT((TableData[Department]=L4)*(TableData[Months Filter]=TRUE())*(TableData[Calls Answered(Y/N)]="Y"))</f>
        <v>56</v>
      </c>
      <c r="N4" s="8" t="n">
        <f aca="false">SUMPRODUCT((TableData[Department]=L4)*(TableData[Months Filter]=TRUE())*(TableData[Calls Answered(Y/N)]="N"))</f>
        <v>28</v>
      </c>
      <c r="O4" s="8" t="n">
        <f aca="false">SUMPRODUCT((TableData[Department]=L4)*(TableData[Months Filter]=TRUE())*(TableData[Satisfaction status]=1))</f>
        <v>42</v>
      </c>
      <c r="P4" s="8" t="n">
        <f aca="false">SUMPRODUCT((TableData[Department]=L4)*(TableData[Months Filter]=TRUE())*(TableData[Satisfaction status]=0))</f>
        <v>42</v>
      </c>
      <c r="S4" s="8" t="s">
        <v>23</v>
      </c>
      <c r="T4" s="8" t="n">
        <f aca="false">SUMPRODUCT((TableData[Agents]=S4)*(TableData[Months Filter]=TRUE())*(TableData[Calls Answered(Y/N)]="Y"))</f>
        <v>21</v>
      </c>
      <c r="U4" s="8" t="n">
        <f aca="false">SUMPRODUCT((TableData[Agents]=S4)*(TableData[Months Filter]=TRUE())*(TableData[Calls Answered(Y/N)]="n"))</f>
        <v>21</v>
      </c>
      <c r="V4" s="8" t="n">
        <f aca="false">SUMPRODUCT((TableData[Agents]=S4)*(TableData[Months Filter]=TRUE())*(TableData[Satisfaction status]=1))</f>
        <v>14</v>
      </c>
      <c r="W4" s="8" t="n">
        <f aca="false">SUMPRODUCT((TableData[Agents]=S4)*(TableData[Months Filter]=TRUE())*(TableData[Satisfaction status]=0))</f>
        <v>28</v>
      </c>
      <c r="X4" s="8" t="n">
        <f aca="false">V4+ROWS($V$2:V4)/100000</f>
        <v>14.00003</v>
      </c>
    </row>
    <row r="5" customFormat="false" ht="15" hidden="false" customHeight="false" outlineLevel="0" collapsed="false">
      <c r="A5" s="8" t="s">
        <v>24</v>
      </c>
      <c r="B5" s="8" t="n">
        <v>4</v>
      </c>
      <c r="C5" s="9" t="n">
        <v>43922</v>
      </c>
      <c r="D5" s="9" t="n">
        <f aca="false">EOMONTH(C5,0)</f>
        <v>43951</v>
      </c>
      <c r="I5" s="8" t="s">
        <v>25</v>
      </c>
      <c r="J5" s="8" t="n">
        <f aca="false">SUMPRODUCT((TableData[Months Filter]=TRUE())*(TableData[Calls Answered(Y/N)]="N"))</f>
        <v>56</v>
      </c>
      <c r="L5" s="8"/>
      <c r="M5" s="8"/>
      <c r="N5" s="8"/>
      <c r="O5" s="8"/>
      <c r="P5" s="8"/>
      <c r="S5" s="8" t="s">
        <v>26</v>
      </c>
      <c r="T5" s="8" t="n">
        <f aca="false">SUMPRODUCT((TableData[Agents]=S5)*(TableData[Months Filter]=TRUE())*(TableData[Calls Answered(Y/N)]="Y"))</f>
        <v>28</v>
      </c>
      <c r="U5" s="8" t="n">
        <f aca="false">SUMPRODUCT((TableData[Agents]=S5)*(TableData[Months Filter]=TRUE())*(TableData[Calls Answered(Y/N)]="n"))</f>
        <v>14</v>
      </c>
      <c r="V5" s="8" t="n">
        <f aca="false">SUMPRODUCT((TableData[Agents]=S5)*(TableData[Months Filter]=TRUE())*(TableData[Satisfaction status]=1))</f>
        <v>28</v>
      </c>
      <c r="W5" s="8" t="n">
        <f aca="false">SUMPRODUCT((TableData[Agents]=S5)*(TableData[Months Filter]=TRUE())*(TableData[Satisfaction status]=0))</f>
        <v>14</v>
      </c>
      <c r="X5" s="8" t="n">
        <f aca="false">V5+ROWS($V$2:V5)/100000</f>
        <v>28.00004</v>
      </c>
    </row>
    <row r="6" customFormat="false" ht="15" hidden="false" customHeight="false" outlineLevel="0" collapsed="false">
      <c r="I6" s="8" t="str">
        <f aca="false">"Call Abandonment Rate  in "&amp;A9</f>
        <v>Call Abandonment Rate  in February</v>
      </c>
      <c r="J6" s="12" t="n">
        <f aca="false">(J2-J3)/J2</f>
        <v>0.275862068965517</v>
      </c>
      <c r="L6" s="8"/>
      <c r="M6" s="8"/>
      <c r="N6" s="8"/>
      <c r="O6" s="8"/>
      <c r="P6" s="8"/>
      <c r="S6" s="8" t="s">
        <v>27</v>
      </c>
      <c r="T6" s="8" t="n">
        <f aca="false">SUMPRODUCT((TableData[Agents]=S6)*(TableData[Months Filter]=TRUE())*(TableData[Calls Answered(Y/N)]="Y"))</f>
        <v>35</v>
      </c>
      <c r="U6" s="8" t="n">
        <f aca="false">SUMPRODUCT((TableData[Agents]=S6)*(TableData[Months Filter]=TRUE())*(TableData[Calls Answered(Y/N)]="n"))</f>
        <v>7</v>
      </c>
      <c r="V6" s="8" t="n">
        <f aca="false">SUMPRODUCT((TableData[Agents]=S6)*(TableData[Months Filter]=TRUE())*(TableData[Satisfaction status]=1))</f>
        <v>28</v>
      </c>
      <c r="W6" s="8" t="n">
        <f aca="false">SUMPRODUCT((TableData[Agents]=S6)*(TableData[Months Filter]=TRUE())*(TableData[Satisfaction status]=0))</f>
        <v>14</v>
      </c>
      <c r="X6" s="8" t="n">
        <f aca="false">V6+ROWS($V$2:V6)/100000</f>
        <v>28.00005</v>
      </c>
    </row>
    <row r="7" customFormat="false" ht="15" hidden="false" customHeight="false" outlineLevel="0" collapsed="false">
      <c r="I7" s="8" t="str">
        <f aca="false">"In-person visits in "&amp;A9</f>
        <v>In-person visits in February</v>
      </c>
      <c r="J7" s="13" t="n">
        <f aca="false">SUMPRODUCT((TableData[Months Filter]=TRUE())*(TableData[In-person visits]))</f>
        <v>3089</v>
      </c>
    </row>
    <row r="8" customFormat="false" ht="15" hidden="false" customHeight="false" outlineLevel="0" collapsed="false">
      <c r="A8" s="14" t="s">
        <v>28</v>
      </c>
      <c r="B8" s="3" t="s">
        <v>29</v>
      </c>
      <c r="C8" s="3" t="s">
        <v>1</v>
      </c>
      <c r="D8" s="3" t="s">
        <v>2</v>
      </c>
      <c r="I8" s="8" t="s">
        <v>30</v>
      </c>
      <c r="J8" s="13" t="n">
        <f aca="false">SUMPRODUCT((TableData[Months Filter]=TRUE())*(TableData[Satisfaction status]=1))</f>
        <v>126</v>
      </c>
      <c r="M8" s="0" t="str">
        <f aca="false">"Call progress at the departmental level for the month of " &amp;UPPER(A9)</f>
        <v>Call progress at the departmental level for the month of FEBRUARY</v>
      </c>
      <c r="T8" s="0" t="str">
        <f aca="false">"Inbound calls at agents level for the month of  " &amp;UPPER(A9)</f>
        <v>Inbound calls at agents level for the month of  FEBRUARY</v>
      </c>
    </row>
    <row r="9" customFormat="false" ht="15" hidden="false" customHeight="false" outlineLevel="0" collapsed="false">
      <c r="A9" s="8" t="str">
        <f aca="false">INDEX(A2:A5,MATCH(B1,B2:B5,0))</f>
        <v>February</v>
      </c>
      <c r="B9" s="15" t="n">
        <f aca="false">B1</f>
        <v>2</v>
      </c>
      <c r="C9" s="9" t="n">
        <f aca="false">INDEX(C2:D5,MATCH($B$1,B2:B5,0),MATCH($C$8,C1:D1,0))</f>
        <v>43862</v>
      </c>
      <c r="D9" s="9" t="n">
        <f aca="false">INDEX(C2:D5,MATCH($B$1,B2:B5,0),MATCH($D$8,C1:D1,0))</f>
        <v>43890</v>
      </c>
      <c r="I9" s="8" t="s">
        <v>10</v>
      </c>
      <c r="J9" s="13" t="n">
        <f aca="false">SUMPRODUCT((TableData[Months Filter]=TRUE())*(TableData[Satisfaction status]=0))</f>
        <v>77</v>
      </c>
    </row>
    <row r="10" customFormat="false" ht="15" hidden="false" customHeight="false" outlineLevel="0" collapsed="false">
      <c r="A10" s="8" t="str">
        <f aca="false">UPPER(A9)&amp;" Selected "</f>
        <v>FEBRUARY Selected </v>
      </c>
      <c r="T10" s="16" t="str">
        <f aca="false">"Top-3 Agents with the highest call satisfaction in the month of "&amp;UPPER(A9)</f>
        <v>Top-3 Agents with the highest call satisfaction in the month of FEBRUARY</v>
      </c>
      <c r="U10" s="16"/>
      <c r="V10" s="16"/>
      <c r="W10" s="16"/>
    </row>
    <row r="11" customFormat="false" ht="15" hidden="false" customHeight="false" outlineLevel="0" collapsed="false">
      <c r="J11" s="17"/>
      <c r="T11" s="6" t="s">
        <v>31</v>
      </c>
      <c r="U11" s="6" t="s">
        <v>32</v>
      </c>
      <c r="V11" s="6" t="s">
        <v>11</v>
      </c>
      <c r="W11" s="6" t="s">
        <v>9</v>
      </c>
    </row>
    <row r="12" customFormat="false" ht="15" hidden="false" customHeight="false" outlineLevel="0" collapsed="false">
      <c r="C12" s="9"/>
      <c r="D12" s="9"/>
      <c r="I12" s="18" t="s">
        <v>33</v>
      </c>
      <c r="J12" s="18"/>
      <c r="T12" s="8" t="n">
        <v>1</v>
      </c>
      <c r="U12" s="8" t="n">
        <f aca="false">LARGE($X$2:$X$6,T12)</f>
        <v>35.00002</v>
      </c>
      <c r="V12" s="19" t="str">
        <f aca="false">INDEX($S$2:$X$6,MATCH($U12,$X$2:$X$6,0),MATCH(V$11,$S$1:$X$1,0))</f>
        <v>Will Fresh</v>
      </c>
      <c r="W12" s="19" t="n">
        <f aca="false">INDEX($S$2:$X$6,MATCH($U12,$X$2:$X$6,0),MATCH(W$11,$S$1:$X$1,0))</f>
        <v>35</v>
      </c>
    </row>
    <row r="13" customFormat="false" ht="46.5" hidden="false" customHeight="true" outlineLevel="0" collapsed="false">
      <c r="I13" s="20" t="str">
        <f aca="false">"Satisfactory calls and not satisfined  percentage change in the month of "&amp;UPPER(A9)</f>
        <v>Satisfactory calls and not satisfined  percentage change in the month of FEBRUARY</v>
      </c>
      <c r="J13" s="12" t="n">
        <f aca="false">J8/J9-1</f>
        <v>0.636363636363637</v>
      </c>
      <c r="T13" s="8" t="n">
        <v>2</v>
      </c>
      <c r="U13" s="8" t="n">
        <f aca="false">LARGE($X$2:$X$6,T13)</f>
        <v>28.00005</v>
      </c>
      <c r="V13" s="19" t="str">
        <f aca="false">INDEX($S$2:$X$6,MATCH(U13,$X$2:$X$6,0),MATCH($V$11,$S$1:$X$1,0))</f>
        <v>Freda Grek</v>
      </c>
      <c r="W13" s="19" t="n">
        <f aca="false">INDEX($S$2:$X$6,MATCH($U13,$X$2:$X$6,0),MATCH(W$11,$S$1:$X$1,0))</f>
        <v>28</v>
      </c>
    </row>
    <row r="14" customFormat="false" ht="15" hidden="false" customHeight="false" outlineLevel="0" collapsed="false">
      <c r="I14" s="8" t="s">
        <v>34</v>
      </c>
      <c r="J14" s="21" t="n">
        <v>0.01</v>
      </c>
      <c r="T14" s="8" t="n">
        <v>3</v>
      </c>
      <c r="U14" s="8" t="n">
        <f aca="false">LARGE($X$2:$X$6,T14)</f>
        <v>28.00004</v>
      </c>
      <c r="V14" s="19" t="str">
        <f aca="false">INDEX($S$2:$X$6,MATCH(U14,$X$2:$X$6,0),MATCH($V$11,$S$1:$X$1,0))</f>
        <v>Mumin Yusha</v>
      </c>
      <c r="W14" s="19" t="n">
        <f aca="false">INDEX($S$2:$X$6,MATCH($U14,$X$2:$X$6,0),MATCH(W$11,$S$1:$X$1,0))</f>
        <v>28</v>
      </c>
    </row>
    <row r="15" customFormat="false" ht="15" hidden="false" customHeight="false" outlineLevel="0" collapsed="false">
      <c r="I15" s="8" t="s">
        <v>35</v>
      </c>
      <c r="J15" s="22" t="n">
        <f aca="false">200%-SUM(J13:J14)</f>
        <v>1.35363636363636</v>
      </c>
    </row>
  </sheetData>
  <mergeCells count="2">
    <mergeCell ref="T10:W10"/>
    <mergeCell ref="I12:J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ColWidth="8.6796875" defaultRowHeight="15" zeroHeight="false" outlineLevelRow="0" outlineLevelCol="0"/>
  <cols>
    <col collapsed="false" customWidth="true" hidden="false" outlineLevel="0" max="2" min="2" style="25" width="16.29"/>
    <col collapsed="false" customWidth="true" hidden="false" outlineLevel="0" max="4" min="3" style="0" width="13.86"/>
    <col collapsed="false" customWidth="true" hidden="false" outlineLevel="0" max="5" min="5" style="0" width="32.29"/>
    <col collapsed="false" customWidth="true" hidden="false" outlineLevel="0" max="7" min="6" style="0" width="16.71"/>
    <col collapsed="false" customWidth="true" hidden="false" outlineLevel="0" max="8" min="8" style="26" width="16.71"/>
    <col collapsed="false" customWidth="true" hidden="false" outlineLevel="0" max="9" min="9" style="0" width="19.57"/>
    <col collapsed="false" customWidth="true" hidden="false" outlineLevel="0" max="11" min="11" style="0" width="12.86"/>
  </cols>
  <sheetData>
    <row r="1" customFormat="false" ht="15" hidden="false" customHeight="false" outlineLevel="0" collapsed="false">
      <c r="A1" s="27" t="s">
        <v>36</v>
      </c>
      <c r="B1" s="28" t="s">
        <v>37</v>
      </c>
      <c r="C1" s="27" t="s">
        <v>11</v>
      </c>
      <c r="D1" s="27" t="s">
        <v>6</v>
      </c>
      <c r="E1" s="27" t="s">
        <v>38</v>
      </c>
      <c r="F1" s="27" t="s">
        <v>39</v>
      </c>
      <c r="G1" s="29" t="s">
        <v>40</v>
      </c>
      <c r="H1" s="29" t="s">
        <v>41</v>
      </c>
      <c r="I1" s="30" t="s">
        <v>42</v>
      </c>
    </row>
    <row r="2" customFormat="false" ht="15" hidden="false" customHeight="false" outlineLevel="0" collapsed="false">
      <c r="A2" s="0" t="s">
        <v>43</v>
      </c>
      <c r="B2" s="25" t="n">
        <v>43831</v>
      </c>
      <c r="C2" s="31" t="s">
        <v>16</v>
      </c>
      <c r="D2" s="31" t="s">
        <v>15</v>
      </c>
      <c r="E2" s="0" t="n">
        <v>17</v>
      </c>
      <c r="F2" s="0" t="n">
        <v>10</v>
      </c>
      <c r="G2" s="32" t="s">
        <v>44</v>
      </c>
      <c r="H2" s="26" t="n">
        <v>1</v>
      </c>
      <c r="I2" s="33" t="b">
        <f aca="false">IF(AND(TableData[[#This Row],[Month]]&gt;=Backend!$C$9,TableData[[#This Row],[Month]]&lt;=Backend!$D$9),TRUE(),FALSE())</f>
        <v>0</v>
      </c>
    </row>
    <row r="3" customFormat="false" ht="15" hidden="false" customHeight="false" outlineLevel="0" collapsed="false">
      <c r="A3" s="0" t="s">
        <v>45</v>
      </c>
      <c r="B3" s="25" t="n">
        <v>43832</v>
      </c>
      <c r="C3" s="31" t="s">
        <v>20</v>
      </c>
      <c r="D3" s="31" t="s">
        <v>19</v>
      </c>
      <c r="E3" s="0" t="n">
        <v>14</v>
      </c>
      <c r="F3" s="0" t="n">
        <v>39</v>
      </c>
      <c r="G3" s="32" t="s">
        <v>44</v>
      </c>
      <c r="H3" s="26" t="n">
        <v>0</v>
      </c>
      <c r="I3" s="33" t="b">
        <f aca="false">IF(AND(TableData[[#This Row],[Month]]&gt;=Backend!$C$9,TableData[[#This Row],[Month]]&lt;=Backend!$D$9),TRUE(),FALSE())</f>
        <v>0</v>
      </c>
    </row>
    <row r="4" customFormat="false" ht="15" hidden="false" customHeight="false" outlineLevel="0" collapsed="false">
      <c r="A4" s="0" t="s">
        <v>46</v>
      </c>
      <c r="B4" s="25" t="n">
        <v>43833</v>
      </c>
      <c r="C4" s="31" t="s">
        <v>23</v>
      </c>
      <c r="D4" s="31" t="s">
        <v>22</v>
      </c>
      <c r="E4" s="0" t="n">
        <v>22</v>
      </c>
      <c r="F4" s="0" t="n">
        <v>4</v>
      </c>
      <c r="G4" s="32" t="s">
        <v>44</v>
      </c>
      <c r="H4" s="26" t="n">
        <v>1</v>
      </c>
      <c r="I4" s="33" t="b">
        <f aca="false">IF(AND(TableData[[#This Row],[Month]]&gt;=Backend!$C$9,TableData[[#This Row],[Month]]&lt;=Backend!$D$9),TRUE(),FALSE())</f>
        <v>0</v>
      </c>
    </row>
    <row r="5" customFormat="false" ht="15" hidden="false" customHeight="false" outlineLevel="0" collapsed="false">
      <c r="A5" s="0" t="s">
        <v>47</v>
      </c>
      <c r="B5" s="25" t="n">
        <v>43834</v>
      </c>
      <c r="C5" s="34" t="s">
        <v>26</v>
      </c>
      <c r="D5" s="31" t="s">
        <v>19</v>
      </c>
      <c r="E5" s="0" t="n">
        <v>24</v>
      </c>
      <c r="F5" s="0" t="n">
        <v>5</v>
      </c>
      <c r="G5" s="32" t="s">
        <v>44</v>
      </c>
      <c r="H5" s="26" t="n">
        <v>1</v>
      </c>
      <c r="I5" s="33" t="b">
        <f aca="false">IF(AND(TableData[[#This Row],[Month]]&gt;=Backend!$C$9,TableData[[#This Row],[Month]]&lt;=Backend!$D$9),TRUE(),FALSE())</f>
        <v>0</v>
      </c>
    </row>
    <row r="6" customFormat="false" ht="15" hidden="false" customHeight="false" outlineLevel="0" collapsed="false">
      <c r="A6" s="0" t="s">
        <v>48</v>
      </c>
      <c r="B6" s="25" t="n">
        <v>43835</v>
      </c>
      <c r="C6" s="34" t="s">
        <v>27</v>
      </c>
      <c r="D6" s="31" t="s">
        <v>22</v>
      </c>
      <c r="E6" s="0" t="n">
        <v>14</v>
      </c>
      <c r="F6" s="0" t="n">
        <v>0</v>
      </c>
      <c r="G6" s="32" t="s">
        <v>49</v>
      </c>
      <c r="H6" s="26" t="n">
        <v>1</v>
      </c>
      <c r="I6" s="33" t="b">
        <f aca="false">IF(AND(TableData[[#This Row],[Month]]&gt;=Backend!$C$9,TableData[[#This Row],[Month]]&lt;=Backend!$D$9),TRUE(),FALSE())</f>
        <v>0</v>
      </c>
    </row>
    <row r="7" customFormat="false" ht="15" hidden="false" customHeight="false" outlineLevel="0" collapsed="false">
      <c r="A7" s="0" t="s">
        <v>50</v>
      </c>
      <c r="B7" s="25" t="n">
        <v>43836</v>
      </c>
      <c r="C7" s="31" t="s">
        <v>16</v>
      </c>
      <c r="D7" s="31" t="s">
        <v>15</v>
      </c>
      <c r="E7" s="0" t="n">
        <v>12</v>
      </c>
      <c r="F7" s="0" t="n">
        <v>50</v>
      </c>
      <c r="G7" s="32" t="s">
        <v>44</v>
      </c>
      <c r="H7" s="26" t="n">
        <v>1</v>
      </c>
      <c r="I7" s="33" t="b">
        <f aca="false">IF(AND(TableData[[#This Row],[Month]]&gt;=Backend!$C$9,TableData[[#This Row],[Month]]&lt;=Backend!$D$9),TRUE(),FALSE())</f>
        <v>0</v>
      </c>
    </row>
    <row r="8" customFormat="false" ht="15" hidden="false" customHeight="false" outlineLevel="0" collapsed="false">
      <c r="A8" s="0" t="s">
        <v>51</v>
      </c>
      <c r="B8" s="25" t="n">
        <v>43837</v>
      </c>
      <c r="C8" s="31" t="s">
        <v>20</v>
      </c>
      <c r="D8" s="31" t="s">
        <v>19</v>
      </c>
      <c r="F8" s="0" t="n">
        <v>4</v>
      </c>
      <c r="G8" s="32" t="s">
        <v>52</v>
      </c>
      <c r="I8" s="33" t="b">
        <f aca="false">IF(AND(TableData[[#This Row],[Month]]&gt;=Backend!$C$9,TableData[[#This Row],[Month]]&lt;=Backend!$D$9),TRUE(),FALSE())</f>
        <v>0</v>
      </c>
    </row>
    <row r="9" customFormat="false" ht="15" hidden="false" customHeight="false" outlineLevel="0" collapsed="false">
      <c r="A9" s="0" t="s">
        <v>53</v>
      </c>
      <c r="B9" s="25" t="n">
        <v>43838</v>
      </c>
      <c r="C9" s="31" t="s">
        <v>23</v>
      </c>
      <c r="D9" s="31" t="s">
        <v>22</v>
      </c>
      <c r="F9" s="0" t="n">
        <v>2</v>
      </c>
      <c r="G9" s="32" t="s">
        <v>52</v>
      </c>
      <c r="I9" s="33" t="b">
        <f aca="false">IF(AND(TableData[[#This Row],[Month]]&gt;=Backend!$C$9,TableData[[#This Row],[Month]]&lt;=Backend!$D$9),TRUE(),FALSE())</f>
        <v>0</v>
      </c>
    </row>
    <row r="10" customFormat="false" ht="15" hidden="false" customHeight="false" outlineLevel="0" collapsed="false">
      <c r="A10" s="0" t="s">
        <v>54</v>
      </c>
      <c r="B10" s="25" t="n">
        <v>43839</v>
      </c>
      <c r="C10" s="34" t="s">
        <v>26</v>
      </c>
      <c r="D10" s="31" t="s">
        <v>19</v>
      </c>
      <c r="E10" s="0" t="n">
        <v>19</v>
      </c>
      <c r="F10" s="0" t="n">
        <v>70</v>
      </c>
      <c r="G10" s="32" t="s">
        <v>44</v>
      </c>
      <c r="H10" s="26" t="n">
        <v>1</v>
      </c>
      <c r="I10" s="33" t="b">
        <f aca="false">IF(AND(TableData[[#This Row],[Month]]&gt;=Backend!$C$9,TableData[[#This Row],[Month]]&lt;=Backend!$D$9),TRUE(),FALSE())</f>
        <v>0</v>
      </c>
    </row>
    <row r="11" customFormat="false" ht="15" hidden="false" customHeight="false" outlineLevel="0" collapsed="false">
      <c r="A11" s="0" t="s">
        <v>55</v>
      </c>
      <c r="B11" s="25" t="n">
        <v>43840</v>
      </c>
      <c r="C11" s="34" t="s">
        <v>27</v>
      </c>
      <c r="D11" s="31" t="s">
        <v>22</v>
      </c>
      <c r="E11" s="0" t="n">
        <v>15</v>
      </c>
      <c r="F11" s="0" t="n">
        <v>50</v>
      </c>
      <c r="G11" s="32" t="s">
        <v>44</v>
      </c>
      <c r="H11" s="26" t="n">
        <v>1</v>
      </c>
      <c r="I11" s="33" t="b">
        <f aca="false">IF(AND(TableData[[#This Row],[Month]]&gt;=Backend!$C$9,TableData[[#This Row],[Month]]&lt;=Backend!$D$9),TRUE(),FALSE())</f>
        <v>0</v>
      </c>
    </row>
    <row r="12" customFormat="false" ht="15" hidden="false" customHeight="false" outlineLevel="0" collapsed="false">
      <c r="A12" s="0" t="s">
        <v>56</v>
      </c>
      <c r="B12" s="25" t="n">
        <v>43841</v>
      </c>
      <c r="C12" s="31" t="s">
        <v>16</v>
      </c>
      <c r="D12" s="31" t="s">
        <v>15</v>
      </c>
      <c r="E12" s="0" t="n">
        <v>21</v>
      </c>
      <c r="F12" s="0" t="n">
        <v>12</v>
      </c>
      <c r="G12" s="32" t="s">
        <v>44</v>
      </c>
      <c r="H12" s="26" t="n">
        <v>1</v>
      </c>
      <c r="I12" s="33" t="b">
        <f aca="false">IF(AND(TableData[[#This Row],[Month]]&gt;=Backend!$C$9,TableData[[#This Row],[Month]]&lt;=Backend!$D$9),TRUE(),FALSE())</f>
        <v>0</v>
      </c>
    </row>
    <row r="13" customFormat="false" ht="15" hidden="false" customHeight="false" outlineLevel="0" collapsed="false">
      <c r="A13" s="0" t="s">
        <v>57</v>
      </c>
      <c r="B13" s="25" t="n">
        <v>43842</v>
      </c>
      <c r="C13" s="31" t="s">
        <v>20</v>
      </c>
      <c r="D13" s="31" t="s">
        <v>19</v>
      </c>
      <c r="E13" s="0" t="n">
        <v>20</v>
      </c>
      <c r="F13" s="0" t="n">
        <v>1</v>
      </c>
      <c r="G13" s="32" t="s">
        <v>44</v>
      </c>
      <c r="H13" s="26" t="n">
        <v>1</v>
      </c>
      <c r="I13" s="33" t="b">
        <f aca="false">IF(AND(TableData[[#This Row],[Month]]&gt;=Backend!$C$9,TableData[[#This Row],[Month]]&lt;=Backend!$D$9),TRUE(),FALSE())</f>
        <v>0</v>
      </c>
    </row>
    <row r="14" customFormat="false" ht="15" hidden="false" customHeight="false" outlineLevel="0" collapsed="false">
      <c r="A14" s="0" t="s">
        <v>58</v>
      </c>
      <c r="B14" s="25" t="n">
        <v>43843</v>
      </c>
      <c r="C14" s="31" t="s">
        <v>23</v>
      </c>
      <c r="D14" s="31" t="s">
        <v>22</v>
      </c>
      <c r="E14" s="0" t="n">
        <v>28</v>
      </c>
      <c r="F14" s="0" t="n">
        <v>2</v>
      </c>
      <c r="G14" s="32" t="s">
        <v>44</v>
      </c>
      <c r="H14" s="26" t="n">
        <v>1</v>
      </c>
      <c r="I14" s="33" t="b">
        <f aca="false">IF(AND(TableData[[#This Row],[Month]]&gt;=Backend!$C$9,TableData[[#This Row],[Month]]&lt;=Backend!$D$9),TRUE(),FALSE())</f>
        <v>0</v>
      </c>
    </row>
    <row r="15" customFormat="false" ht="15" hidden="false" customHeight="false" outlineLevel="0" collapsed="false">
      <c r="A15" s="0" t="s">
        <v>59</v>
      </c>
      <c r="B15" s="25" t="n">
        <v>43844</v>
      </c>
      <c r="C15" s="34" t="s">
        <v>26</v>
      </c>
      <c r="D15" s="31" t="s">
        <v>19</v>
      </c>
      <c r="E15" s="0" t="n">
        <v>18</v>
      </c>
      <c r="F15" s="0" t="n">
        <v>3</v>
      </c>
      <c r="G15" s="32" t="s">
        <v>44</v>
      </c>
      <c r="H15" s="26" t="n">
        <v>1</v>
      </c>
      <c r="I15" s="33" t="b">
        <f aca="false">IF(AND(TableData[[#This Row],[Month]]&gt;=Backend!$C$9,TableData[[#This Row],[Month]]&lt;=Backend!$D$9),TRUE(),FALSE())</f>
        <v>0</v>
      </c>
    </row>
    <row r="16" customFormat="false" ht="15" hidden="false" customHeight="false" outlineLevel="0" collapsed="false">
      <c r="A16" s="0" t="s">
        <v>60</v>
      </c>
      <c r="B16" s="25" t="n">
        <v>43845</v>
      </c>
      <c r="C16" s="34" t="s">
        <v>27</v>
      </c>
      <c r="D16" s="31" t="s">
        <v>22</v>
      </c>
      <c r="F16" s="0" t="n">
        <v>9</v>
      </c>
      <c r="G16" s="32" t="s">
        <v>52</v>
      </c>
      <c r="I16" s="33" t="b">
        <f aca="false">IF(AND(TableData[[#This Row],[Month]]&gt;=Backend!$C$9,TableData[[#This Row],[Month]]&lt;=Backend!$D$9),TRUE(),FALSE())</f>
        <v>0</v>
      </c>
    </row>
    <row r="17" customFormat="false" ht="15" hidden="false" customHeight="false" outlineLevel="0" collapsed="false">
      <c r="A17" s="0" t="s">
        <v>61</v>
      </c>
      <c r="B17" s="25" t="n">
        <v>43846</v>
      </c>
      <c r="C17" s="31" t="s">
        <v>16</v>
      </c>
      <c r="D17" s="31" t="s">
        <v>15</v>
      </c>
      <c r="F17" s="0" t="n">
        <v>4</v>
      </c>
      <c r="G17" s="32" t="s">
        <v>52</v>
      </c>
      <c r="I17" s="33" t="b">
        <f aca="false">IF(AND(TableData[[#This Row],[Month]]&gt;=Backend!$C$9,TableData[[#This Row],[Month]]&lt;=Backend!$D$9),TRUE(),FALSE())</f>
        <v>0</v>
      </c>
    </row>
    <row r="18" customFormat="false" ht="15" hidden="false" customHeight="false" outlineLevel="0" collapsed="false">
      <c r="A18" s="0" t="s">
        <v>62</v>
      </c>
      <c r="B18" s="25" t="n">
        <v>43847</v>
      </c>
      <c r="C18" s="31" t="s">
        <v>20</v>
      </c>
      <c r="D18" s="31" t="s">
        <v>19</v>
      </c>
      <c r="F18" s="0" t="n">
        <v>10</v>
      </c>
      <c r="G18" s="32" t="s">
        <v>52</v>
      </c>
      <c r="I18" s="33" t="b">
        <f aca="false">IF(AND(TableData[[#This Row],[Month]]&gt;=Backend!$C$9,TableData[[#This Row],[Month]]&lt;=Backend!$D$9),TRUE(),FALSE())</f>
        <v>0</v>
      </c>
    </row>
    <row r="19" customFormat="false" ht="15" hidden="false" customHeight="false" outlineLevel="0" collapsed="false">
      <c r="A19" s="0" t="s">
        <v>63</v>
      </c>
      <c r="B19" s="25" t="n">
        <v>43848</v>
      </c>
      <c r="C19" s="31" t="s">
        <v>23</v>
      </c>
      <c r="D19" s="31" t="s">
        <v>22</v>
      </c>
      <c r="E19" s="0" t="n">
        <v>12</v>
      </c>
      <c r="F19" s="0" t="n">
        <v>9</v>
      </c>
      <c r="G19" s="32" t="s">
        <v>44</v>
      </c>
      <c r="H19" s="26" t="n">
        <v>1</v>
      </c>
      <c r="I19" s="33" t="b">
        <f aca="false">IF(AND(TableData[[#This Row],[Month]]&gt;=Backend!$C$9,TableData[[#This Row],[Month]]&lt;=Backend!$D$9),TRUE(),FALSE())</f>
        <v>0</v>
      </c>
    </row>
    <row r="20" customFormat="false" ht="15" hidden="false" customHeight="false" outlineLevel="0" collapsed="false">
      <c r="A20" s="0" t="s">
        <v>64</v>
      </c>
      <c r="B20" s="25" t="n">
        <v>43849</v>
      </c>
      <c r="C20" s="34" t="s">
        <v>26</v>
      </c>
      <c r="D20" s="31" t="s">
        <v>19</v>
      </c>
      <c r="E20" s="0" t="n">
        <v>11</v>
      </c>
      <c r="F20" s="0" t="n">
        <v>2</v>
      </c>
      <c r="G20" s="32" t="s">
        <v>44</v>
      </c>
      <c r="H20" s="26" t="n">
        <v>1</v>
      </c>
      <c r="I20" s="33" t="b">
        <f aca="false">IF(AND(TableData[[#This Row],[Month]]&gt;=Backend!$C$9,TableData[[#This Row],[Month]]&lt;=Backend!$D$9),TRUE(),FALSE())</f>
        <v>0</v>
      </c>
    </row>
    <row r="21" customFormat="false" ht="15" hidden="false" customHeight="false" outlineLevel="0" collapsed="false">
      <c r="A21" s="0" t="s">
        <v>65</v>
      </c>
      <c r="B21" s="25" t="n">
        <v>43850</v>
      </c>
      <c r="C21" s="34" t="s">
        <v>27</v>
      </c>
      <c r="D21" s="31" t="s">
        <v>22</v>
      </c>
      <c r="E21" s="0" t="n">
        <v>11</v>
      </c>
      <c r="F21" s="0" t="n">
        <v>13</v>
      </c>
      <c r="G21" s="32" t="s">
        <v>44</v>
      </c>
      <c r="H21" s="26" t="n">
        <v>1</v>
      </c>
      <c r="I21" s="33" t="b">
        <f aca="false">IF(AND(TableData[[#This Row],[Month]]&gt;=Backend!$C$9,TableData[[#This Row],[Month]]&lt;=Backend!$D$9),TRUE(),FALSE())</f>
        <v>0</v>
      </c>
    </row>
    <row r="22" customFormat="false" ht="15" hidden="false" customHeight="false" outlineLevel="0" collapsed="false">
      <c r="A22" s="0" t="s">
        <v>66</v>
      </c>
      <c r="B22" s="25" t="n">
        <v>43851</v>
      </c>
      <c r="C22" s="31" t="s">
        <v>16</v>
      </c>
      <c r="D22" s="31" t="s">
        <v>15</v>
      </c>
      <c r="E22" s="0" t="n">
        <v>10</v>
      </c>
      <c r="F22" s="0" t="n">
        <v>15</v>
      </c>
      <c r="G22" s="32" t="s">
        <v>44</v>
      </c>
      <c r="H22" s="26" t="n">
        <v>0</v>
      </c>
      <c r="I22" s="33" t="b">
        <f aca="false">IF(AND(TableData[[#This Row],[Month]]&gt;=Backend!$C$9,TableData[[#This Row],[Month]]&lt;=Backend!$D$9),TRUE(),FALSE())</f>
        <v>0</v>
      </c>
    </row>
    <row r="23" customFormat="false" ht="15" hidden="false" customHeight="false" outlineLevel="0" collapsed="false">
      <c r="A23" s="0" t="s">
        <v>67</v>
      </c>
      <c r="B23" s="25" t="n">
        <v>43852</v>
      </c>
      <c r="C23" s="31" t="s">
        <v>20</v>
      </c>
      <c r="D23" s="31" t="s">
        <v>19</v>
      </c>
      <c r="E23" s="0" t="n">
        <v>16</v>
      </c>
      <c r="F23" s="0" t="n">
        <v>18</v>
      </c>
      <c r="G23" s="32" t="s">
        <v>44</v>
      </c>
      <c r="H23" s="26" t="n">
        <v>0</v>
      </c>
      <c r="I23" s="33" t="b">
        <f aca="false">IF(AND(TableData[[#This Row],[Month]]&gt;=Backend!$C$9,TableData[[#This Row],[Month]]&lt;=Backend!$D$9),TRUE(),FALSE())</f>
        <v>0</v>
      </c>
    </row>
    <row r="24" customFormat="false" ht="15" hidden="false" customHeight="false" outlineLevel="0" collapsed="false">
      <c r="A24" s="0" t="s">
        <v>68</v>
      </c>
      <c r="B24" s="25" t="n">
        <v>43853</v>
      </c>
      <c r="C24" s="31" t="s">
        <v>23</v>
      </c>
      <c r="D24" s="31" t="s">
        <v>22</v>
      </c>
      <c r="E24" s="0" t="n">
        <v>29</v>
      </c>
      <c r="F24" s="0" t="n">
        <v>10</v>
      </c>
      <c r="G24" s="32" t="s">
        <v>49</v>
      </c>
      <c r="H24" s="26" t="n">
        <v>0</v>
      </c>
      <c r="I24" s="33" t="b">
        <f aca="false">IF(AND(TableData[[#This Row],[Month]]&gt;=Backend!$C$9,TableData[[#This Row],[Month]]&lt;=Backend!$D$9),TRUE(),FALSE())</f>
        <v>0</v>
      </c>
    </row>
    <row r="25" customFormat="false" ht="15" hidden="false" customHeight="false" outlineLevel="0" collapsed="false">
      <c r="A25" s="0" t="s">
        <v>69</v>
      </c>
      <c r="B25" s="25" t="n">
        <v>43854</v>
      </c>
      <c r="C25" s="34" t="s">
        <v>26</v>
      </c>
      <c r="D25" s="31" t="s">
        <v>19</v>
      </c>
      <c r="E25" s="0" t="n">
        <v>31</v>
      </c>
      <c r="F25" s="0" t="n">
        <v>39</v>
      </c>
      <c r="G25" s="32" t="s">
        <v>44</v>
      </c>
      <c r="H25" s="26" t="n">
        <v>1</v>
      </c>
      <c r="I25" s="33" t="b">
        <f aca="false">IF(AND(TableData[[#This Row],[Month]]&gt;=Backend!$C$9,TableData[[#This Row],[Month]]&lt;=Backend!$D$9),TRUE(),FALSE())</f>
        <v>0</v>
      </c>
    </row>
    <row r="26" customFormat="false" ht="15" hidden="false" customHeight="false" outlineLevel="0" collapsed="false">
      <c r="A26" s="0" t="s">
        <v>70</v>
      </c>
      <c r="B26" s="25" t="n">
        <v>43855</v>
      </c>
      <c r="C26" s="34" t="s">
        <v>27</v>
      </c>
      <c r="D26" s="31" t="s">
        <v>22</v>
      </c>
      <c r="F26" s="0" t="n">
        <v>4</v>
      </c>
      <c r="G26" s="32" t="s">
        <v>52</v>
      </c>
      <c r="I26" s="33" t="b">
        <f aca="false">IF(AND(TableData[[#This Row],[Month]]&gt;=Backend!$C$9,TableData[[#This Row],[Month]]&lt;=Backend!$D$9),TRUE(),FALSE())</f>
        <v>0</v>
      </c>
    </row>
    <row r="27" customFormat="false" ht="15" hidden="false" customHeight="false" outlineLevel="0" collapsed="false">
      <c r="A27" s="0" t="s">
        <v>71</v>
      </c>
      <c r="B27" s="25" t="n">
        <v>43856</v>
      </c>
      <c r="C27" s="31" t="s">
        <v>16</v>
      </c>
      <c r="D27" s="31" t="s">
        <v>15</v>
      </c>
      <c r="F27" s="0" t="n">
        <v>5</v>
      </c>
      <c r="G27" s="32" t="s">
        <v>52</v>
      </c>
      <c r="I27" s="33" t="b">
        <f aca="false">IF(AND(TableData[[#This Row],[Month]]&gt;=Backend!$C$9,TableData[[#This Row],[Month]]&lt;=Backend!$D$9),TRUE(),FALSE())</f>
        <v>0</v>
      </c>
    </row>
    <row r="28" customFormat="false" ht="15" hidden="false" customHeight="false" outlineLevel="0" collapsed="false">
      <c r="A28" s="0" t="s">
        <v>72</v>
      </c>
      <c r="B28" s="25" t="n">
        <v>43857</v>
      </c>
      <c r="C28" s="31" t="s">
        <v>20</v>
      </c>
      <c r="D28" s="31" t="s">
        <v>19</v>
      </c>
      <c r="E28" s="0" t="n">
        <v>13</v>
      </c>
      <c r="F28" s="0" t="n">
        <v>0</v>
      </c>
      <c r="G28" s="32" t="s">
        <v>44</v>
      </c>
      <c r="H28" s="26" t="n">
        <v>1</v>
      </c>
      <c r="I28" s="33" t="b">
        <f aca="false">IF(AND(TableData[[#This Row],[Month]]&gt;=Backend!$C$9,TableData[[#This Row],[Month]]&lt;=Backend!$D$9),TRUE(),FALSE())</f>
        <v>0</v>
      </c>
    </row>
    <row r="29" customFormat="false" ht="15" hidden="false" customHeight="false" outlineLevel="0" collapsed="false">
      <c r="A29" s="0" t="s">
        <v>73</v>
      </c>
      <c r="B29" s="25" t="n">
        <v>43858</v>
      </c>
      <c r="C29" s="31" t="s">
        <v>23</v>
      </c>
      <c r="D29" s="31" t="s">
        <v>22</v>
      </c>
      <c r="E29" s="0" t="n">
        <v>28</v>
      </c>
      <c r="F29" s="0" t="n">
        <v>50</v>
      </c>
      <c r="G29" s="32" t="s">
        <v>44</v>
      </c>
      <c r="H29" s="26" t="n">
        <v>1</v>
      </c>
      <c r="I29" s="33" t="b">
        <f aca="false">IF(AND(TableData[[#This Row],[Month]]&gt;=Backend!$C$9,TableData[[#This Row],[Month]]&lt;=Backend!$D$9),TRUE(),FALSE())</f>
        <v>0</v>
      </c>
    </row>
    <row r="30" customFormat="false" ht="15" hidden="false" customHeight="false" outlineLevel="0" collapsed="false">
      <c r="A30" s="0" t="s">
        <v>74</v>
      </c>
      <c r="B30" s="25" t="n">
        <v>43859</v>
      </c>
      <c r="C30" s="34" t="s">
        <v>26</v>
      </c>
      <c r="D30" s="31" t="s">
        <v>19</v>
      </c>
      <c r="E30" s="0" t="n">
        <v>32</v>
      </c>
      <c r="F30" s="0" t="n">
        <v>4</v>
      </c>
      <c r="G30" s="32" t="s">
        <v>44</v>
      </c>
      <c r="H30" s="26" t="n">
        <v>1</v>
      </c>
      <c r="I30" s="33" t="b">
        <f aca="false">IF(AND(TableData[[#This Row],[Month]]&gt;=Backend!$C$9,TableData[[#This Row],[Month]]&lt;=Backend!$D$9),TRUE(),FALSE())</f>
        <v>0</v>
      </c>
    </row>
    <row r="31" customFormat="false" ht="15" hidden="false" customHeight="false" outlineLevel="0" collapsed="false">
      <c r="A31" s="0" t="s">
        <v>75</v>
      </c>
      <c r="B31" s="25" t="n">
        <v>43860</v>
      </c>
      <c r="C31" s="34" t="s">
        <v>27</v>
      </c>
      <c r="D31" s="31" t="s">
        <v>22</v>
      </c>
      <c r="E31" s="0" t="n">
        <v>16</v>
      </c>
      <c r="F31" s="0" t="n">
        <v>2</v>
      </c>
      <c r="G31" s="32" t="s">
        <v>44</v>
      </c>
      <c r="H31" s="26" t="n">
        <v>1</v>
      </c>
      <c r="I31" s="33" t="b">
        <f aca="false">IF(AND(TableData[[#This Row],[Month]]&gt;=Backend!$C$9,TableData[[#This Row],[Month]]&lt;=Backend!$D$9),TRUE(),FALSE())</f>
        <v>0</v>
      </c>
    </row>
    <row r="32" customFormat="false" ht="15" hidden="false" customHeight="false" outlineLevel="0" collapsed="false">
      <c r="A32" s="0" t="s">
        <v>76</v>
      </c>
      <c r="B32" s="25" t="n">
        <v>43861</v>
      </c>
      <c r="C32" s="31" t="s">
        <v>16</v>
      </c>
      <c r="D32" s="31" t="s">
        <v>15</v>
      </c>
      <c r="E32" s="0" t="n">
        <v>14</v>
      </c>
      <c r="F32" s="0" t="n">
        <v>70</v>
      </c>
      <c r="G32" s="32" t="s">
        <v>44</v>
      </c>
      <c r="H32" s="26" t="n">
        <v>1</v>
      </c>
      <c r="I32" s="33" t="b">
        <f aca="false">IF(AND(TableData[[#This Row],[Month]]&gt;=Backend!$C$9,TableData[[#This Row],[Month]]&lt;=Backend!$D$9),TRUE(),FALSE())</f>
        <v>0</v>
      </c>
    </row>
    <row r="33" customFormat="false" ht="15" hidden="false" customHeight="false" outlineLevel="0" collapsed="false">
      <c r="A33" s="0" t="s">
        <v>77</v>
      </c>
      <c r="B33" s="25" t="n">
        <v>43862</v>
      </c>
      <c r="C33" s="31" t="s">
        <v>20</v>
      </c>
      <c r="D33" s="31" t="s">
        <v>19</v>
      </c>
      <c r="E33" s="0" t="n">
        <v>11</v>
      </c>
      <c r="F33" s="0" t="n">
        <v>50</v>
      </c>
      <c r="G33" s="32" t="s">
        <v>44</v>
      </c>
      <c r="H33" s="26" t="n">
        <v>1</v>
      </c>
      <c r="I33" s="33" t="b">
        <f aca="false">IF(AND(TableData[[#This Row],[Month]]&gt;=Backend!$C$9,TableData[[#This Row],[Month]]&lt;=Backend!$D$9),TRUE(),FALSE())</f>
        <v>1</v>
      </c>
    </row>
    <row r="34" customFormat="false" ht="15" hidden="false" customHeight="false" outlineLevel="0" collapsed="false">
      <c r="A34" s="0" t="s">
        <v>78</v>
      </c>
      <c r="B34" s="25" t="n">
        <v>43863</v>
      </c>
      <c r="C34" s="31" t="s">
        <v>23</v>
      </c>
      <c r="D34" s="31" t="s">
        <v>22</v>
      </c>
      <c r="F34" s="0" t="n">
        <v>12</v>
      </c>
      <c r="G34" s="32" t="s">
        <v>52</v>
      </c>
      <c r="I34" s="33" t="b">
        <f aca="false">IF(AND(TableData[[#This Row],[Month]]&gt;=Backend!$C$9,TableData[[#This Row],[Month]]&lt;=Backend!$D$9),TRUE(),FALSE())</f>
        <v>1</v>
      </c>
    </row>
    <row r="35" customFormat="false" ht="15" hidden="false" customHeight="false" outlineLevel="0" collapsed="false">
      <c r="A35" s="0" t="s">
        <v>79</v>
      </c>
      <c r="B35" s="25" t="n">
        <v>43864</v>
      </c>
      <c r="C35" s="34" t="s">
        <v>26</v>
      </c>
      <c r="D35" s="31" t="s">
        <v>19</v>
      </c>
      <c r="F35" s="0" t="n">
        <v>1</v>
      </c>
      <c r="G35" s="32" t="s">
        <v>52</v>
      </c>
      <c r="I35" s="33" t="b">
        <f aca="false">IF(AND(TableData[[#This Row],[Month]]&gt;=Backend!$C$9,TableData[[#This Row],[Month]]&lt;=Backend!$D$9),TRUE(),FALSE())</f>
        <v>1</v>
      </c>
    </row>
    <row r="36" customFormat="false" ht="15" hidden="false" customHeight="false" outlineLevel="0" collapsed="false">
      <c r="A36" s="0" t="s">
        <v>80</v>
      </c>
      <c r="B36" s="25" t="n">
        <v>43865</v>
      </c>
      <c r="C36" s="34" t="s">
        <v>27</v>
      </c>
      <c r="D36" s="31" t="s">
        <v>22</v>
      </c>
      <c r="F36" s="0" t="n">
        <v>2</v>
      </c>
      <c r="G36" s="32" t="s">
        <v>52</v>
      </c>
      <c r="I36" s="33" t="b">
        <f aca="false">IF(AND(TableData[[#This Row],[Month]]&gt;=Backend!$C$9,TableData[[#This Row],[Month]]&lt;=Backend!$D$9),TRUE(),FALSE())</f>
        <v>1</v>
      </c>
    </row>
    <row r="37" customFormat="false" ht="15" hidden="false" customHeight="false" outlineLevel="0" collapsed="false">
      <c r="A37" s="0" t="s">
        <v>81</v>
      </c>
      <c r="B37" s="25" t="n">
        <v>43866</v>
      </c>
      <c r="C37" s="31" t="s">
        <v>16</v>
      </c>
      <c r="D37" s="31" t="s">
        <v>15</v>
      </c>
      <c r="E37" s="0" t="n">
        <v>28</v>
      </c>
      <c r="F37" s="0" t="n">
        <v>3</v>
      </c>
      <c r="G37" s="32" t="s">
        <v>44</v>
      </c>
      <c r="H37" s="26" t="n">
        <v>1</v>
      </c>
      <c r="I37" s="33" t="b">
        <f aca="false">IF(AND(TableData[[#This Row],[Month]]&gt;=Backend!$C$9,TableData[[#This Row],[Month]]&lt;=Backend!$D$9),TRUE(),FALSE())</f>
        <v>1</v>
      </c>
    </row>
    <row r="38" customFormat="false" ht="15" hidden="false" customHeight="false" outlineLevel="0" collapsed="false">
      <c r="A38" s="0" t="s">
        <v>82</v>
      </c>
      <c r="B38" s="25" t="n">
        <v>43867</v>
      </c>
      <c r="C38" s="31" t="s">
        <v>20</v>
      </c>
      <c r="D38" s="31" t="s">
        <v>19</v>
      </c>
      <c r="E38" s="0" t="n">
        <v>31</v>
      </c>
      <c r="G38" s="32" t="s">
        <v>44</v>
      </c>
      <c r="H38" s="26" t="n">
        <v>1</v>
      </c>
      <c r="I38" s="33" t="b">
        <f aca="false">IF(AND(TableData[[#This Row],[Month]]&gt;=Backend!$C$9,TableData[[#This Row],[Month]]&lt;=Backend!$D$9),TRUE(),FALSE())</f>
        <v>1</v>
      </c>
    </row>
    <row r="39" customFormat="false" ht="15" hidden="false" customHeight="false" outlineLevel="0" collapsed="false">
      <c r="A39" s="0" t="s">
        <v>83</v>
      </c>
      <c r="B39" s="25" t="n">
        <v>43868</v>
      </c>
      <c r="C39" s="31" t="s">
        <v>23</v>
      </c>
      <c r="D39" s="31" t="s">
        <v>22</v>
      </c>
      <c r="E39" s="0" t="n">
        <v>27</v>
      </c>
      <c r="F39" s="0" t="n">
        <v>4</v>
      </c>
      <c r="G39" s="32" t="s">
        <v>44</v>
      </c>
      <c r="H39" s="26" t="n">
        <v>1</v>
      </c>
      <c r="I39" s="33" t="b">
        <f aca="false">IF(AND(TableData[[#This Row],[Month]]&gt;=Backend!$C$9,TableData[[#This Row],[Month]]&lt;=Backend!$D$9),TRUE(),FALSE())</f>
        <v>1</v>
      </c>
    </row>
    <row r="40" customFormat="false" ht="15" hidden="false" customHeight="false" outlineLevel="0" collapsed="false">
      <c r="A40" s="0" t="s">
        <v>84</v>
      </c>
      <c r="B40" s="25" t="n">
        <v>43869</v>
      </c>
      <c r="C40" s="34" t="s">
        <v>26</v>
      </c>
      <c r="D40" s="31" t="s">
        <v>19</v>
      </c>
      <c r="E40" s="0" t="n">
        <v>16</v>
      </c>
      <c r="F40" s="0" t="n">
        <v>10</v>
      </c>
      <c r="G40" s="32" t="s">
        <v>44</v>
      </c>
      <c r="H40" s="26" t="n">
        <v>1</v>
      </c>
      <c r="I40" s="33" t="b">
        <f aca="false">IF(AND(TableData[[#This Row],[Month]]&gt;=Backend!$C$9,TableData[[#This Row],[Month]]&lt;=Backend!$D$9),TRUE(),FALSE())</f>
        <v>1</v>
      </c>
    </row>
    <row r="41" customFormat="false" ht="15" hidden="false" customHeight="false" outlineLevel="0" collapsed="false">
      <c r="A41" s="0" t="s">
        <v>85</v>
      </c>
      <c r="B41" s="25" t="n">
        <v>43870</v>
      </c>
      <c r="C41" s="34" t="s">
        <v>27</v>
      </c>
      <c r="D41" s="31" t="s">
        <v>22</v>
      </c>
      <c r="E41" s="0" t="n">
        <v>25</v>
      </c>
      <c r="F41" s="0" t="n">
        <v>9</v>
      </c>
      <c r="G41" s="32" t="s">
        <v>44</v>
      </c>
      <c r="H41" s="26" t="n">
        <v>1</v>
      </c>
      <c r="I41" s="33" t="b">
        <f aca="false">IF(AND(TableData[[#This Row],[Month]]&gt;=Backend!$C$9,TableData[[#This Row],[Month]]&lt;=Backend!$D$9),TRUE(),FALSE())</f>
        <v>1</v>
      </c>
    </row>
    <row r="42" customFormat="false" ht="15" hidden="false" customHeight="false" outlineLevel="0" collapsed="false">
      <c r="A42" s="0" t="s">
        <v>86</v>
      </c>
      <c r="B42" s="25" t="n">
        <v>43871</v>
      </c>
      <c r="C42" s="31" t="s">
        <v>16</v>
      </c>
      <c r="D42" s="31" t="s">
        <v>15</v>
      </c>
      <c r="E42" s="0" t="n">
        <v>31</v>
      </c>
      <c r="F42" s="0" t="n">
        <v>2</v>
      </c>
      <c r="G42" s="32" t="s">
        <v>49</v>
      </c>
      <c r="H42" s="26" t="n">
        <v>1</v>
      </c>
      <c r="I42" s="33" t="b">
        <f aca="false">IF(AND(TableData[[#This Row],[Month]]&gt;=Backend!$C$9,TableData[[#This Row],[Month]]&lt;=Backend!$D$9),TRUE(),FALSE())</f>
        <v>1</v>
      </c>
    </row>
    <row r="43" customFormat="false" ht="15" hidden="false" customHeight="false" outlineLevel="0" collapsed="false">
      <c r="A43" s="0" t="s">
        <v>87</v>
      </c>
      <c r="B43" s="25" t="n">
        <v>43872</v>
      </c>
      <c r="C43" s="31" t="s">
        <v>20</v>
      </c>
      <c r="D43" s="31" t="s">
        <v>19</v>
      </c>
      <c r="E43" s="0" t="n">
        <v>15</v>
      </c>
      <c r="F43" s="0" t="n">
        <v>13</v>
      </c>
      <c r="G43" s="32" t="s">
        <v>44</v>
      </c>
      <c r="H43" s="26" t="n">
        <v>1</v>
      </c>
      <c r="I43" s="33" t="b">
        <f aca="false">IF(AND(TableData[[#This Row],[Month]]&gt;=Backend!$C$9,TableData[[#This Row],[Month]]&lt;=Backend!$D$9),TRUE(),FALSE())</f>
        <v>1</v>
      </c>
    </row>
    <row r="44" customFormat="false" ht="15" hidden="false" customHeight="false" outlineLevel="0" collapsed="false">
      <c r="A44" s="0" t="s">
        <v>88</v>
      </c>
      <c r="B44" s="25" t="n">
        <v>43873</v>
      </c>
      <c r="C44" s="31" t="s">
        <v>23</v>
      </c>
      <c r="D44" s="31" t="s">
        <v>22</v>
      </c>
      <c r="F44" s="0" t="n">
        <v>15</v>
      </c>
      <c r="G44" s="32" t="s">
        <v>52</v>
      </c>
      <c r="I44" s="33" t="b">
        <f aca="false">IF(AND(TableData[[#This Row],[Month]]&gt;=Backend!$C$9,TableData[[#This Row],[Month]]&lt;=Backend!$D$9),TRUE(),FALSE())</f>
        <v>1</v>
      </c>
    </row>
    <row r="45" customFormat="false" ht="15" hidden="false" customHeight="false" outlineLevel="0" collapsed="false">
      <c r="A45" s="0" t="s">
        <v>89</v>
      </c>
      <c r="B45" s="25" t="n">
        <v>43874</v>
      </c>
      <c r="C45" s="34" t="s">
        <v>26</v>
      </c>
      <c r="D45" s="31" t="s">
        <v>19</v>
      </c>
      <c r="F45" s="0" t="n">
        <v>18</v>
      </c>
      <c r="G45" s="32" t="s">
        <v>52</v>
      </c>
      <c r="I45" s="33" t="b">
        <f aca="false">IF(AND(TableData[[#This Row],[Month]]&gt;=Backend!$C$9,TableData[[#This Row],[Month]]&lt;=Backend!$D$9),TRUE(),FALSE())</f>
        <v>1</v>
      </c>
    </row>
    <row r="46" customFormat="false" ht="15" hidden="false" customHeight="false" outlineLevel="0" collapsed="false">
      <c r="A46" s="0" t="s">
        <v>90</v>
      </c>
      <c r="B46" s="25" t="n">
        <v>43875</v>
      </c>
      <c r="C46" s="34" t="s">
        <v>27</v>
      </c>
      <c r="D46" s="31" t="s">
        <v>22</v>
      </c>
      <c r="E46" s="0" t="n">
        <v>15</v>
      </c>
      <c r="F46" s="0" t="n">
        <v>10</v>
      </c>
      <c r="G46" s="32" t="s">
        <v>44</v>
      </c>
      <c r="H46" s="26" t="n">
        <v>1</v>
      </c>
      <c r="I46" s="33" t="b">
        <f aca="false">IF(AND(TableData[[#This Row],[Month]]&gt;=Backend!$C$9,TableData[[#This Row],[Month]]&lt;=Backend!$D$9),TRUE(),FALSE())</f>
        <v>1</v>
      </c>
    </row>
    <row r="47" customFormat="false" ht="15" hidden="false" customHeight="false" outlineLevel="0" collapsed="false">
      <c r="A47" s="0" t="s">
        <v>91</v>
      </c>
      <c r="B47" s="25" t="n">
        <v>43876</v>
      </c>
      <c r="C47" s="31" t="s">
        <v>16</v>
      </c>
      <c r="D47" s="31" t="s">
        <v>15</v>
      </c>
      <c r="E47" s="0" t="n">
        <v>39</v>
      </c>
      <c r="F47" s="0" t="n">
        <v>39</v>
      </c>
      <c r="G47" s="32" t="s">
        <v>44</v>
      </c>
      <c r="H47" s="26" t="n">
        <v>1</v>
      </c>
      <c r="I47" s="33" t="b">
        <f aca="false">IF(AND(TableData[[#This Row],[Month]]&gt;=Backend!$C$9,TableData[[#This Row],[Month]]&lt;=Backend!$D$9),TRUE(),FALSE())</f>
        <v>1</v>
      </c>
    </row>
    <row r="48" customFormat="false" ht="15" hidden="false" customHeight="false" outlineLevel="0" collapsed="false">
      <c r="A48" s="0" t="s">
        <v>92</v>
      </c>
      <c r="B48" s="25" t="n">
        <v>43877</v>
      </c>
      <c r="C48" s="31" t="s">
        <v>20</v>
      </c>
      <c r="D48" s="31" t="s">
        <v>19</v>
      </c>
      <c r="E48" s="0" t="n">
        <v>20</v>
      </c>
      <c r="F48" s="0" t="n">
        <v>4</v>
      </c>
      <c r="G48" s="32" t="s">
        <v>44</v>
      </c>
      <c r="H48" s="26" t="n">
        <v>1</v>
      </c>
      <c r="I48" s="33" t="b">
        <f aca="false">IF(AND(TableData[[#This Row],[Month]]&gt;=Backend!$C$9,TableData[[#This Row],[Month]]&lt;=Backend!$D$9),TRUE(),FALSE())</f>
        <v>1</v>
      </c>
    </row>
    <row r="49" customFormat="false" ht="15" hidden="false" customHeight="false" outlineLevel="0" collapsed="false">
      <c r="A49" s="0" t="s">
        <v>93</v>
      </c>
      <c r="B49" s="25" t="n">
        <v>43878</v>
      </c>
      <c r="C49" s="31" t="s">
        <v>23</v>
      </c>
      <c r="D49" s="31" t="s">
        <v>22</v>
      </c>
      <c r="E49" s="0" t="n">
        <v>13</v>
      </c>
      <c r="F49" s="0" t="n">
        <v>5</v>
      </c>
      <c r="G49" s="32" t="s">
        <v>44</v>
      </c>
      <c r="H49" s="26" t="n">
        <v>0</v>
      </c>
      <c r="I49" s="33" t="b">
        <f aca="false">IF(AND(TableData[[#This Row],[Month]]&gt;=Backend!$C$9,TableData[[#This Row],[Month]]&lt;=Backend!$D$9),TRUE(),FALSE())</f>
        <v>1</v>
      </c>
    </row>
    <row r="50" customFormat="false" ht="15" hidden="false" customHeight="false" outlineLevel="0" collapsed="false">
      <c r="A50" s="0" t="s">
        <v>94</v>
      </c>
      <c r="B50" s="25" t="n">
        <v>43879</v>
      </c>
      <c r="C50" s="34" t="s">
        <v>26</v>
      </c>
      <c r="D50" s="31" t="s">
        <v>19</v>
      </c>
      <c r="E50" s="0" t="n">
        <v>28</v>
      </c>
      <c r="F50" s="0" t="n">
        <v>0</v>
      </c>
      <c r="G50" s="32" t="s">
        <v>44</v>
      </c>
      <c r="H50" s="26" t="n">
        <v>1</v>
      </c>
      <c r="I50" s="33" t="b">
        <f aca="false">IF(AND(TableData[[#This Row],[Month]]&gt;=Backend!$C$9,TableData[[#This Row],[Month]]&lt;=Backend!$D$9),TRUE(),FALSE())</f>
        <v>1</v>
      </c>
    </row>
    <row r="51" customFormat="false" ht="15" hidden="false" customHeight="false" outlineLevel="0" collapsed="false">
      <c r="A51" s="0" t="s">
        <v>95</v>
      </c>
      <c r="B51" s="25" t="n">
        <v>43880</v>
      </c>
      <c r="C51" s="34" t="s">
        <v>27</v>
      </c>
      <c r="D51" s="31" t="s">
        <v>22</v>
      </c>
      <c r="E51" s="0" t="n">
        <v>10</v>
      </c>
      <c r="F51" s="0" t="n">
        <v>50</v>
      </c>
      <c r="G51" s="32" t="s">
        <v>44</v>
      </c>
      <c r="H51" s="26" t="n">
        <v>0</v>
      </c>
      <c r="I51" s="33" t="b">
        <f aca="false">IF(AND(TableData[[#This Row],[Month]]&gt;=Backend!$C$9,TableData[[#This Row],[Month]]&lt;=Backend!$D$9),TRUE(),FALSE())</f>
        <v>1</v>
      </c>
    </row>
    <row r="52" customFormat="false" ht="15" hidden="false" customHeight="false" outlineLevel="0" collapsed="false">
      <c r="A52" s="0" t="s">
        <v>96</v>
      </c>
      <c r="B52" s="25" t="n">
        <v>43881</v>
      </c>
      <c r="C52" s="31" t="s">
        <v>16</v>
      </c>
      <c r="D52" s="31" t="s">
        <v>15</v>
      </c>
      <c r="F52" s="0" t="n">
        <v>4</v>
      </c>
      <c r="G52" s="32" t="s">
        <v>52</v>
      </c>
      <c r="I52" s="33" t="b">
        <f aca="false">IF(AND(TableData[[#This Row],[Month]]&gt;=Backend!$C$9,TableData[[#This Row],[Month]]&lt;=Backend!$D$9),TRUE(),FALSE())</f>
        <v>1</v>
      </c>
    </row>
    <row r="53" customFormat="false" ht="15" hidden="false" customHeight="false" outlineLevel="0" collapsed="false">
      <c r="A53" s="0" t="s">
        <v>97</v>
      </c>
      <c r="B53" s="25" t="n">
        <v>43882</v>
      </c>
      <c r="C53" s="31" t="s">
        <v>20</v>
      </c>
      <c r="D53" s="31" t="s">
        <v>19</v>
      </c>
      <c r="F53" s="0" t="n">
        <v>2</v>
      </c>
      <c r="G53" s="32" t="s">
        <v>52</v>
      </c>
      <c r="I53" s="33" t="b">
        <f aca="false">IF(AND(TableData[[#This Row],[Month]]&gt;=Backend!$C$9,TableData[[#This Row],[Month]]&lt;=Backend!$D$9),TRUE(),FALSE())</f>
        <v>1</v>
      </c>
    </row>
    <row r="54" customFormat="false" ht="15" hidden="false" customHeight="false" outlineLevel="0" collapsed="false">
      <c r="A54" s="0" t="s">
        <v>98</v>
      </c>
      <c r="B54" s="25" t="n">
        <v>43883</v>
      </c>
      <c r="C54" s="31" t="s">
        <v>23</v>
      </c>
      <c r="D54" s="31" t="s">
        <v>22</v>
      </c>
      <c r="F54" s="0" t="n">
        <v>70</v>
      </c>
      <c r="G54" s="32" t="s">
        <v>52</v>
      </c>
      <c r="I54" s="33" t="b">
        <f aca="false">IF(AND(TableData[[#This Row],[Month]]&gt;=Backend!$C$9,TableData[[#This Row],[Month]]&lt;=Backend!$D$9),TRUE(),FALSE())</f>
        <v>1</v>
      </c>
    </row>
    <row r="55" customFormat="false" ht="15" hidden="false" customHeight="false" outlineLevel="0" collapsed="false">
      <c r="A55" s="0" t="s">
        <v>99</v>
      </c>
      <c r="B55" s="25" t="n">
        <v>43884</v>
      </c>
      <c r="C55" s="34" t="s">
        <v>26</v>
      </c>
      <c r="D55" s="31" t="s">
        <v>19</v>
      </c>
      <c r="E55" s="0" t="n">
        <v>8</v>
      </c>
      <c r="F55" s="0" t="n">
        <v>50</v>
      </c>
      <c r="G55" s="32" t="s">
        <v>44</v>
      </c>
      <c r="H55" s="26" t="n">
        <v>1</v>
      </c>
      <c r="I55" s="33" t="b">
        <f aca="false">IF(AND(TableData[[#This Row],[Month]]&gt;=Backend!$C$9,TableData[[#This Row],[Month]]&lt;=Backend!$D$9),TRUE(),FALSE())</f>
        <v>1</v>
      </c>
    </row>
    <row r="56" customFormat="false" ht="15" hidden="false" customHeight="false" outlineLevel="0" collapsed="false">
      <c r="A56" s="0" t="s">
        <v>100</v>
      </c>
      <c r="B56" s="25" t="n">
        <v>43885</v>
      </c>
      <c r="C56" s="34" t="s">
        <v>27</v>
      </c>
      <c r="D56" s="31" t="s">
        <v>22</v>
      </c>
      <c r="E56" s="0" t="n">
        <v>8</v>
      </c>
      <c r="F56" s="0" t="n">
        <v>12</v>
      </c>
      <c r="G56" s="32" t="s">
        <v>44</v>
      </c>
      <c r="H56" s="26" t="n">
        <v>1</v>
      </c>
      <c r="I56" s="33" t="b">
        <f aca="false">IF(AND(TableData[[#This Row],[Month]]&gt;=Backend!$C$9,TableData[[#This Row],[Month]]&lt;=Backend!$D$9),TRUE(),FALSE())</f>
        <v>1</v>
      </c>
    </row>
    <row r="57" customFormat="false" ht="15" hidden="false" customHeight="false" outlineLevel="0" collapsed="false">
      <c r="A57" s="0" t="s">
        <v>101</v>
      </c>
      <c r="B57" s="25" t="n">
        <v>43886</v>
      </c>
      <c r="C57" s="31" t="s">
        <v>16</v>
      </c>
      <c r="D57" s="31" t="s">
        <v>15</v>
      </c>
      <c r="E57" s="0" t="n">
        <v>9</v>
      </c>
      <c r="F57" s="0" t="n">
        <v>1</v>
      </c>
      <c r="G57" s="32" t="s">
        <v>44</v>
      </c>
      <c r="H57" s="26" t="n">
        <v>0</v>
      </c>
      <c r="I57" s="33" t="b">
        <f aca="false">IF(AND(TableData[[#This Row],[Month]]&gt;=Backend!$C$9,TableData[[#This Row],[Month]]&lt;=Backend!$D$9),TRUE(),FALSE())</f>
        <v>1</v>
      </c>
    </row>
    <row r="58" customFormat="false" ht="15" hidden="false" customHeight="false" outlineLevel="0" collapsed="false">
      <c r="A58" s="0" t="s">
        <v>102</v>
      </c>
      <c r="B58" s="25" t="n">
        <v>43887</v>
      </c>
      <c r="C58" s="31" t="s">
        <v>20</v>
      </c>
      <c r="D58" s="31" t="s">
        <v>19</v>
      </c>
      <c r="E58" s="0" t="n">
        <v>10</v>
      </c>
      <c r="F58" s="0" t="n">
        <v>2</v>
      </c>
      <c r="G58" s="32" t="s">
        <v>44</v>
      </c>
      <c r="H58" s="26" t="n">
        <v>1</v>
      </c>
      <c r="I58" s="33" t="b">
        <f aca="false">IF(AND(TableData[[#This Row],[Month]]&gt;=Backend!$C$9,TableData[[#This Row],[Month]]&lt;=Backend!$D$9),TRUE(),FALSE())</f>
        <v>1</v>
      </c>
    </row>
    <row r="59" customFormat="false" ht="15" hidden="false" customHeight="false" outlineLevel="0" collapsed="false">
      <c r="A59" s="0" t="s">
        <v>103</v>
      </c>
      <c r="B59" s="25" t="n">
        <v>43888</v>
      </c>
      <c r="C59" s="31" t="s">
        <v>23</v>
      </c>
      <c r="D59" s="31" t="s">
        <v>22</v>
      </c>
      <c r="E59" s="0" t="n">
        <v>13</v>
      </c>
      <c r="F59" s="0" t="n">
        <v>3</v>
      </c>
      <c r="G59" s="32" t="s">
        <v>44</v>
      </c>
      <c r="H59" s="26" t="n">
        <v>1</v>
      </c>
      <c r="I59" s="33" t="b">
        <f aca="false">IF(AND(TableData[[#This Row],[Month]]&gt;=Backend!$C$9,TableData[[#This Row],[Month]]&lt;=Backend!$D$9),TRUE(),FALSE())</f>
        <v>1</v>
      </c>
    </row>
    <row r="60" customFormat="false" ht="15" hidden="false" customHeight="false" outlineLevel="0" collapsed="false">
      <c r="A60" s="0" t="s">
        <v>104</v>
      </c>
      <c r="B60" s="25" t="n">
        <v>43889</v>
      </c>
      <c r="C60" s="34" t="s">
        <v>26</v>
      </c>
      <c r="D60" s="31" t="s">
        <v>19</v>
      </c>
      <c r="E60" s="0" t="n">
        <v>14</v>
      </c>
      <c r="F60" s="0" t="n">
        <v>6</v>
      </c>
      <c r="G60" s="32" t="s">
        <v>49</v>
      </c>
      <c r="H60" s="26" t="n">
        <v>1</v>
      </c>
      <c r="I60" s="33" t="b">
        <f aca="false">IF(AND(TableData[[#This Row],[Month]]&gt;=Backend!$C$9,TableData[[#This Row],[Month]]&lt;=Backend!$D$9),TRUE(),FALSE())</f>
        <v>1</v>
      </c>
    </row>
    <row r="61" customFormat="false" ht="15" hidden="false" customHeight="false" outlineLevel="0" collapsed="false">
      <c r="A61" s="0" t="s">
        <v>105</v>
      </c>
      <c r="B61" s="25" t="n">
        <v>43890</v>
      </c>
      <c r="C61" s="34" t="s">
        <v>27</v>
      </c>
      <c r="D61" s="31" t="s">
        <v>22</v>
      </c>
      <c r="E61" s="0" t="n">
        <v>10</v>
      </c>
      <c r="F61" s="0" t="n">
        <v>4</v>
      </c>
      <c r="G61" s="32" t="s">
        <v>44</v>
      </c>
      <c r="H61" s="26" t="n">
        <v>1</v>
      </c>
      <c r="I61" s="33" t="b">
        <f aca="false">IF(AND(TableData[[#This Row],[Month]]&gt;=Backend!$C$9,TableData[[#This Row],[Month]]&lt;=Backend!$D$9),TRUE(),FALSE())</f>
        <v>1</v>
      </c>
    </row>
    <row r="62" customFormat="false" ht="15" hidden="false" customHeight="false" outlineLevel="0" collapsed="false">
      <c r="A62" s="0" t="s">
        <v>106</v>
      </c>
      <c r="B62" s="25" t="n">
        <v>43891</v>
      </c>
      <c r="C62" s="31" t="s">
        <v>16</v>
      </c>
      <c r="D62" s="31" t="s">
        <v>15</v>
      </c>
      <c r="F62" s="0" t="n">
        <v>10</v>
      </c>
      <c r="G62" s="32" t="s">
        <v>52</v>
      </c>
      <c r="I62" s="33" t="b">
        <f aca="false">IF(AND(TableData[[#This Row],[Month]]&gt;=Backend!$C$9,TableData[[#This Row],[Month]]&lt;=Backend!$D$9),TRUE(),FALSE())</f>
        <v>0</v>
      </c>
    </row>
    <row r="63" customFormat="false" ht="15" hidden="false" customHeight="false" outlineLevel="0" collapsed="false">
      <c r="A63" s="0" t="s">
        <v>107</v>
      </c>
      <c r="B63" s="25" t="n">
        <v>43892</v>
      </c>
      <c r="C63" s="31" t="s">
        <v>20</v>
      </c>
      <c r="D63" s="31" t="s">
        <v>19</v>
      </c>
      <c r="F63" s="0" t="n">
        <v>9</v>
      </c>
      <c r="G63" s="32" t="s">
        <v>52</v>
      </c>
      <c r="I63" s="33" t="b">
        <f aca="false">IF(AND(TableData[[#This Row],[Month]]&gt;=Backend!$C$9,TableData[[#This Row],[Month]]&lt;=Backend!$D$9),TRUE(),FALSE())</f>
        <v>0</v>
      </c>
    </row>
    <row r="64" customFormat="false" ht="15" hidden="false" customHeight="false" outlineLevel="0" collapsed="false">
      <c r="A64" s="0" t="s">
        <v>108</v>
      </c>
      <c r="B64" s="25" t="n">
        <v>43893</v>
      </c>
      <c r="C64" s="31" t="s">
        <v>23</v>
      </c>
      <c r="D64" s="31" t="s">
        <v>22</v>
      </c>
      <c r="E64" s="0" t="n">
        <v>12</v>
      </c>
      <c r="F64" s="0" t="n">
        <v>2</v>
      </c>
      <c r="G64" s="32" t="s">
        <v>44</v>
      </c>
      <c r="H64" s="26" t="n">
        <v>1</v>
      </c>
      <c r="I64" s="33" t="b">
        <f aca="false">IF(AND(TableData[[#This Row],[Month]]&gt;=Backend!$C$9,TableData[[#This Row],[Month]]&lt;=Backend!$D$9),TRUE(),FALSE())</f>
        <v>0</v>
      </c>
    </row>
    <row r="65" customFormat="false" ht="15" hidden="false" customHeight="false" outlineLevel="0" collapsed="false">
      <c r="A65" s="0" t="s">
        <v>109</v>
      </c>
      <c r="B65" s="25" t="n">
        <v>43894</v>
      </c>
      <c r="C65" s="34" t="s">
        <v>26</v>
      </c>
      <c r="D65" s="31" t="s">
        <v>19</v>
      </c>
      <c r="E65" s="0" t="n">
        <v>14</v>
      </c>
      <c r="F65" s="0" t="n">
        <v>13</v>
      </c>
      <c r="G65" s="32" t="s">
        <v>44</v>
      </c>
      <c r="H65" s="26" t="n">
        <v>1</v>
      </c>
      <c r="I65" s="33" t="b">
        <f aca="false">IF(AND(TableData[[#This Row],[Month]]&gt;=Backend!$C$9,TableData[[#This Row],[Month]]&lt;=Backend!$D$9),TRUE(),FALSE())</f>
        <v>0</v>
      </c>
    </row>
    <row r="66" customFormat="false" ht="15" hidden="false" customHeight="false" outlineLevel="0" collapsed="false">
      <c r="A66" s="0" t="s">
        <v>110</v>
      </c>
      <c r="B66" s="25" t="n">
        <v>43895</v>
      </c>
      <c r="C66" s="34" t="s">
        <v>27</v>
      </c>
      <c r="D66" s="31" t="s">
        <v>22</v>
      </c>
      <c r="E66" s="0" t="n">
        <v>12</v>
      </c>
      <c r="F66" s="0" t="n">
        <v>15</v>
      </c>
      <c r="G66" s="32" t="s">
        <v>44</v>
      </c>
      <c r="H66" s="26" t="n">
        <v>1</v>
      </c>
      <c r="I66" s="33" t="b">
        <f aca="false">IF(AND(TableData[[#This Row],[Month]]&gt;=Backend!$C$9,TableData[[#This Row],[Month]]&lt;=Backend!$D$9),TRUE(),FALSE())</f>
        <v>0</v>
      </c>
    </row>
    <row r="67" customFormat="false" ht="15" hidden="false" customHeight="false" outlineLevel="0" collapsed="false">
      <c r="A67" s="0" t="s">
        <v>111</v>
      </c>
      <c r="B67" s="25" t="n">
        <v>43896</v>
      </c>
      <c r="C67" s="31" t="s">
        <v>16</v>
      </c>
      <c r="D67" s="31" t="s">
        <v>15</v>
      </c>
      <c r="E67" s="0" t="n">
        <v>10</v>
      </c>
      <c r="F67" s="0" t="n">
        <v>18</v>
      </c>
      <c r="G67" s="32" t="s">
        <v>44</v>
      </c>
      <c r="H67" s="26" t="n">
        <v>1</v>
      </c>
      <c r="I67" s="33" t="b">
        <f aca="false">IF(AND(TableData[[#This Row],[Month]]&gt;=Backend!$C$9,TableData[[#This Row],[Month]]&lt;=Backend!$D$9),TRUE(),FALSE())</f>
        <v>0</v>
      </c>
    </row>
    <row r="68" customFormat="false" ht="15" hidden="false" customHeight="false" outlineLevel="0" collapsed="false">
      <c r="A68" s="0" t="s">
        <v>112</v>
      </c>
      <c r="B68" s="25" t="n">
        <v>43897</v>
      </c>
      <c r="C68" s="31" t="s">
        <v>20</v>
      </c>
      <c r="D68" s="31" t="s">
        <v>19</v>
      </c>
      <c r="E68" s="0" t="n">
        <v>12</v>
      </c>
      <c r="F68" s="0" t="n">
        <v>10</v>
      </c>
      <c r="G68" s="32" t="s">
        <v>44</v>
      </c>
      <c r="H68" s="26" t="n">
        <v>1</v>
      </c>
      <c r="I68" s="33" t="b">
        <f aca="false">IF(AND(TableData[[#This Row],[Month]]&gt;=Backend!$C$9,TableData[[#This Row],[Month]]&lt;=Backend!$D$9),TRUE(),FALSE())</f>
        <v>0</v>
      </c>
    </row>
    <row r="69" customFormat="false" ht="15" hidden="false" customHeight="false" outlineLevel="0" collapsed="false">
      <c r="A69" s="0" t="s">
        <v>113</v>
      </c>
      <c r="B69" s="25" t="n">
        <v>43898</v>
      </c>
      <c r="C69" s="31" t="s">
        <v>23</v>
      </c>
      <c r="D69" s="31" t="s">
        <v>22</v>
      </c>
      <c r="E69" s="0" t="n">
        <v>13</v>
      </c>
      <c r="F69" s="0" t="n">
        <v>39</v>
      </c>
      <c r="G69" s="32" t="s">
        <v>44</v>
      </c>
      <c r="H69" s="26" t="n">
        <v>1</v>
      </c>
      <c r="I69" s="33" t="b">
        <f aca="false">IF(AND(TableData[[#This Row],[Month]]&gt;=Backend!$C$9,TableData[[#This Row],[Month]]&lt;=Backend!$D$9),TRUE(),FALSE())</f>
        <v>0</v>
      </c>
    </row>
    <row r="70" customFormat="false" ht="15" hidden="false" customHeight="false" outlineLevel="0" collapsed="false">
      <c r="A70" s="0" t="s">
        <v>114</v>
      </c>
      <c r="B70" s="25" t="n">
        <v>43899</v>
      </c>
      <c r="C70" s="34" t="s">
        <v>26</v>
      </c>
      <c r="D70" s="31" t="s">
        <v>19</v>
      </c>
      <c r="F70" s="0" t="n">
        <v>4</v>
      </c>
      <c r="G70" s="32" t="s">
        <v>52</v>
      </c>
      <c r="I70" s="33" t="b">
        <f aca="false">IF(AND(TableData[[#This Row],[Month]]&gt;=Backend!$C$9,TableData[[#This Row],[Month]]&lt;=Backend!$D$9),TRUE(),FALSE())</f>
        <v>0</v>
      </c>
    </row>
    <row r="71" customFormat="false" ht="15" hidden="false" customHeight="false" outlineLevel="0" collapsed="false">
      <c r="A71" s="0" t="s">
        <v>115</v>
      </c>
      <c r="B71" s="25" t="n">
        <v>43900</v>
      </c>
      <c r="C71" s="34" t="s">
        <v>27</v>
      </c>
      <c r="D71" s="31" t="s">
        <v>22</v>
      </c>
      <c r="F71" s="0" t="n">
        <v>5</v>
      </c>
      <c r="G71" s="32" t="s">
        <v>52</v>
      </c>
      <c r="I71" s="33" t="b">
        <f aca="false">IF(AND(TableData[[#This Row],[Month]]&gt;=Backend!$C$9,TableData[[#This Row],[Month]]&lt;=Backend!$D$9),TRUE(),FALSE())</f>
        <v>0</v>
      </c>
    </row>
    <row r="72" customFormat="false" ht="15" hidden="false" customHeight="false" outlineLevel="0" collapsed="false">
      <c r="A72" s="0" t="s">
        <v>116</v>
      </c>
      <c r="B72" s="25" t="n">
        <v>43901</v>
      </c>
      <c r="C72" s="31" t="s">
        <v>16</v>
      </c>
      <c r="D72" s="31" t="s">
        <v>15</v>
      </c>
      <c r="F72" s="0" t="n">
        <v>0</v>
      </c>
      <c r="G72" s="32" t="s">
        <v>52</v>
      </c>
      <c r="I72" s="33" t="b">
        <f aca="false">IF(AND(TableData[[#This Row],[Month]]&gt;=Backend!$C$9,TableData[[#This Row],[Month]]&lt;=Backend!$D$9),TRUE(),FALSE())</f>
        <v>0</v>
      </c>
    </row>
    <row r="73" customFormat="false" ht="15" hidden="false" customHeight="false" outlineLevel="0" collapsed="false">
      <c r="A73" s="0" t="s">
        <v>117</v>
      </c>
      <c r="B73" s="25" t="n">
        <v>43902</v>
      </c>
      <c r="C73" s="31" t="s">
        <v>20</v>
      </c>
      <c r="D73" s="31" t="s">
        <v>19</v>
      </c>
      <c r="E73" s="0" t="n">
        <v>20</v>
      </c>
      <c r="F73" s="0" t="n">
        <v>50</v>
      </c>
      <c r="G73" s="32" t="s">
        <v>44</v>
      </c>
      <c r="H73" s="26" t="n">
        <v>1</v>
      </c>
      <c r="I73" s="33" t="b">
        <f aca="false">IF(AND(TableData[[#This Row],[Month]]&gt;=Backend!$C$9,TableData[[#This Row],[Month]]&lt;=Backend!$D$9),TRUE(),FALSE())</f>
        <v>0</v>
      </c>
    </row>
    <row r="74" customFormat="false" ht="15" hidden="false" customHeight="false" outlineLevel="0" collapsed="false">
      <c r="A74" s="0" t="s">
        <v>118</v>
      </c>
      <c r="B74" s="25" t="n">
        <v>43903</v>
      </c>
      <c r="C74" s="31" t="s">
        <v>23</v>
      </c>
      <c r="D74" s="31" t="s">
        <v>22</v>
      </c>
      <c r="E74" s="0" t="n">
        <v>18</v>
      </c>
      <c r="F74" s="0" t="n">
        <v>4</v>
      </c>
      <c r="G74" s="32" t="s">
        <v>44</v>
      </c>
      <c r="H74" s="26" t="n">
        <v>1</v>
      </c>
      <c r="I74" s="33" t="b">
        <f aca="false">IF(AND(TableData[[#This Row],[Month]]&gt;=Backend!$C$9,TableData[[#This Row],[Month]]&lt;=Backend!$D$9),TRUE(),FALSE())</f>
        <v>0</v>
      </c>
    </row>
    <row r="75" customFormat="false" ht="15" hidden="false" customHeight="false" outlineLevel="0" collapsed="false">
      <c r="A75" s="0" t="s">
        <v>119</v>
      </c>
      <c r="B75" s="25" t="n">
        <v>43904</v>
      </c>
      <c r="C75" s="34" t="s">
        <v>26</v>
      </c>
      <c r="D75" s="31" t="s">
        <v>19</v>
      </c>
      <c r="E75" s="0" t="n">
        <v>26</v>
      </c>
      <c r="F75" s="0" t="n">
        <v>2</v>
      </c>
      <c r="G75" s="32" t="s">
        <v>44</v>
      </c>
      <c r="H75" s="26" t="n">
        <v>1</v>
      </c>
      <c r="I75" s="33" t="b">
        <f aca="false">IF(AND(TableData[[#This Row],[Month]]&gt;=Backend!$C$9,TableData[[#This Row],[Month]]&lt;=Backend!$D$9),TRUE(),FALSE())</f>
        <v>0</v>
      </c>
    </row>
    <row r="76" customFormat="false" ht="15" hidden="false" customHeight="false" outlineLevel="0" collapsed="false">
      <c r="A76" s="0" t="s">
        <v>120</v>
      </c>
      <c r="B76" s="25" t="n">
        <v>43905</v>
      </c>
      <c r="C76" s="34" t="s">
        <v>27</v>
      </c>
      <c r="D76" s="31" t="s">
        <v>22</v>
      </c>
      <c r="E76" s="0" t="n">
        <v>15</v>
      </c>
      <c r="F76" s="0" t="n">
        <v>70</v>
      </c>
      <c r="G76" s="32" t="s">
        <v>44</v>
      </c>
      <c r="H76" s="26" t="n">
        <v>1</v>
      </c>
      <c r="I76" s="33" t="b">
        <f aca="false">IF(AND(TableData[[#This Row],[Month]]&gt;=Backend!$C$9,TableData[[#This Row],[Month]]&lt;=Backend!$D$9),TRUE(),FALSE())</f>
        <v>0</v>
      </c>
    </row>
    <row r="77" customFormat="false" ht="15" hidden="false" customHeight="false" outlineLevel="0" collapsed="false">
      <c r="A77" s="0" t="s">
        <v>121</v>
      </c>
      <c r="B77" s="25" t="n">
        <v>43906</v>
      </c>
      <c r="C77" s="31" t="s">
        <v>16</v>
      </c>
      <c r="D77" s="31" t="s">
        <v>15</v>
      </c>
      <c r="E77" s="0" t="n">
        <v>20</v>
      </c>
      <c r="F77" s="0" t="n">
        <v>50</v>
      </c>
      <c r="G77" s="32" t="s">
        <v>44</v>
      </c>
      <c r="H77" s="26" t="n">
        <v>1</v>
      </c>
      <c r="I77" s="33" t="b">
        <f aca="false">IF(AND(TableData[[#This Row],[Month]]&gt;=Backend!$C$9,TableData[[#This Row],[Month]]&lt;=Backend!$D$9),TRUE(),FALSE())</f>
        <v>0</v>
      </c>
      <c r="J77" s="31"/>
      <c r="K77" s="31"/>
    </row>
    <row r="78" customFormat="false" ht="15" hidden="false" customHeight="false" outlineLevel="0" collapsed="false">
      <c r="A78" s="0" t="s">
        <v>122</v>
      </c>
      <c r="B78" s="25" t="n">
        <v>43907</v>
      </c>
      <c r="C78" s="31" t="s">
        <v>20</v>
      </c>
      <c r="D78" s="31" t="s">
        <v>19</v>
      </c>
      <c r="E78" s="0" t="n">
        <v>20</v>
      </c>
      <c r="F78" s="0" t="n">
        <v>12</v>
      </c>
      <c r="G78" s="32" t="s">
        <v>49</v>
      </c>
      <c r="H78" s="26" t="n">
        <v>1</v>
      </c>
      <c r="I78" s="33" t="b">
        <f aca="false">IF(AND(TableData[[#This Row],[Month]]&gt;=Backend!$C$9,TableData[[#This Row],[Month]]&lt;=Backend!$D$9),TRUE(),FALSE())</f>
        <v>0</v>
      </c>
      <c r="J78" s="31"/>
      <c r="K78" s="31"/>
    </row>
    <row r="79" customFormat="false" ht="15" hidden="false" customHeight="false" outlineLevel="0" collapsed="false">
      <c r="A79" s="0" t="s">
        <v>123</v>
      </c>
      <c r="B79" s="25" t="n">
        <v>43908</v>
      </c>
      <c r="C79" s="31" t="s">
        <v>23</v>
      </c>
      <c r="D79" s="31" t="s">
        <v>22</v>
      </c>
      <c r="E79" s="0" t="n">
        <v>20</v>
      </c>
      <c r="F79" s="0" t="n">
        <v>1</v>
      </c>
      <c r="G79" s="32" t="s">
        <v>44</v>
      </c>
      <c r="H79" s="26" t="n">
        <v>1</v>
      </c>
      <c r="I79" s="33" t="b">
        <f aca="false">IF(AND(TableData[[#This Row],[Month]]&gt;=Backend!$C$9,TableData[[#This Row],[Month]]&lt;=Backend!$D$9),TRUE(),FALSE())</f>
        <v>0</v>
      </c>
      <c r="J79" s="31"/>
      <c r="K79" s="31"/>
    </row>
    <row r="80" customFormat="false" ht="15" hidden="false" customHeight="false" outlineLevel="0" collapsed="false">
      <c r="A80" s="0" t="s">
        <v>124</v>
      </c>
      <c r="B80" s="25" t="n">
        <v>43909</v>
      </c>
      <c r="C80" s="34" t="s">
        <v>26</v>
      </c>
      <c r="D80" s="31" t="s">
        <v>19</v>
      </c>
      <c r="F80" s="0" t="n">
        <v>2</v>
      </c>
      <c r="G80" s="32" t="s">
        <v>52</v>
      </c>
      <c r="I80" s="33" t="b">
        <f aca="false">IF(AND(TableData[[#This Row],[Month]]&gt;=Backend!$C$9,TableData[[#This Row],[Month]]&lt;=Backend!$D$9),TRUE(),FALSE())</f>
        <v>0</v>
      </c>
      <c r="J80" s="34"/>
      <c r="K80" s="31"/>
    </row>
    <row r="81" customFormat="false" ht="15" hidden="false" customHeight="false" outlineLevel="0" collapsed="false">
      <c r="A81" s="0" t="s">
        <v>125</v>
      </c>
      <c r="B81" s="25" t="n">
        <v>43910</v>
      </c>
      <c r="C81" s="34" t="s">
        <v>27</v>
      </c>
      <c r="D81" s="31" t="s">
        <v>22</v>
      </c>
      <c r="F81" s="0" t="n">
        <v>3</v>
      </c>
      <c r="G81" s="32" t="s">
        <v>52</v>
      </c>
      <c r="I81" s="33" t="b">
        <f aca="false">IF(AND(TableData[[#This Row],[Month]]&gt;=Backend!$C$9,TableData[[#This Row],[Month]]&lt;=Backend!$D$9),TRUE(),FALSE())</f>
        <v>0</v>
      </c>
      <c r="J81" s="34"/>
      <c r="K81" s="31"/>
    </row>
    <row r="82" customFormat="false" ht="15" hidden="false" customHeight="false" outlineLevel="0" collapsed="false">
      <c r="A82" s="0" t="s">
        <v>126</v>
      </c>
      <c r="B82" s="25" t="n">
        <v>43911</v>
      </c>
      <c r="C82" s="31" t="s">
        <v>16</v>
      </c>
      <c r="D82" s="31" t="s">
        <v>15</v>
      </c>
      <c r="E82" s="0" t="n">
        <v>106</v>
      </c>
      <c r="G82" s="32" t="s">
        <v>44</v>
      </c>
      <c r="H82" s="26" t="n">
        <v>1</v>
      </c>
      <c r="I82" s="33" t="b">
        <f aca="false">IF(AND(TableData[[#This Row],[Month]]&gt;=Backend!$C$9,TableData[[#This Row],[Month]]&lt;=Backend!$D$9),TRUE(),FALSE())</f>
        <v>0</v>
      </c>
    </row>
    <row r="83" customFormat="false" ht="15" hidden="false" customHeight="false" outlineLevel="0" collapsed="false">
      <c r="A83" s="0" t="s">
        <v>127</v>
      </c>
      <c r="B83" s="25" t="n">
        <v>43912</v>
      </c>
      <c r="C83" s="31" t="s">
        <v>20</v>
      </c>
      <c r="D83" s="31" t="s">
        <v>19</v>
      </c>
      <c r="E83" s="0" t="n">
        <v>224</v>
      </c>
      <c r="F83" s="0" t="n">
        <v>4</v>
      </c>
      <c r="G83" s="32" t="s">
        <v>44</v>
      </c>
      <c r="H83" s="26" t="n">
        <v>1</v>
      </c>
      <c r="I83" s="33" t="b">
        <f aca="false">IF(AND(TableData[[#This Row],[Month]]&gt;=Backend!$C$9,TableData[[#This Row],[Month]]&lt;=Backend!$D$9),TRUE(),FALSE())</f>
        <v>0</v>
      </c>
    </row>
    <row r="84" customFormat="false" ht="15" hidden="false" customHeight="false" outlineLevel="0" collapsed="false">
      <c r="A84" s="0" t="s">
        <v>128</v>
      </c>
      <c r="B84" s="25" t="n">
        <v>43913</v>
      </c>
      <c r="C84" s="31" t="s">
        <v>23</v>
      </c>
      <c r="D84" s="31" t="s">
        <v>22</v>
      </c>
      <c r="E84" s="0" t="n">
        <v>80</v>
      </c>
      <c r="F84" s="0" t="n">
        <v>10</v>
      </c>
      <c r="G84" s="32" t="s">
        <v>44</v>
      </c>
      <c r="H84" s="26" t="n">
        <v>1</v>
      </c>
      <c r="I84" s="33" t="b">
        <f aca="false">IF(AND(TableData[[#This Row],[Month]]&gt;=Backend!$C$9,TableData[[#This Row],[Month]]&lt;=Backend!$D$9),TRUE(),FALSE())</f>
        <v>0</v>
      </c>
    </row>
    <row r="85" customFormat="false" ht="15" hidden="false" customHeight="false" outlineLevel="0" collapsed="false">
      <c r="A85" s="0" t="s">
        <v>129</v>
      </c>
      <c r="B85" s="25" t="n">
        <v>43914</v>
      </c>
      <c r="C85" s="34" t="s">
        <v>26</v>
      </c>
      <c r="D85" s="31" t="s">
        <v>19</v>
      </c>
      <c r="E85" s="0" t="n">
        <v>83</v>
      </c>
      <c r="F85" s="0" t="n">
        <v>9</v>
      </c>
      <c r="G85" s="32" t="s">
        <v>44</v>
      </c>
      <c r="H85" s="26" t="n">
        <v>1</v>
      </c>
      <c r="I85" s="33" t="b">
        <f aca="false">IF(AND(TableData[[#This Row],[Month]]&gt;=Backend!$C$9,TableData[[#This Row],[Month]]&lt;=Backend!$D$9),TRUE(),FALSE())</f>
        <v>0</v>
      </c>
    </row>
    <row r="86" customFormat="false" ht="15" hidden="false" customHeight="false" outlineLevel="0" collapsed="false">
      <c r="A86" s="0" t="s">
        <v>130</v>
      </c>
      <c r="B86" s="25" t="n">
        <v>43915</v>
      </c>
      <c r="C86" s="34" t="s">
        <v>27</v>
      </c>
      <c r="D86" s="31" t="s">
        <v>22</v>
      </c>
      <c r="E86" s="0" t="n">
        <v>28</v>
      </c>
      <c r="F86" s="0" t="n">
        <v>2</v>
      </c>
      <c r="G86" s="32" t="s">
        <v>44</v>
      </c>
      <c r="H86" s="26" t="n">
        <v>1</v>
      </c>
      <c r="I86" s="33" t="b">
        <f aca="false">IF(AND(TableData[[#This Row],[Month]]&gt;=Backend!$C$9,TableData[[#This Row],[Month]]&lt;=Backend!$D$9),TRUE(),FALSE())</f>
        <v>0</v>
      </c>
    </row>
    <row r="87" customFormat="false" ht="15" hidden="false" customHeight="false" outlineLevel="0" collapsed="false">
      <c r="A87" s="0" t="s">
        <v>131</v>
      </c>
      <c r="B87" s="25" t="n">
        <v>43916</v>
      </c>
      <c r="C87" s="31" t="s">
        <v>16</v>
      </c>
      <c r="D87" s="31" t="s">
        <v>15</v>
      </c>
      <c r="E87" s="0" t="n">
        <v>23</v>
      </c>
      <c r="F87" s="0" t="n">
        <v>13</v>
      </c>
      <c r="G87" s="32" t="s">
        <v>44</v>
      </c>
      <c r="H87" s="26" t="n">
        <v>1</v>
      </c>
      <c r="I87" s="33" t="b">
        <f aca="false">IF(AND(TableData[[#This Row],[Month]]&gt;=Backend!$C$9,TableData[[#This Row],[Month]]&lt;=Backend!$D$9),TRUE(),FALSE())</f>
        <v>0</v>
      </c>
    </row>
    <row r="88" customFormat="false" ht="15" hidden="false" customHeight="false" outlineLevel="0" collapsed="false">
      <c r="A88" s="0" t="s">
        <v>132</v>
      </c>
      <c r="B88" s="25" t="n">
        <v>43917</v>
      </c>
      <c r="C88" s="31" t="s">
        <v>20</v>
      </c>
      <c r="D88" s="31" t="s">
        <v>19</v>
      </c>
      <c r="F88" s="0" t="n">
        <v>15</v>
      </c>
      <c r="G88" s="32" t="s">
        <v>52</v>
      </c>
      <c r="I88" s="33" t="b">
        <f aca="false">IF(AND(TableData[[#This Row],[Month]]&gt;=Backend!$C$9,TableData[[#This Row],[Month]]&lt;=Backend!$D$9),TRUE(),FALSE())</f>
        <v>0</v>
      </c>
    </row>
    <row r="89" customFormat="false" ht="15" hidden="false" customHeight="false" outlineLevel="0" collapsed="false">
      <c r="A89" s="0" t="s">
        <v>133</v>
      </c>
      <c r="B89" s="25" t="n">
        <v>43918</v>
      </c>
      <c r="C89" s="31" t="s">
        <v>23</v>
      </c>
      <c r="D89" s="31" t="s">
        <v>22</v>
      </c>
      <c r="F89" s="0" t="n">
        <v>18</v>
      </c>
      <c r="G89" s="32" t="s">
        <v>52</v>
      </c>
      <c r="I89" s="33" t="b">
        <f aca="false">IF(AND(TableData[[#This Row],[Month]]&gt;=Backend!$C$9,TableData[[#This Row],[Month]]&lt;=Backend!$D$9),TRUE(),FALSE())</f>
        <v>0</v>
      </c>
    </row>
    <row r="90" customFormat="false" ht="15" hidden="false" customHeight="false" outlineLevel="0" collapsed="false">
      <c r="A90" s="0" t="s">
        <v>134</v>
      </c>
      <c r="B90" s="25" t="n">
        <v>43919</v>
      </c>
      <c r="C90" s="34" t="s">
        <v>26</v>
      </c>
      <c r="D90" s="31" t="s">
        <v>19</v>
      </c>
      <c r="F90" s="0" t="n">
        <v>10</v>
      </c>
      <c r="G90" s="32" t="s">
        <v>52</v>
      </c>
      <c r="I90" s="33" t="b">
        <f aca="false">IF(AND(TableData[[#This Row],[Month]]&gt;=Backend!$C$9,TableData[[#This Row],[Month]]&lt;=Backend!$D$9),TRUE(),FALSE())</f>
        <v>0</v>
      </c>
    </row>
    <row r="91" customFormat="false" ht="15" hidden="false" customHeight="false" outlineLevel="0" collapsed="false">
      <c r="A91" s="0" t="s">
        <v>135</v>
      </c>
      <c r="B91" s="25" t="n">
        <v>43920</v>
      </c>
      <c r="C91" s="34" t="s">
        <v>27</v>
      </c>
      <c r="D91" s="31" t="s">
        <v>22</v>
      </c>
      <c r="E91" s="0" t="n">
        <v>15</v>
      </c>
      <c r="F91" s="0" t="n">
        <v>39</v>
      </c>
      <c r="G91" s="32" t="s">
        <v>44</v>
      </c>
      <c r="H91" s="26" t="n">
        <v>1</v>
      </c>
      <c r="I91" s="33" t="b">
        <f aca="false">IF(AND(TableData[[#This Row],[Month]]&gt;=Backend!$C$9,TableData[[#This Row],[Month]]&lt;=Backend!$D$9),TRUE(),FALSE())</f>
        <v>0</v>
      </c>
    </row>
    <row r="92" customFormat="false" ht="15" hidden="false" customHeight="false" outlineLevel="0" collapsed="false">
      <c r="A92" s="0" t="s">
        <v>136</v>
      </c>
      <c r="B92" s="25" t="n">
        <v>43921</v>
      </c>
      <c r="C92" s="31" t="s">
        <v>16</v>
      </c>
      <c r="D92" s="31" t="s">
        <v>15</v>
      </c>
      <c r="E92" s="0" t="n">
        <v>21</v>
      </c>
      <c r="F92" s="0" t="n">
        <v>4</v>
      </c>
      <c r="G92" s="32" t="s">
        <v>44</v>
      </c>
      <c r="H92" s="26" t="n">
        <v>1</v>
      </c>
      <c r="I92" s="33" t="b">
        <f aca="false">IF(AND(TableData[[#This Row],[Month]]&gt;=Backend!$C$9,TableData[[#This Row],[Month]]&lt;=Backend!$D$9),TRUE(),FALSE())</f>
        <v>0</v>
      </c>
    </row>
    <row r="93" customFormat="false" ht="15" hidden="false" customHeight="false" outlineLevel="0" collapsed="false">
      <c r="A93" s="0" t="s">
        <v>137</v>
      </c>
      <c r="B93" s="25" t="n">
        <v>43922</v>
      </c>
      <c r="C93" s="31" t="s">
        <v>20</v>
      </c>
      <c r="D93" s="31" t="s">
        <v>19</v>
      </c>
      <c r="E93" s="0" t="n">
        <v>29</v>
      </c>
      <c r="F93" s="0" t="n">
        <v>5</v>
      </c>
      <c r="G93" s="32" t="s">
        <v>44</v>
      </c>
      <c r="H93" s="26" t="n">
        <v>1</v>
      </c>
      <c r="I93" s="33" t="b">
        <f aca="false">IF(AND(TableData[[#This Row],[Month]]&gt;=Backend!$C$9,TableData[[#This Row],[Month]]&lt;=Backend!$D$9),TRUE(),FALSE())</f>
        <v>0</v>
      </c>
    </row>
    <row r="94" customFormat="false" ht="15" hidden="false" customHeight="false" outlineLevel="0" collapsed="false">
      <c r="A94" s="0" t="s">
        <v>138</v>
      </c>
      <c r="B94" s="25" t="n">
        <v>43923</v>
      </c>
      <c r="C94" s="31" t="s">
        <v>23</v>
      </c>
      <c r="D94" s="31" t="s">
        <v>22</v>
      </c>
      <c r="E94" s="0" t="n">
        <v>21</v>
      </c>
      <c r="F94" s="0" t="n">
        <v>0</v>
      </c>
      <c r="G94" s="32" t="s">
        <v>44</v>
      </c>
      <c r="H94" s="26" t="n">
        <v>1</v>
      </c>
      <c r="I94" s="33" t="b">
        <f aca="false">IF(AND(TableData[[#This Row],[Month]]&gt;=Backend!$C$9,TableData[[#This Row],[Month]]&lt;=Backend!$D$9),TRUE(),FALSE())</f>
        <v>0</v>
      </c>
    </row>
    <row r="95" customFormat="false" ht="15" hidden="false" customHeight="false" outlineLevel="0" collapsed="false">
      <c r="A95" s="0" t="s">
        <v>139</v>
      </c>
      <c r="B95" s="25" t="n">
        <v>43924</v>
      </c>
      <c r="C95" s="34" t="s">
        <v>26</v>
      </c>
      <c r="D95" s="31" t="s">
        <v>19</v>
      </c>
      <c r="E95" s="0" t="n">
        <v>17</v>
      </c>
      <c r="F95" s="0" t="n">
        <v>50</v>
      </c>
      <c r="G95" s="32" t="s">
        <v>44</v>
      </c>
      <c r="H95" s="26" t="n">
        <v>1</v>
      </c>
      <c r="I95" s="33" t="b">
        <f aca="false">IF(AND(TableData[[#This Row],[Month]]&gt;=Backend!$C$9,TableData[[#This Row],[Month]]&lt;=Backend!$D$9),TRUE(),FALSE())</f>
        <v>0</v>
      </c>
    </row>
    <row r="96" customFormat="false" ht="15" hidden="false" customHeight="false" outlineLevel="0" collapsed="false">
      <c r="A96" s="0" t="s">
        <v>140</v>
      </c>
      <c r="B96" s="25" t="n">
        <v>43925</v>
      </c>
      <c r="C96" s="34" t="s">
        <v>27</v>
      </c>
      <c r="D96" s="31" t="s">
        <v>22</v>
      </c>
      <c r="E96" s="0" t="n">
        <v>22</v>
      </c>
      <c r="F96" s="0" t="n">
        <v>4</v>
      </c>
      <c r="G96" s="32" t="s">
        <v>49</v>
      </c>
      <c r="H96" s="26" t="n">
        <v>1</v>
      </c>
      <c r="I96" s="33" t="b">
        <f aca="false">IF(AND(TableData[[#This Row],[Month]]&gt;=Backend!$C$9,TableData[[#This Row],[Month]]&lt;=Backend!$D$9),TRUE(),FALSE())</f>
        <v>0</v>
      </c>
    </row>
    <row r="97" customFormat="false" ht="15" hidden="false" customHeight="false" outlineLevel="0" collapsed="false">
      <c r="A97" s="0" t="s">
        <v>141</v>
      </c>
      <c r="B97" s="25" t="n">
        <v>43926</v>
      </c>
      <c r="C97" s="31" t="s">
        <v>16</v>
      </c>
      <c r="D97" s="31" t="s">
        <v>15</v>
      </c>
      <c r="E97" s="0" t="n">
        <v>21</v>
      </c>
      <c r="F97" s="0" t="n">
        <v>2</v>
      </c>
      <c r="G97" s="32" t="s">
        <v>44</v>
      </c>
      <c r="H97" s="26" t="n">
        <v>1</v>
      </c>
      <c r="I97" s="33" t="b">
        <f aca="false">IF(AND(TableData[[#This Row],[Month]]&gt;=Backend!$C$9,TableData[[#This Row],[Month]]&lt;=Backend!$D$9),TRUE(),FALSE())</f>
        <v>0</v>
      </c>
    </row>
    <row r="98" customFormat="false" ht="15" hidden="false" customHeight="false" outlineLevel="0" collapsed="false">
      <c r="A98" s="0" t="s">
        <v>142</v>
      </c>
      <c r="B98" s="25" t="n">
        <v>43927</v>
      </c>
      <c r="C98" s="31" t="s">
        <v>20</v>
      </c>
      <c r="D98" s="31" t="s">
        <v>19</v>
      </c>
      <c r="F98" s="0" t="n">
        <v>70</v>
      </c>
      <c r="G98" s="32" t="s">
        <v>52</v>
      </c>
      <c r="I98" s="33" t="b">
        <f aca="false">IF(AND(TableData[[#This Row],[Month]]&gt;=Backend!$C$9,TableData[[#This Row],[Month]]&lt;=Backend!$D$9),TRUE(),FALSE())</f>
        <v>0</v>
      </c>
    </row>
    <row r="99" customFormat="false" ht="15" hidden="false" customHeight="false" outlineLevel="0" collapsed="false">
      <c r="A99" s="0" t="s">
        <v>143</v>
      </c>
      <c r="B99" s="25" t="n">
        <v>43928</v>
      </c>
      <c r="C99" s="31" t="s">
        <v>23</v>
      </c>
      <c r="D99" s="31" t="s">
        <v>22</v>
      </c>
      <c r="F99" s="0" t="n">
        <v>50</v>
      </c>
      <c r="G99" s="32" t="s">
        <v>52</v>
      </c>
      <c r="I99" s="33" t="b">
        <f aca="false">IF(AND(TableData[[#This Row],[Month]]&gt;=Backend!$C$9,TableData[[#This Row],[Month]]&lt;=Backend!$D$9),TRUE(),FALSE())</f>
        <v>0</v>
      </c>
    </row>
    <row r="100" customFormat="false" ht="15" hidden="false" customHeight="false" outlineLevel="0" collapsed="false">
      <c r="A100" s="0" t="s">
        <v>144</v>
      </c>
      <c r="B100" s="25" t="n">
        <v>43929</v>
      </c>
      <c r="C100" s="34" t="s">
        <v>26</v>
      </c>
      <c r="D100" s="31" t="s">
        <v>19</v>
      </c>
      <c r="E100" s="0" t="n">
        <v>44</v>
      </c>
      <c r="F100" s="0" t="n">
        <v>12</v>
      </c>
      <c r="G100" s="32" t="s">
        <v>44</v>
      </c>
      <c r="H100" s="26" t="n">
        <v>1</v>
      </c>
      <c r="I100" s="33" t="b">
        <f aca="false">IF(AND(TableData[[#This Row],[Month]]&gt;=Backend!$C$9,TableData[[#This Row],[Month]]&lt;=Backend!$D$9),TRUE(),FALSE())</f>
        <v>0</v>
      </c>
    </row>
    <row r="101" customFormat="false" ht="15" hidden="false" customHeight="false" outlineLevel="0" collapsed="false">
      <c r="A101" s="0" t="s">
        <v>145</v>
      </c>
      <c r="B101" s="25" t="n">
        <v>43930</v>
      </c>
      <c r="C101" s="34" t="s">
        <v>27</v>
      </c>
      <c r="D101" s="31" t="s">
        <v>22</v>
      </c>
      <c r="E101" s="0" t="n">
        <v>43</v>
      </c>
      <c r="F101" s="0" t="n">
        <v>1</v>
      </c>
      <c r="G101" s="32" t="s">
        <v>44</v>
      </c>
      <c r="H101" s="26" t="n">
        <v>1</v>
      </c>
      <c r="I101" s="33" t="b">
        <f aca="false">IF(AND(TableData[[#This Row],[Month]]&gt;=Backend!$C$9,TableData[[#This Row],[Month]]&lt;=Backend!$D$9),TRUE(),FALSE())</f>
        <v>0</v>
      </c>
    </row>
    <row r="102" customFormat="false" ht="15" hidden="false" customHeight="false" outlineLevel="0" collapsed="false">
      <c r="A102" s="0" t="s">
        <v>146</v>
      </c>
      <c r="B102" s="25" t="n">
        <v>43931</v>
      </c>
      <c r="C102" s="31" t="s">
        <v>16</v>
      </c>
      <c r="D102" s="31" t="s">
        <v>15</v>
      </c>
      <c r="E102" s="0" t="n">
        <v>62</v>
      </c>
      <c r="F102" s="0" t="n">
        <v>2</v>
      </c>
      <c r="G102" s="32" t="s">
        <v>44</v>
      </c>
      <c r="H102" s="26" t="n">
        <v>1</v>
      </c>
      <c r="I102" s="33" t="b">
        <f aca="false">IF(AND(TableData[[#This Row],[Month]]&gt;=Backend!$C$9,TableData[[#This Row],[Month]]&lt;=Backend!$D$9),TRUE(),FALSE())</f>
        <v>0</v>
      </c>
    </row>
    <row r="103" customFormat="false" ht="15" hidden="false" customHeight="false" outlineLevel="0" collapsed="false">
      <c r="A103" s="0" t="s">
        <v>147</v>
      </c>
      <c r="B103" s="25" t="n">
        <v>43932</v>
      </c>
      <c r="C103" s="31" t="s">
        <v>20</v>
      </c>
      <c r="D103" s="31" t="s">
        <v>19</v>
      </c>
      <c r="E103" s="0" t="n">
        <v>49</v>
      </c>
      <c r="F103" s="0" t="n">
        <v>3</v>
      </c>
      <c r="G103" s="32" t="s">
        <v>44</v>
      </c>
      <c r="H103" s="26" t="n">
        <v>1</v>
      </c>
      <c r="I103" s="33" t="b">
        <f aca="false">IF(AND(TableData[[#This Row],[Month]]&gt;=Backend!$C$9,TableData[[#This Row],[Month]]&lt;=Backend!$D$9),TRUE(),FALSE())</f>
        <v>0</v>
      </c>
    </row>
    <row r="104" customFormat="false" ht="15" hidden="false" customHeight="false" outlineLevel="0" collapsed="false">
      <c r="A104" s="0" t="s">
        <v>148</v>
      </c>
      <c r="B104" s="25" t="n">
        <v>43933</v>
      </c>
      <c r="C104" s="31" t="s">
        <v>23</v>
      </c>
      <c r="D104" s="31" t="s">
        <v>22</v>
      </c>
      <c r="E104" s="0" t="n">
        <v>29</v>
      </c>
      <c r="G104" s="32" t="s">
        <v>44</v>
      </c>
      <c r="H104" s="26" t="n">
        <v>1</v>
      </c>
      <c r="I104" s="33" t="b">
        <f aca="false">IF(AND(TableData[[#This Row],[Month]]&gt;=Backend!$C$9,TableData[[#This Row],[Month]]&lt;=Backend!$D$9),TRUE(),FALSE())</f>
        <v>0</v>
      </c>
    </row>
    <row r="105" customFormat="false" ht="15" hidden="false" customHeight="false" outlineLevel="0" collapsed="false">
      <c r="A105" s="0" t="s">
        <v>149</v>
      </c>
      <c r="B105" s="25" t="n">
        <v>43934</v>
      </c>
      <c r="C105" s="34" t="s">
        <v>26</v>
      </c>
      <c r="D105" s="31" t="s">
        <v>19</v>
      </c>
      <c r="E105" s="0" t="n">
        <v>29</v>
      </c>
      <c r="F105" s="0" t="n">
        <v>4</v>
      </c>
      <c r="G105" s="32" t="s">
        <v>44</v>
      </c>
      <c r="H105" s="26" t="n">
        <v>1</v>
      </c>
      <c r="I105" s="33" t="b">
        <f aca="false">IF(AND(TableData[[#This Row],[Month]]&gt;=Backend!$C$9,TableData[[#This Row],[Month]]&lt;=Backend!$D$9),TRUE(),FALSE())</f>
        <v>0</v>
      </c>
    </row>
    <row r="106" customFormat="false" ht="15" hidden="false" customHeight="false" outlineLevel="0" collapsed="false">
      <c r="A106" s="0" t="s">
        <v>150</v>
      </c>
      <c r="B106" s="25" t="n">
        <v>43935</v>
      </c>
      <c r="C106" s="34" t="s">
        <v>27</v>
      </c>
      <c r="D106" s="31" t="s">
        <v>22</v>
      </c>
      <c r="F106" s="0" t="n">
        <v>10</v>
      </c>
      <c r="G106" s="32" t="s">
        <v>52</v>
      </c>
      <c r="I106" s="33" t="b">
        <f aca="false">IF(AND(TableData[[#This Row],[Month]]&gt;=Backend!$C$9,TableData[[#This Row],[Month]]&lt;=Backend!$D$9),TRUE(),FALSE())</f>
        <v>0</v>
      </c>
    </row>
    <row r="107" customFormat="false" ht="15" hidden="false" customHeight="false" outlineLevel="0" collapsed="false">
      <c r="A107" s="0" t="s">
        <v>151</v>
      </c>
      <c r="B107" s="25" t="n">
        <v>43936</v>
      </c>
      <c r="C107" s="31" t="s">
        <v>16</v>
      </c>
      <c r="D107" s="31" t="s">
        <v>15</v>
      </c>
      <c r="F107" s="0" t="n">
        <v>9</v>
      </c>
      <c r="G107" s="32" t="s">
        <v>52</v>
      </c>
      <c r="I107" s="33" t="b">
        <f aca="false">IF(AND(TableData[[#This Row],[Month]]&gt;=Backend!$C$9,TableData[[#This Row],[Month]]&lt;=Backend!$D$9),TRUE(),FALSE())</f>
        <v>0</v>
      </c>
    </row>
    <row r="108" customFormat="false" ht="15" hidden="false" customHeight="false" outlineLevel="0" collapsed="false">
      <c r="A108" s="30" t="s">
        <v>43</v>
      </c>
      <c r="B108" s="35" t="n">
        <v>43831</v>
      </c>
      <c r="C108" s="30" t="s">
        <v>16</v>
      </c>
      <c r="D108" s="30" t="s">
        <v>15</v>
      </c>
      <c r="E108" s="0" t="n">
        <v>17</v>
      </c>
      <c r="F108" s="0" t="n">
        <v>2</v>
      </c>
      <c r="G108" s="26" t="s">
        <v>44</v>
      </c>
      <c r="H108" s="30" t="n">
        <v>1</v>
      </c>
      <c r="I108" s="33" t="b">
        <f aca="false">IF(AND(TableData[[#This Row],[Month]]&gt;=Backend!$C$9,TableData[[#This Row],[Month]]&lt;=Backend!$D$9),TRUE(),FALSE())</f>
        <v>0</v>
      </c>
    </row>
    <row r="109" customFormat="false" ht="15" hidden="false" customHeight="false" outlineLevel="0" collapsed="false">
      <c r="A109" s="30" t="s">
        <v>45</v>
      </c>
      <c r="B109" s="35" t="n">
        <v>43832</v>
      </c>
      <c r="C109" s="30" t="s">
        <v>20</v>
      </c>
      <c r="D109" s="30" t="s">
        <v>19</v>
      </c>
      <c r="E109" s="0" t="n">
        <v>14</v>
      </c>
      <c r="F109" s="0" t="n">
        <v>13</v>
      </c>
      <c r="G109" s="26" t="s">
        <v>44</v>
      </c>
      <c r="H109" s="30" t="n">
        <v>0</v>
      </c>
      <c r="I109" s="33" t="b">
        <f aca="false">IF(AND(TableData[[#This Row],[Month]]&gt;=Backend!$C$9,TableData[[#This Row],[Month]]&lt;=Backend!$D$9),TRUE(),FALSE())</f>
        <v>0</v>
      </c>
    </row>
    <row r="110" customFormat="false" ht="15" hidden="false" customHeight="false" outlineLevel="0" collapsed="false">
      <c r="A110" s="30" t="s">
        <v>46</v>
      </c>
      <c r="B110" s="35" t="n">
        <v>43833</v>
      </c>
      <c r="C110" s="30" t="s">
        <v>23</v>
      </c>
      <c r="D110" s="30" t="s">
        <v>22</v>
      </c>
      <c r="E110" s="0" t="n">
        <v>22</v>
      </c>
      <c r="F110" s="0" t="n">
        <v>15</v>
      </c>
      <c r="G110" s="26" t="s">
        <v>44</v>
      </c>
      <c r="H110" s="30" t="n">
        <v>1</v>
      </c>
      <c r="I110" s="33" t="b">
        <f aca="false">IF(AND(TableData[[#This Row],[Month]]&gt;=Backend!$C$9,TableData[[#This Row],[Month]]&lt;=Backend!$D$9),TRUE(),FALSE())</f>
        <v>0</v>
      </c>
    </row>
    <row r="111" customFormat="false" ht="15" hidden="false" customHeight="false" outlineLevel="0" collapsed="false">
      <c r="A111" s="30" t="s">
        <v>47</v>
      </c>
      <c r="B111" s="35" t="n">
        <v>43834</v>
      </c>
      <c r="C111" s="30" t="s">
        <v>26</v>
      </c>
      <c r="D111" s="30" t="s">
        <v>19</v>
      </c>
      <c r="E111" s="0" t="n">
        <v>24</v>
      </c>
      <c r="F111" s="0" t="n">
        <v>18</v>
      </c>
      <c r="G111" s="26" t="s">
        <v>44</v>
      </c>
      <c r="H111" s="30" t="n">
        <v>1</v>
      </c>
      <c r="I111" s="33" t="b">
        <f aca="false">IF(AND(TableData[[#This Row],[Month]]&gt;=Backend!$C$9,TableData[[#This Row],[Month]]&lt;=Backend!$D$9),TRUE(),FALSE())</f>
        <v>0</v>
      </c>
    </row>
    <row r="112" customFormat="false" ht="15" hidden="false" customHeight="false" outlineLevel="0" collapsed="false">
      <c r="A112" s="30" t="s">
        <v>48</v>
      </c>
      <c r="B112" s="35" t="n">
        <v>43835</v>
      </c>
      <c r="C112" s="30" t="s">
        <v>27</v>
      </c>
      <c r="D112" s="30" t="s">
        <v>22</v>
      </c>
      <c r="E112" s="0" t="n">
        <v>14</v>
      </c>
      <c r="F112" s="0" t="n">
        <v>10</v>
      </c>
      <c r="G112" s="26" t="s">
        <v>49</v>
      </c>
      <c r="H112" s="30" t="n">
        <v>1</v>
      </c>
      <c r="I112" s="33" t="b">
        <f aca="false">IF(AND(TableData[[#This Row],[Month]]&gt;=Backend!$C$9,TableData[[#This Row],[Month]]&lt;=Backend!$D$9),TRUE(),FALSE())</f>
        <v>0</v>
      </c>
    </row>
    <row r="113" customFormat="false" ht="15" hidden="false" customHeight="false" outlineLevel="0" collapsed="false">
      <c r="A113" s="30" t="s">
        <v>50</v>
      </c>
      <c r="B113" s="35" t="n">
        <v>43836</v>
      </c>
      <c r="C113" s="30" t="s">
        <v>16</v>
      </c>
      <c r="D113" s="30" t="s">
        <v>15</v>
      </c>
      <c r="E113" s="0" t="n">
        <v>12</v>
      </c>
      <c r="F113" s="0" t="n">
        <v>39</v>
      </c>
      <c r="G113" s="26" t="s">
        <v>44</v>
      </c>
      <c r="H113" s="30" t="n">
        <v>1</v>
      </c>
      <c r="I113" s="33" t="b">
        <f aca="false">IF(AND(TableData[[#This Row],[Month]]&gt;=Backend!$C$9,TableData[[#This Row],[Month]]&lt;=Backend!$D$9),TRUE(),FALSE())</f>
        <v>0</v>
      </c>
    </row>
    <row r="114" customFormat="false" ht="15" hidden="false" customHeight="false" outlineLevel="0" collapsed="false">
      <c r="A114" s="30" t="s">
        <v>51</v>
      </c>
      <c r="B114" s="35" t="n">
        <v>43837</v>
      </c>
      <c r="C114" s="30" t="s">
        <v>20</v>
      </c>
      <c r="D114" s="30" t="s">
        <v>19</v>
      </c>
      <c r="F114" s="0" t="n">
        <v>4</v>
      </c>
      <c r="G114" s="26" t="s">
        <v>52</v>
      </c>
      <c r="H114" s="30"/>
      <c r="I114" s="33" t="b">
        <f aca="false">IF(AND(TableData[[#This Row],[Month]]&gt;=Backend!$C$9,TableData[[#This Row],[Month]]&lt;=Backend!$D$9),TRUE(),FALSE())</f>
        <v>0</v>
      </c>
    </row>
    <row r="115" customFormat="false" ht="15" hidden="false" customHeight="false" outlineLevel="0" collapsed="false">
      <c r="A115" s="30" t="s">
        <v>53</v>
      </c>
      <c r="B115" s="35" t="n">
        <v>43838</v>
      </c>
      <c r="C115" s="30" t="s">
        <v>23</v>
      </c>
      <c r="D115" s="30" t="s">
        <v>22</v>
      </c>
      <c r="F115" s="0" t="n">
        <v>5</v>
      </c>
      <c r="G115" s="26" t="s">
        <v>52</v>
      </c>
      <c r="H115" s="30"/>
      <c r="I115" s="33" t="b">
        <f aca="false">IF(AND(TableData[[#This Row],[Month]]&gt;=Backend!$C$9,TableData[[#This Row],[Month]]&lt;=Backend!$D$9),TRUE(),FALSE())</f>
        <v>0</v>
      </c>
    </row>
    <row r="116" customFormat="false" ht="15" hidden="false" customHeight="false" outlineLevel="0" collapsed="false">
      <c r="A116" s="30" t="s">
        <v>54</v>
      </c>
      <c r="B116" s="35" t="n">
        <v>43839</v>
      </c>
      <c r="C116" s="30" t="s">
        <v>26</v>
      </c>
      <c r="D116" s="30" t="s">
        <v>19</v>
      </c>
      <c r="E116" s="0" t="n">
        <v>19</v>
      </c>
      <c r="F116" s="0" t="n">
        <v>0</v>
      </c>
      <c r="G116" s="26" t="s">
        <v>44</v>
      </c>
      <c r="H116" s="30" t="n">
        <v>1</v>
      </c>
      <c r="I116" s="33" t="b">
        <f aca="false">IF(AND(TableData[[#This Row],[Month]]&gt;=Backend!$C$9,TableData[[#This Row],[Month]]&lt;=Backend!$D$9),TRUE(),FALSE())</f>
        <v>0</v>
      </c>
    </row>
    <row r="117" customFormat="false" ht="15" hidden="false" customHeight="false" outlineLevel="0" collapsed="false">
      <c r="A117" s="30" t="s">
        <v>55</v>
      </c>
      <c r="B117" s="35" t="n">
        <v>43840</v>
      </c>
      <c r="C117" s="30" t="s">
        <v>27</v>
      </c>
      <c r="D117" s="30" t="s">
        <v>22</v>
      </c>
      <c r="E117" s="0" t="n">
        <v>15</v>
      </c>
      <c r="F117" s="0" t="n">
        <v>50</v>
      </c>
      <c r="G117" s="26" t="s">
        <v>44</v>
      </c>
      <c r="H117" s="30" t="n">
        <v>1</v>
      </c>
      <c r="I117" s="33" t="b">
        <f aca="false">IF(AND(TableData[[#This Row],[Month]]&gt;=Backend!$C$9,TableData[[#This Row],[Month]]&lt;=Backend!$D$9),TRUE(),FALSE())</f>
        <v>0</v>
      </c>
    </row>
    <row r="118" customFormat="false" ht="15" hidden="false" customHeight="false" outlineLevel="0" collapsed="false">
      <c r="A118" s="30" t="s">
        <v>56</v>
      </c>
      <c r="B118" s="35" t="n">
        <v>43841</v>
      </c>
      <c r="C118" s="30" t="s">
        <v>16</v>
      </c>
      <c r="D118" s="30" t="s">
        <v>15</v>
      </c>
      <c r="E118" s="0" t="n">
        <v>21</v>
      </c>
      <c r="F118" s="0" t="n">
        <v>4</v>
      </c>
      <c r="G118" s="26" t="s">
        <v>44</v>
      </c>
      <c r="H118" s="30" t="n">
        <v>1</v>
      </c>
      <c r="I118" s="33" t="b">
        <f aca="false">IF(AND(TableData[[#This Row],[Month]]&gt;=Backend!$C$9,TableData[[#This Row],[Month]]&lt;=Backend!$D$9),TRUE(),FALSE())</f>
        <v>0</v>
      </c>
    </row>
    <row r="119" customFormat="false" ht="15" hidden="false" customHeight="false" outlineLevel="0" collapsed="false">
      <c r="A119" s="30" t="s">
        <v>57</v>
      </c>
      <c r="B119" s="35" t="n">
        <v>43842</v>
      </c>
      <c r="C119" s="30" t="s">
        <v>20</v>
      </c>
      <c r="D119" s="30" t="s">
        <v>19</v>
      </c>
      <c r="E119" s="0" t="n">
        <v>20</v>
      </c>
      <c r="F119" s="0" t="n">
        <v>2</v>
      </c>
      <c r="G119" s="26" t="s">
        <v>44</v>
      </c>
      <c r="H119" s="30" t="n">
        <v>1</v>
      </c>
      <c r="I119" s="33" t="b">
        <f aca="false">IF(AND(TableData[[#This Row],[Month]]&gt;=Backend!$C$9,TableData[[#This Row],[Month]]&lt;=Backend!$D$9),TRUE(),FALSE())</f>
        <v>0</v>
      </c>
    </row>
    <row r="120" customFormat="false" ht="15" hidden="false" customHeight="false" outlineLevel="0" collapsed="false">
      <c r="A120" s="30" t="s">
        <v>58</v>
      </c>
      <c r="B120" s="35" t="n">
        <v>43843</v>
      </c>
      <c r="C120" s="30" t="s">
        <v>23</v>
      </c>
      <c r="D120" s="30" t="s">
        <v>22</v>
      </c>
      <c r="E120" s="0" t="n">
        <v>28</v>
      </c>
      <c r="F120" s="0" t="n">
        <v>70</v>
      </c>
      <c r="G120" s="26" t="s">
        <v>44</v>
      </c>
      <c r="H120" s="30" t="n">
        <v>1</v>
      </c>
      <c r="I120" s="33" t="b">
        <f aca="false">IF(AND(TableData[[#This Row],[Month]]&gt;=Backend!$C$9,TableData[[#This Row],[Month]]&lt;=Backend!$D$9),TRUE(),FALSE())</f>
        <v>0</v>
      </c>
    </row>
    <row r="121" customFormat="false" ht="15" hidden="false" customHeight="false" outlineLevel="0" collapsed="false">
      <c r="A121" s="30" t="s">
        <v>59</v>
      </c>
      <c r="B121" s="35" t="n">
        <v>43844</v>
      </c>
      <c r="C121" s="30" t="s">
        <v>26</v>
      </c>
      <c r="D121" s="30" t="s">
        <v>19</v>
      </c>
      <c r="E121" s="0" t="n">
        <v>18</v>
      </c>
      <c r="F121" s="0" t="n">
        <v>50</v>
      </c>
      <c r="G121" s="26" t="s">
        <v>44</v>
      </c>
      <c r="H121" s="30" t="n">
        <v>1</v>
      </c>
      <c r="I121" s="33" t="b">
        <f aca="false">IF(AND(TableData[[#This Row],[Month]]&gt;=Backend!$C$9,TableData[[#This Row],[Month]]&lt;=Backend!$D$9),TRUE(),FALSE())</f>
        <v>0</v>
      </c>
    </row>
    <row r="122" customFormat="false" ht="15" hidden="false" customHeight="false" outlineLevel="0" collapsed="false">
      <c r="A122" s="30" t="s">
        <v>60</v>
      </c>
      <c r="B122" s="35" t="n">
        <v>43845</v>
      </c>
      <c r="C122" s="30" t="s">
        <v>27</v>
      </c>
      <c r="D122" s="30" t="s">
        <v>22</v>
      </c>
      <c r="F122" s="0" t="n">
        <v>12</v>
      </c>
      <c r="G122" s="26" t="s">
        <v>52</v>
      </c>
      <c r="H122" s="30"/>
      <c r="I122" s="33" t="b">
        <f aca="false">IF(AND(TableData[[#This Row],[Month]]&gt;=Backend!$C$9,TableData[[#This Row],[Month]]&lt;=Backend!$D$9),TRUE(),FALSE())</f>
        <v>0</v>
      </c>
    </row>
    <row r="123" customFormat="false" ht="15" hidden="false" customHeight="false" outlineLevel="0" collapsed="false">
      <c r="A123" s="30" t="s">
        <v>61</v>
      </c>
      <c r="B123" s="35" t="n">
        <v>43846</v>
      </c>
      <c r="C123" s="30" t="s">
        <v>16</v>
      </c>
      <c r="D123" s="30" t="s">
        <v>15</v>
      </c>
      <c r="F123" s="0" t="n">
        <v>1</v>
      </c>
      <c r="G123" s="26" t="s">
        <v>52</v>
      </c>
      <c r="H123" s="30"/>
      <c r="I123" s="33" t="b">
        <f aca="false">IF(AND(TableData[[#This Row],[Month]]&gt;=Backend!$C$9,TableData[[#This Row],[Month]]&lt;=Backend!$D$9),TRUE(),FALSE())</f>
        <v>0</v>
      </c>
    </row>
    <row r="124" customFormat="false" ht="15" hidden="false" customHeight="false" outlineLevel="0" collapsed="false">
      <c r="A124" s="30" t="s">
        <v>62</v>
      </c>
      <c r="B124" s="35" t="n">
        <v>43847</v>
      </c>
      <c r="C124" s="30" t="s">
        <v>20</v>
      </c>
      <c r="D124" s="30" t="s">
        <v>19</v>
      </c>
      <c r="F124" s="0" t="n">
        <v>2</v>
      </c>
      <c r="G124" s="26" t="s">
        <v>52</v>
      </c>
      <c r="H124" s="30"/>
      <c r="I124" s="33" t="b">
        <f aca="false">IF(AND(TableData[[#This Row],[Month]]&gt;=Backend!$C$9,TableData[[#This Row],[Month]]&lt;=Backend!$D$9),TRUE(),FALSE())</f>
        <v>0</v>
      </c>
    </row>
    <row r="125" customFormat="false" ht="15" hidden="false" customHeight="false" outlineLevel="0" collapsed="false">
      <c r="A125" s="30" t="s">
        <v>63</v>
      </c>
      <c r="B125" s="35" t="n">
        <v>43848</v>
      </c>
      <c r="C125" s="30" t="s">
        <v>23</v>
      </c>
      <c r="D125" s="30" t="s">
        <v>22</v>
      </c>
      <c r="E125" s="0" t="n">
        <v>12</v>
      </c>
      <c r="F125" s="0" t="n">
        <v>3</v>
      </c>
      <c r="G125" s="26" t="s">
        <v>44</v>
      </c>
      <c r="H125" s="30" t="n">
        <v>1</v>
      </c>
      <c r="I125" s="33" t="b">
        <f aca="false">IF(AND(TableData[[#This Row],[Month]]&gt;=Backend!$C$9,TableData[[#This Row],[Month]]&lt;=Backend!$D$9),TRUE(),FALSE())</f>
        <v>0</v>
      </c>
    </row>
    <row r="126" customFormat="false" ht="15" hidden="false" customHeight="false" outlineLevel="0" collapsed="false">
      <c r="A126" s="30" t="s">
        <v>64</v>
      </c>
      <c r="B126" s="35" t="n">
        <v>43849</v>
      </c>
      <c r="C126" s="30" t="s">
        <v>26</v>
      </c>
      <c r="D126" s="30" t="s">
        <v>19</v>
      </c>
      <c r="E126" s="0" t="n">
        <v>11</v>
      </c>
      <c r="G126" s="26" t="s">
        <v>44</v>
      </c>
      <c r="H126" s="30" t="n">
        <v>1</v>
      </c>
      <c r="I126" s="33" t="b">
        <f aca="false">IF(AND(TableData[[#This Row],[Month]]&gt;=Backend!$C$9,TableData[[#This Row],[Month]]&lt;=Backend!$D$9),TRUE(),FALSE())</f>
        <v>0</v>
      </c>
    </row>
    <row r="127" customFormat="false" ht="15" hidden="false" customHeight="false" outlineLevel="0" collapsed="false">
      <c r="A127" s="30" t="s">
        <v>65</v>
      </c>
      <c r="B127" s="35" t="n">
        <v>43850</v>
      </c>
      <c r="C127" s="30" t="s">
        <v>27</v>
      </c>
      <c r="D127" s="30" t="s">
        <v>22</v>
      </c>
      <c r="E127" s="0" t="n">
        <v>11</v>
      </c>
      <c r="F127" s="0" t="n">
        <v>4</v>
      </c>
      <c r="G127" s="26" t="s">
        <v>44</v>
      </c>
      <c r="H127" s="30" t="n">
        <v>1</v>
      </c>
      <c r="I127" s="33" t="b">
        <f aca="false">IF(AND(TableData[[#This Row],[Month]]&gt;=Backend!$C$9,TableData[[#This Row],[Month]]&lt;=Backend!$D$9),TRUE(),FALSE())</f>
        <v>0</v>
      </c>
    </row>
    <row r="128" customFormat="false" ht="15" hidden="false" customHeight="false" outlineLevel="0" collapsed="false">
      <c r="A128" s="30" t="s">
        <v>66</v>
      </c>
      <c r="B128" s="35" t="n">
        <v>43851</v>
      </c>
      <c r="C128" s="30" t="s">
        <v>16</v>
      </c>
      <c r="D128" s="30" t="s">
        <v>15</v>
      </c>
      <c r="E128" s="0" t="n">
        <v>10</v>
      </c>
      <c r="F128" s="0" t="n">
        <v>10</v>
      </c>
      <c r="G128" s="26" t="s">
        <v>44</v>
      </c>
      <c r="H128" s="30" t="n">
        <v>0</v>
      </c>
      <c r="I128" s="33" t="b">
        <f aca="false">IF(AND(TableData[[#This Row],[Month]]&gt;=Backend!$C$9,TableData[[#This Row],[Month]]&lt;=Backend!$D$9),TRUE(),FALSE())</f>
        <v>0</v>
      </c>
    </row>
    <row r="129" customFormat="false" ht="15" hidden="false" customHeight="false" outlineLevel="0" collapsed="false">
      <c r="A129" s="30" t="s">
        <v>67</v>
      </c>
      <c r="B129" s="35" t="n">
        <v>43852</v>
      </c>
      <c r="C129" s="30" t="s">
        <v>20</v>
      </c>
      <c r="D129" s="30" t="s">
        <v>19</v>
      </c>
      <c r="E129" s="0" t="n">
        <v>16</v>
      </c>
      <c r="F129" s="0" t="n">
        <v>9</v>
      </c>
      <c r="G129" s="26" t="s">
        <v>44</v>
      </c>
      <c r="H129" s="30" t="n">
        <v>0</v>
      </c>
      <c r="I129" s="33" t="b">
        <f aca="false">IF(AND(TableData[[#This Row],[Month]]&gt;=Backend!$C$9,TableData[[#This Row],[Month]]&lt;=Backend!$D$9),TRUE(),FALSE())</f>
        <v>0</v>
      </c>
    </row>
    <row r="130" customFormat="false" ht="15" hidden="false" customHeight="false" outlineLevel="0" collapsed="false">
      <c r="A130" s="30" t="s">
        <v>68</v>
      </c>
      <c r="B130" s="35" t="n">
        <v>43853</v>
      </c>
      <c r="C130" s="30" t="s">
        <v>23</v>
      </c>
      <c r="D130" s="30" t="s">
        <v>22</v>
      </c>
      <c r="E130" s="0" t="n">
        <v>29</v>
      </c>
      <c r="F130" s="0" t="n">
        <v>2</v>
      </c>
      <c r="G130" s="26" t="s">
        <v>49</v>
      </c>
      <c r="H130" s="30" t="n">
        <v>0</v>
      </c>
      <c r="I130" s="33" t="b">
        <f aca="false">IF(AND(TableData[[#This Row],[Month]]&gt;=Backend!$C$9,TableData[[#This Row],[Month]]&lt;=Backend!$D$9),TRUE(),FALSE())</f>
        <v>0</v>
      </c>
    </row>
    <row r="131" customFormat="false" ht="15" hidden="false" customHeight="false" outlineLevel="0" collapsed="false">
      <c r="A131" s="30" t="s">
        <v>69</v>
      </c>
      <c r="B131" s="35" t="n">
        <v>43854</v>
      </c>
      <c r="C131" s="30" t="s">
        <v>26</v>
      </c>
      <c r="D131" s="30" t="s">
        <v>19</v>
      </c>
      <c r="E131" s="0" t="n">
        <v>31</v>
      </c>
      <c r="F131" s="0" t="n">
        <v>13</v>
      </c>
      <c r="G131" s="26" t="s">
        <v>44</v>
      </c>
      <c r="H131" s="30" t="n">
        <v>1</v>
      </c>
      <c r="I131" s="33" t="b">
        <f aca="false">IF(AND(TableData[[#This Row],[Month]]&gt;=Backend!$C$9,TableData[[#This Row],[Month]]&lt;=Backend!$D$9),TRUE(),FALSE())</f>
        <v>0</v>
      </c>
    </row>
    <row r="132" customFormat="false" ht="15" hidden="false" customHeight="false" outlineLevel="0" collapsed="false">
      <c r="A132" s="30" t="s">
        <v>70</v>
      </c>
      <c r="B132" s="35" t="n">
        <v>43855</v>
      </c>
      <c r="C132" s="30" t="s">
        <v>27</v>
      </c>
      <c r="D132" s="30" t="s">
        <v>22</v>
      </c>
      <c r="F132" s="0" t="n">
        <v>15</v>
      </c>
      <c r="G132" s="26" t="s">
        <v>52</v>
      </c>
      <c r="H132" s="30"/>
      <c r="I132" s="33" t="b">
        <f aca="false">IF(AND(TableData[[#This Row],[Month]]&gt;=Backend!$C$9,TableData[[#This Row],[Month]]&lt;=Backend!$D$9),TRUE(),FALSE())</f>
        <v>0</v>
      </c>
    </row>
    <row r="133" customFormat="false" ht="15" hidden="false" customHeight="false" outlineLevel="0" collapsed="false">
      <c r="A133" s="30" t="s">
        <v>71</v>
      </c>
      <c r="B133" s="35" t="n">
        <v>43856</v>
      </c>
      <c r="C133" s="30" t="s">
        <v>16</v>
      </c>
      <c r="D133" s="30" t="s">
        <v>15</v>
      </c>
      <c r="F133" s="0" t="n">
        <v>18</v>
      </c>
      <c r="G133" s="26" t="s">
        <v>52</v>
      </c>
      <c r="H133" s="30"/>
      <c r="I133" s="33" t="b">
        <f aca="false">IF(AND(TableData[[#This Row],[Month]]&gt;=Backend!$C$9,TableData[[#This Row],[Month]]&lt;=Backend!$D$9),TRUE(),FALSE())</f>
        <v>0</v>
      </c>
    </row>
    <row r="134" customFormat="false" ht="15" hidden="false" customHeight="false" outlineLevel="0" collapsed="false">
      <c r="A134" s="30" t="s">
        <v>72</v>
      </c>
      <c r="B134" s="35" t="n">
        <v>43857</v>
      </c>
      <c r="C134" s="30" t="s">
        <v>20</v>
      </c>
      <c r="D134" s="30" t="s">
        <v>19</v>
      </c>
      <c r="E134" s="0" t="n">
        <v>13</v>
      </c>
      <c r="F134" s="0" t="n">
        <v>10</v>
      </c>
      <c r="G134" s="26" t="s">
        <v>44</v>
      </c>
      <c r="H134" s="30" t="n">
        <v>1</v>
      </c>
      <c r="I134" s="33" t="b">
        <f aca="false">IF(AND(TableData[[#This Row],[Month]]&gt;=Backend!$C$9,TableData[[#This Row],[Month]]&lt;=Backend!$D$9),TRUE(),FALSE())</f>
        <v>0</v>
      </c>
    </row>
    <row r="135" customFormat="false" ht="15" hidden="false" customHeight="false" outlineLevel="0" collapsed="false">
      <c r="A135" s="30" t="s">
        <v>73</v>
      </c>
      <c r="B135" s="35" t="n">
        <v>43858</v>
      </c>
      <c r="C135" s="30" t="s">
        <v>23</v>
      </c>
      <c r="D135" s="30" t="s">
        <v>22</v>
      </c>
      <c r="E135" s="0" t="n">
        <v>28</v>
      </c>
      <c r="F135" s="0" t="n">
        <v>39</v>
      </c>
      <c r="G135" s="26" t="s">
        <v>44</v>
      </c>
      <c r="H135" s="30" t="n">
        <v>1</v>
      </c>
      <c r="I135" s="33" t="b">
        <f aca="false">IF(AND(TableData[[#This Row],[Month]]&gt;=Backend!$C$9,TableData[[#This Row],[Month]]&lt;=Backend!$D$9),TRUE(),FALSE())</f>
        <v>0</v>
      </c>
    </row>
    <row r="136" customFormat="false" ht="15" hidden="false" customHeight="false" outlineLevel="0" collapsed="false">
      <c r="A136" s="30" t="s">
        <v>74</v>
      </c>
      <c r="B136" s="35" t="n">
        <v>43859</v>
      </c>
      <c r="C136" s="30" t="s">
        <v>26</v>
      </c>
      <c r="D136" s="30" t="s">
        <v>19</v>
      </c>
      <c r="E136" s="0" t="n">
        <v>32</v>
      </c>
      <c r="F136" s="0" t="n">
        <v>4</v>
      </c>
      <c r="G136" s="26" t="s">
        <v>44</v>
      </c>
      <c r="H136" s="26" t="n">
        <v>1</v>
      </c>
      <c r="I136" s="33" t="b">
        <f aca="false">IF(AND(TableData[[#This Row],[Month]]&gt;=Backend!$C$9,TableData[[#This Row],[Month]]&lt;=Backend!$D$9),TRUE(),FALSE())</f>
        <v>0</v>
      </c>
    </row>
    <row r="137" customFormat="false" ht="15" hidden="false" customHeight="false" outlineLevel="0" collapsed="false">
      <c r="A137" s="30" t="s">
        <v>75</v>
      </c>
      <c r="B137" s="35" t="n">
        <v>43860</v>
      </c>
      <c r="C137" s="30" t="s">
        <v>27</v>
      </c>
      <c r="D137" s="30" t="s">
        <v>22</v>
      </c>
      <c r="E137" s="0" t="n">
        <v>16</v>
      </c>
      <c r="F137" s="0" t="n">
        <v>5</v>
      </c>
      <c r="G137" s="26" t="s">
        <v>44</v>
      </c>
      <c r="H137" s="30" t="n">
        <v>1</v>
      </c>
      <c r="I137" s="33" t="b">
        <f aca="false">IF(AND(TableData[[#This Row],[Month]]&gt;=Backend!$C$9,TableData[[#This Row],[Month]]&lt;=Backend!$D$9),TRUE(),FALSE())</f>
        <v>0</v>
      </c>
    </row>
    <row r="138" customFormat="false" ht="15" hidden="false" customHeight="false" outlineLevel="0" collapsed="false">
      <c r="A138" s="30" t="s">
        <v>76</v>
      </c>
      <c r="B138" s="35" t="n">
        <v>43861</v>
      </c>
      <c r="C138" s="30" t="s">
        <v>16</v>
      </c>
      <c r="D138" s="30" t="s">
        <v>15</v>
      </c>
      <c r="E138" s="0" t="n">
        <v>14</v>
      </c>
      <c r="F138" s="0" t="n">
        <v>0</v>
      </c>
      <c r="G138" s="26" t="s">
        <v>44</v>
      </c>
      <c r="H138" s="30" t="n">
        <v>1</v>
      </c>
      <c r="I138" s="33" t="b">
        <f aca="false">IF(AND(TableData[[#This Row],[Month]]&gt;=Backend!$C$9,TableData[[#This Row],[Month]]&lt;=Backend!$D$9),TRUE(),FALSE())</f>
        <v>0</v>
      </c>
    </row>
    <row r="139" customFormat="false" ht="15" hidden="false" customHeight="false" outlineLevel="0" collapsed="false">
      <c r="A139" s="30" t="s">
        <v>77</v>
      </c>
      <c r="B139" s="35" t="n">
        <v>43862</v>
      </c>
      <c r="C139" s="30" t="s">
        <v>20</v>
      </c>
      <c r="D139" s="30" t="s">
        <v>19</v>
      </c>
      <c r="E139" s="0" t="n">
        <v>11</v>
      </c>
      <c r="F139" s="0" t="n">
        <v>50</v>
      </c>
      <c r="G139" s="26" t="s">
        <v>44</v>
      </c>
      <c r="H139" s="30" t="n">
        <v>1</v>
      </c>
      <c r="I139" s="33" t="b">
        <f aca="false">IF(AND(TableData[[#This Row],[Month]]&gt;=Backend!$C$9,TableData[[#This Row],[Month]]&lt;=Backend!$D$9),TRUE(),FALSE())</f>
        <v>1</v>
      </c>
    </row>
    <row r="140" customFormat="false" ht="15" hidden="false" customHeight="false" outlineLevel="0" collapsed="false">
      <c r="A140" s="30" t="s">
        <v>78</v>
      </c>
      <c r="B140" s="35" t="n">
        <v>43863</v>
      </c>
      <c r="C140" s="30" t="s">
        <v>23</v>
      </c>
      <c r="D140" s="30" t="s">
        <v>22</v>
      </c>
      <c r="F140" s="0" t="n">
        <v>4</v>
      </c>
      <c r="G140" s="26" t="s">
        <v>52</v>
      </c>
      <c r="H140" s="30"/>
      <c r="I140" s="33" t="b">
        <f aca="false">IF(AND(TableData[[#This Row],[Month]]&gt;=Backend!$C$9,TableData[[#This Row],[Month]]&lt;=Backend!$D$9),TRUE(),FALSE())</f>
        <v>1</v>
      </c>
    </row>
    <row r="141" customFormat="false" ht="15" hidden="false" customHeight="false" outlineLevel="0" collapsed="false">
      <c r="A141" s="30" t="s">
        <v>79</v>
      </c>
      <c r="B141" s="35" t="n">
        <v>43864</v>
      </c>
      <c r="C141" s="30" t="s">
        <v>26</v>
      </c>
      <c r="D141" s="30" t="s">
        <v>19</v>
      </c>
      <c r="F141" s="0" t="n">
        <v>2</v>
      </c>
      <c r="G141" s="26" t="s">
        <v>52</v>
      </c>
      <c r="H141" s="30"/>
      <c r="I141" s="33" t="b">
        <f aca="false">IF(AND(TableData[[#This Row],[Month]]&gt;=Backend!$C$9,TableData[[#This Row],[Month]]&lt;=Backend!$D$9),TRUE(),FALSE())</f>
        <v>1</v>
      </c>
    </row>
    <row r="142" customFormat="false" ht="15" hidden="false" customHeight="false" outlineLevel="0" collapsed="false">
      <c r="A142" s="30" t="s">
        <v>80</v>
      </c>
      <c r="B142" s="35" t="n">
        <v>43865</v>
      </c>
      <c r="C142" s="30" t="s">
        <v>27</v>
      </c>
      <c r="D142" s="30" t="s">
        <v>22</v>
      </c>
      <c r="F142" s="0" t="n">
        <v>70</v>
      </c>
      <c r="G142" s="26" t="s">
        <v>52</v>
      </c>
      <c r="H142" s="30"/>
      <c r="I142" s="33" t="b">
        <f aca="false">IF(AND(TableData[[#This Row],[Month]]&gt;=Backend!$C$9,TableData[[#This Row],[Month]]&lt;=Backend!$D$9),TRUE(),FALSE())</f>
        <v>1</v>
      </c>
    </row>
    <row r="143" customFormat="false" ht="15" hidden="false" customHeight="false" outlineLevel="0" collapsed="false">
      <c r="A143" s="30" t="s">
        <v>81</v>
      </c>
      <c r="B143" s="35" t="n">
        <v>43866</v>
      </c>
      <c r="C143" s="30" t="s">
        <v>16</v>
      </c>
      <c r="D143" s="30" t="s">
        <v>15</v>
      </c>
      <c r="E143" s="0" t="n">
        <v>28</v>
      </c>
      <c r="F143" s="0" t="n">
        <v>50</v>
      </c>
      <c r="G143" s="26" t="s">
        <v>44</v>
      </c>
      <c r="H143" s="30" t="n">
        <v>1</v>
      </c>
      <c r="I143" s="33" t="b">
        <f aca="false">IF(AND(TableData[[#This Row],[Month]]&gt;=Backend!$C$9,TableData[[#This Row],[Month]]&lt;=Backend!$D$9),TRUE(),FALSE())</f>
        <v>1</v>
      </c>
    </row>
    <row r="144" customFormat="false" ht="15" hidden="false" customHeight="false" outlineLevel="0" collapsed="false">
      <c r="A144" s="30" t="s">
        <v>82</v>
      </c>
      <c r="B144" s="35" t="n">
        <v>43867</v>
      </c>
      <c r="C144" s="30" t="s">
        <v>20</v>
      </c>
      <c r="D144" s="30" t="s">
        <v>19</v>
      </c>
      <c r="E144" s="0" t="n">
        <v>31</v>
      </c>
      <c r="F144" s="0" t="n">
        <v>12</v>
      </c>
      <c r="G144" s="26" t="s">
        <v>44</v>
      </c>
      <c r="H144" s="30" t="n">
        <v>1</v>
      </c>
      <c r="I144" s="33" t="b">
        <f aca="false">IF(AND(TableData[[#This Row],[Month]]&gt;=Backend!$C$9,TableData[[#This Row],[Month]]&lt;=Backend!$D$9),TRUE(),FALSE())</f>
        <v>1</v>
      </c>
    </row>
    <row r="145" customFormat="false" ht="15" hidden="false" customHeight="false" outlineLevel="0" collapsed="false">
      <c r="A145" s="30" t="s">
        <v>83</v>
      </c>
      <c r="B145" s="35" t="n">
        <v>43868</v>
      </c>
      <c r="C145" s="30" t="s">
        <v>23</v>
      </c>
      <c r="D145" s="30" t="s">
        <v>22</v>
      </c>
      <c r="E145" s="0" t="n">
        <v>27</v>
      </c>
      <c r="F145" s="0" t="n">
        <v>1</v>
      </c>
      <c r="G145" s="26" t="s">
        <v>44</v>
      </c>
      <c r="H145" s="30" t="n">
        <v>1</v>
      </c>
      <c r="I145" s="33" t="b">
        <f aca="false">IF(AND(TableData[[#This Row],[Month]]&gt;=Backend!$C$9,TableData[[#This Row],[Month]]&lt;=Backend!$D$9),TRUE(),FALSE())</f>
        <v>1</v>
      </c>
    </row>
    <row r="146" customFormat="false" ht="15" hidden="false" customHeight="false" outlineLevel="0" collapsed="false">
      <c r="A146" s="30" t="s">
        <v>84</v>
      </c>
      <c r="B146" s="35" t="n">
        <v>43869</v>
      </c>
      <c r="C146" s="30" t="s">
        <v>26</v>
      </c>
      <c r="D146" s="30" t="s">
        <v>19</v>
      </c>
      <c r="E146" s="0" t="n">
        <v>16</v>
      </c>
      <c r="F146" s="0" t="n">
        <v>2</v>
      </c>
      <c r="G146" s="26" t="s">
        <v>44</v>
      </c>
      <c r="H146" s="30" t="n">
        <v>1</v>
      </c>
      <c r="I146" s="33" t="b">
        <f aca="false">IF(AND(TableData[[#This Row],[Month]]&gt;=Backend!$C$9,TableData[[#This Row],[Month]]&lt;=Backend!$D$9),TRUE(),FALSE())</f>
        <v>1</v>
      </c>
    </row>
    <row r="147" customFormat="false" ht="15" hidden="false" customHeight="false" outlineLevel="0" collapsed="false">
      <c r="A147" s="30" t="s">
        <v>85</v>
      </c>
      <c r="B147" s="35" t="n">
        <v>43870</v>
      </c>
      <c r="C147" s="30" t="s">
        <v>27</v>
      </c>
      <c r="D147" s="30" t="s">
        <v>22</v>
      </c>
      <c r="E147" s="0" t="n">
        <v>25</v>
      </c>
      <c r="F147" s="0" t="n">
        <v>3</v>
      </c>
      <c r="G147" s="26" t="s">
        <v>44</v>
      </c>
      <c r="H147" s="30" t="n">
        <v>1</v>
      </c>
      <c r="I147" s="33" t="b">
        <f aca="false">IF(AND(TableData[[#This Row],[Month]]&gt;=Backend!$C$9,TableData[[#This Row],[Month]]&lt;=Backend!$D$9),TRUE(),FALSE())</f>
        <v>1</v>
      </c>
    </row>
    <row r="148" customFormat="false" ht="15" hidden="false" customHeight="false" outlineLevel="0" collapsed="false">
      <c r="A148" s="30" t="s">
        <v>86</v>
      </c>
      <c r="B148" s="35" t="n">
        <v>43871</v>
      </c>
      <c r="C148" s="30" t="s">
        <v>16</v>
      </c>
      <c r="D148" s="30" t="s">
        <v>15</v>
      </c>
      <c r="E148" s="0" t="n">
        <v>31</v>
      </c>
      <c r="G148" s="26" t="s">
        <v>49</v>
      </c>
      <c r="H148" s="30" t="n">
        <v>1</v>
      </c>
      <c r="I148" s="33" t="b">
        <f aca="false">IF(AND(TableData[[#This Row],[Month]]&gt;=Backend!$C$9,TableData[[#This Row],[Month]]&lt;=Backend!$D$9),TRUE(),FALSE())</f>
        <v>1</v>
      </c>
    </row>
    <row r="149" customFormat="false" ht="15" hidden="false" customHeight="false" outlineLevel="0" collapsed="false">
      <c r="A149" s="30" t="s">
        <v>87</v>
      </c>
      <c r="B149" s="35" t="n">
        <v>43872</v>
      </c>
      <c r="C149" s="30" t="s">
        <v>20</v>
      </c>
      <c r="D149" s="30" t="s">
        <v>19</v>
      </c>
      <c r="E149" s="0" t="n">
        <v>15</v>
      </c>
      <c r="F149" s="0" t="n">
        <v>4</v>
      </c>
      <c r="G149" s="26" t="s">
        <v>44</v>
      </c>
      <c r="H149" s="30" t="n">
        <v>1</v>
      </c>
      <c r="I149" s="33" t="b">
        <f aca="false">IF(AND(TableData[[#This Row],[Month]]&gt;=Backend!$C$9,TableData[[#This Row],[Month]]&lt;=Backend!$D$9),TRUE(),FALSE())</f>
        <v>1</v>
      </c>
    </row>
    <row r="150" customFormat="false" ht="15" hidden="false" customHeight="false" outlineLevel="0" collapsed="false">
      <c r="A150" s="30" t="s">
        <v>88</v>
      </c>
      <c r="B150" s="35" t="n">
        <v>43873</v>
      </c>
      <c r="C150" s="30" t="s">
        <v>23</v>
      </c>
      <c r="D150" s="30" t="s">
        <v>22</v>
      </c>
      <c r="F150" s="0" t="n">
        <v>10</v>
      </c>
      <c r="G150" s="26" t="s">
        <v>52</v>
      </c>
      <c r="H150" s="30"/>
      <c r="I150" s="33" t="b">
        <f aca="false">IF(AND(TableData[[#This Row],[Month]]&gt;=Backend!$C$9,TableData[[#This Row],[Month]]&lt;=Backend!$D$9),TRUE(),FALSE())</f>
        <v>1</v>
      </c>
    </row>
    <row r="151" customFormat="false" ht="15" hidden="false" customHeight="false" outlineLevel="0" collapsed="false">
      <c r="A151" s="30" t="s">
        <v>89</v>
      </c>
      <c r="B151" s="35" t="n">
        <v>43874</v>
      </c>
      <c r="C151" s="30" t="s">
        <v>26</v>
      </c>
      <c r="D151" s="30" t="s">
        <v>19</v>
      </c>
      <c r="F151" s="0" t="n">
        <v>9</v>
      </c>
      <c r="G151" s="26" t="s">
        <v>52</v>
      </c>
      <c r="H151" s="30"/>
      <c r="I151" s="33" t="b">
        <f aca="false">IF(AND(TableData[[#This Row],[Month]]&gt;=Backend!$C$9,TableData[[#This Row],[Month]]&lt;=Backend!$D$9),TRUE(),FALSE())</f>
        <v>1</v>
      </c>
    </row>
    <row r="152" customFormat="false" ht="15" hidden="false" customHeight="false" outlineLevel="0" collapsed="false">
      <c r="A152" s="30" t="s">
        <v>90</v>
      </c>
      <c r="B152" s="35" t="n">
        <v>43875</v>
      </c>
      <c r="C152" s="30" t="s">
        <v>27</v>
      </c>
      <c r="D152" s="30" t="s">
        <v>22</v>
      </c>
      <c r="E152" s="0" t="n">
        <v>15</v>
      </c>
      <c r="F152" s="0" t="n">
        <v>2</v>
      </c>
      <c r="G152" s="26" t="s">
        <v>44</v>
      </c>
      <c r="H152" s="30" t="n">
        <v>1</v>
      </c>
      <c r="I152" s="33" t="b">
        <f aca="false">IF(AND(TableData[[#This Row],[Month]]&gt;=Backend!$C$9,TableData[[#This Row],[Month]]&lt;=Backend!$D$9),TRUE(),FALSE())</f>
        <v>1</v>
      </c>
    </row>
    <row r="153" customFormat="false" ht="15" hidden="false" customHeight="false" outlineLevel="0" collapsed="false">
      <c r="A153" s="30" t="s">
        <v>91</v>
      </c>
      <c r="B153" s="35" t="n">
        <v>43876</v>
      </c>
      <c r="C153" s="30" t="s">
        <v>16</v>
      </c>
      <c r="D153" s="30" t="s">
        <v>15</v>
      </c>
      <c r="E153" s="0" t="n">
        <v>39</v>
      </c>
      <c r="F153" s="0" t="n">
        <v>13</v>
      </c>
      <c r="G153" s="26" t="s">
        <v>44</v>
      </c>
      <c r="H153" s="30" t="n">
        <v>1</v>
      </c>
      <c r="I153" s="33" t="b">
        <f aca="false">IF(AND(TableData[[#This Row],[Month]]&gt;=Backend!$C$9,TableData[[#This Row],[Month]]&lt;=Backend!$D$9),TRUE(),FALSE())</f>
        <v>1</v>
      </c>
    </row>
    <row r="154" customFormat="false" ht="15" hidden="false" customHeight="false" outlineLevel="0" collapsed="false">
      <c r="A154" s="30" t="s">
        <v>92</v>
      </c>
      <c r="B154" s="35" t="n">
        <v>43877</v>
      </c>
      <c r="C154" s="30" t="s">
        <v>20</v>
      </c>
      <c r="D154" s="30" t="s">
        <v>19</v>
      </c>
      <c r="E154" s="0" t="n">
        <v>20</v>
      </c>
      <c r="F154" s="0" t="n">
        <v>15</v>
      </c>
      <c r="G154" s="26" t="s">
        <v>44</v>
      </c>
      <c r="H154" s="30" t="n">
        <v>1</v>
      </c>
      <c r="I154" s="33" t="b">
        <f aca="false">IF(AND(TableData[[#This Row],[Month]]&gt;=Backend!$C$9,TableData[[#This Row],[Month]]&lt;=Backend!$D$9),TRUE(),FALSE())</f>
        <v>1</v>
      </c>
    </row>
    <row r="155" customFormat="false" ht="15" hidden="false" customHeight="false" outlineLevel="0" collapsed="false">
      <c r="A155" s="30" t="s">
        <v>93</v>
      </c>
      <c r="B155" s="35" t="n">
        <v>43878</v>
      </c>
      <c r="C155" s="30" t="s">
        <v>23</v>
      </c>
      <c r="D155" s="30" t="s">
        <v>22</v>
      </c>
      <c r="E155" s="0" t="n">
        <v>13</v>
      </c>
      <c r="F155" s="0" t="n">
        <v>18</v>
      </c>
      <c r="G155" s="26" t="s">
        <v>44</v>
      </c>
      <c r="H155" s="30" t="n">
        <v>0</v>
      </c>
      <c r="I155" s="33" t="b">
        <f aca="false">IF(AND(TableData[[#This Row],[Month]]&gt;=Backend!$C$9,TableData[[#This Row],[Month]]&lt;=Backend!$D$9),TRUE(),FALSE())</f>
        <v>1</v>
      </c>
    </row>
    <row r="156" customFormat="false" ht="15" hidden="false" customHeight="false" outlineLevel="0" collapsed="false">
      <c r="A156" s="30" t="s">
        <v>94</v>
      </c>
      <c r="B156" s="35" t="n">
        <v>43879</v>
      </c>
      <c r="C156" s="30" t="s">
        <v>26</v>
      </c>
      <c r="D156" s="30" t="s">
        <v>19</v>
      </c>
      <c r="E156" s="0" t="n">
        <v>28</v>
      </c>
      <c r="F156" s="0" t="n">
        <v>10</v>
      </c>
      <c r="G156" s="26" t="s">
        <v>44</v>
      </c>
      <c r="H156" s="26" t="n">
        <v>1</v>
      </c>
      <c r="I156" s="33" t="b">
        <f aca="false">IF(AND(TableData[[#This Row],[Month]]&gt;=Backend!$C$9,TableData[[#This Row],[Month]]&lt;=Backend!$D$9),TRUE(),FALSE())</f>
        <v>1</v>
      </c>
    </row>
    <row r="157" customFormat="false" ht="15" hidden="false" customHeight="false" outlineLevel="0" collapsed="false">
      <c r="A157" s="30" t="s">
        <v>95</v>
      </c>
      <c r="B157" s="35" t="n">
        <v>43880</v>
      </c>
      <c r="C157" s="30" t="s">
        <v>27</v>
      </c>
      <c r="D157" s="30" t="s">
        <v>22</v>
      </c>
      <c r="E157" s="0" t="n">
        <v>10</v>
      </c>
      <c r="F157" s="0" t="n">
        <v>39</v>
      </c>
      <c r="G157" s="26" t="s">
        <v>44</v>
      </c>
      <c r="H157" s="30" t="n">
        <v>0</v>
      </c>
      <c r="I157" s="33" t="b">
        <f aca="false">IF(AND(TableData[[#This Row],[Month]]&gt;=Backend!$C$9,TableData[[#This Row],[Month]]&lt;=Backend!$D$9),TRUE(),FALSE())</f>
        <v>1</v>
      </c>
    </row>
    <row r="158" customFormat="false" ht="15" hidden="false" customHeight="false" outlineLevel="0" collapsed="false">
      <c r="A158" s="30" t="s">
        <v>96</v>
      </c>
      <c r="B158" s="35" t="n">
        <v>43881</v>
      </c>
      <c r="C158" s="30" t="s">
        <v>16</v>
      </c>
      <c r="D158" s="30" t="s">
        <v>15</v>
      </c>
      <c r="F158" s="0" t="n">
        <v>4</v>
      </c>
      <c r="G158" s="26" t="s">
        <v>52</v>
      </c>
      <c r="H158" s="30"/>
      <c r="I158" s="33" t="b">
        <f aca="false">IF(AND(TableData[[#This Row],[Month]]&gt;=Backend!$C$9,TableData[[#This Row],[Month]]&lt;=Backend!$D$9),TRUE(),FALSE())</f>
        <v>1</v>
      </c>
    </row>
    <row r="159" customFormat="false" ht="15" hidden="false" customHeight="false" outlineLevel="0" collapsed="false">
      <c r="A159" s="30" t="s">
        <v>97</v>
      </c>
      <c r="B159" s="35" t="n">
        <v>43882</v>
      </c>
      <c r="C159" s="30" t="s">
        <v>20</v>
      </c>
      <c r="D159" s="30" t="s">
        <v>19</v>
      </c>
      <c r="F159" s="0" t="n">
        <v>5</v>
      </c>
      <c r="G159" s="26" t="s">
        <v>52</v>
      </c>
      <c r="H159" s="30"/>
      <c r="I159" s="33" t="b">
        <f aca="false">IF(AND(TableData[[#This Row],[Month]]&gt;=Backend!$C$9,TableData[[#This Row],[Month]]&lt;=Backend!$D$9),TRUE(),FALSE())</f>
        <v>1</v>
      </c>
    </row>
    <row r="160" customFormat="false" ht="15" hidden="false" customHeight="false" outlineLevel="0" collapsed="false">
      <c r="A160" s="30" t="s">
        <v>98</v>
      </c>
      <c r="B160" s="35" t="n">
        <v>43883</v>
      </c>
      <c r="C160" s="30" t="s">
        <v>23</v>
      </c>
      <c r="D160" s="30" t="s">
        <v>22</v>
      </c>
      <c r="F160" s="0" t="n">
        <v>0</v>
      </c>
      <c r="G160" s="26" t="s">
        <v>52</v>
      </c>
      <c r="H160" s="30"/>
      <c r="I160" s="33" t="b">
        <f aca="false">IF(AND(TableData[[#This Row],[Month]]&gt;=Backend!$C$9,TableData[[#This Row],[Month]]&lt;=Backend!$D$9),TRUE(),FALSE())</f>
        <v>1</v>
      </c>
    </row>
    <row r="161" customFormat="false" ht="15" hidden="false" customHeight="false" outlineLevel="0" collapsed="false">
      <c r="A161" s="30" t="s">
        <v>99</v>
      </c>
      <c r="B161" s="35" t="n">
        <v>43884</v>
      </c>
      <c r="C161" s="30" t="s">
        <v>26</v>
      </c>
      <c r="D161" s="30" t="s">
        <v>19</v>
      </c>
      <c r="E161" s="0" t="n">
        <v>8</v>
      </c>
      <c r="F161" s="0" t="n">
        <v>50</v>
      </c>
      <c r="G161" s="26" t="s">
        <v>44</v>
      </c>
      <c r="H161" s="26" t="n">
        <v>1</v>
      </c>
      <c r="I161" s="33" t="b">
        <f aca="false">IF(AND(TableData[[#This Row],[Month]]&gt;=Backend!$C$9,TableData[[#This Row],[Month]]&lt;=Backend!$D$9),TRUE(),FALSE())</f>
        <v>1</v>
      </c>
    </row>
    <row r="162" customFormat="false" ht="15" hidden="false" customHeight="false" outlineLevel="0" collapsed="false">
      <c r="A162" s="30" t="s">
        <v>100</v>
      </c>
      <c r="B162" s="35" t="n">
        <v>43885</v>
      </c>
      <c r="C162" s="30" t="s">
        <v>27</v>
      </c>
      <c r="D162" s="30" t="s">
        <v>22</v>
      </c>
      <c r="E162" s="0" t="n">
        <v>8</v>
      </c>
      <c r="F162" s="0" t="n">
        <v>4</v>
      </c>
      <c r="G162" s="26" t="s">
        <v>44</v>
      </c>
      <c r="H162" s="30" t="n">
        <v>1</v>
      </c>
      <c r="I162" s="33" t="b">
        <f aca="false">IF(AND(TableData[[#This Row],[Month]]&gt;=Backend!$C$9,TableData[[#This Row],[Month]]&lt;=Backend!$D$9),TRUE(),FALSE())</f>
        <v>1</v>
      </c>
    </row>
    <row r="163" customFormat="false" ht="15" hidden="false" customHeight="false" outlineLevel="0" collapsed="false">
      <c r="A163" s="30" t="s">
        <v>101</v>
      </c>
      <c r="B163" s="35" t="n">
        <v>43886</v>
      </c>
      <c r="C163" s="30" t="s">
        <v>16</v>
      </c>
      <c r="D163" s="30" t="s">
        <v>15</v>
      </c>
      <c r="E163" s="0" t="n">
        <v>9</v>
      </c>
      <c r="F163" s="0" t="n">
        <v>2</v>
      </c>
      <c r="G163" s="26" t="s">
        <v>44</v>
      </c>
      <c r="H163" s="30" t="n">
        <v>0</v>
      </c>
      <c r="I163" s="33" t="b">
        <f aca="false">IF(AND(TableData[[#This Row],[Month]]&gt;=Backend!$C$9,TableData[[#This Row],[Month]]&lt;=Backend!$D$9),TRUE(),FALSE())</f>
        <v>1</v>
      </c>
    </row>
    <row r="164" customFormat="false" ht="15" hidden="false" customHeight="false" outlineLevel="0" collapsed="false">
      <c r="A164" s="30" t="s">
        <v>102</v>
      </c>
      <c r="B164" s="35" t="n">
        <v>43887</v>
      </c>
      <c r="C164" s="30" t="s">
        <v>20</v>
      </c>
      <c r="D164" s="30" t="s">
        <v>19</v>
      </c>
      <c r="E164" s="0" t="n">
        <v>10</v>
      </c>
      <c r="F164" s="0" t="n">
        <v>70</v>
      </c>
      <c r="G164" s="26" t="s">
        <v>44</v>
      </c>
      <c r="H164" s="30" t="n">
        <v>1</v>
      </c>
      <c r="I164" s="33" t="b">
        <f aca="false">IF(AND(TableData[[#This Row],[Month]]&gt;=Backend!$C$9,TableData[[#This Row],[Month]]&lt;=Backend!$D$9),TRUE(),FALSE())</f>
        <v>1</v>
      </c>
    </row>
    <row r="165" customFormat="false" ht="15" hidden="false" customHeight="false" outlineLevel="0" collapsed="false">
      <c r="A165" s="30" t="s">
        <v>103</v>
      </c>
      <c r="B165" s="35" t="n">
        <v>43888</v>
      </c>
      <c r="C165" s="30" t="s">
        <v>23</v>
      </c>
      <c r="D165" s="30" t="s">
        <v>22</v>
      </c>
      <c r="E165" s="0" t="n">
        <v>13</v>
      </c>
      <c r="F165" s="0" t="n">
        <v>50</v>
      </c>
      <c r="G165" s="26" t="s">
        <v>44</v>
      </c>
      <c r="H165" s="30" t="n">
        <v>1</v>
      </c>
      <c r="I165" s="33" t="b">
        <f aca="false">IF(AND(TableData[[#This Row],[Month]]&gt;=Backend!$C$9,TableData[[#This Row],[Month]]&lt;=Backend!$D$9),TRUE(),FALSE())</f>
        <v>1</v>
      </c>
    </row>
    <row r="166" customFormat="false" ht="15" hidden="false" customHeight="false" outlineLevel="0" collapsed="false">
      <c r="A166" s="30" t="s">
        <v>104</v>
      </c>
      <c r="B166" s="35" t="n">
        <v>43889</v>
      </c>
      <c r="C166" s="30" t="s">
        <v>26</v>
      </c>
      <c r="D166" s="30" t="s">
        <v>19</v>
      </c>
      <c r="E166" s="0" t="n">
        <v>14</v>
      </c>
      <c r="F166" s="0" t="n">
        <v>12</v>
      </c>
      <c r="G166" s="26" t="s">
        <v>49</v>
      </c>
      <c r="H166" s="30" t="n">
        <v>1</v>
      </c>
      <c r="I166" s="33" t="b">
        <f aca="false">IF(AND(TableData[[#This Row],[Month]]&gt;=Backend!$C$9,TableData[[#This Row],[Month]]&lt;=Backend!$D$9),TRUE(),FALSE())</f>
        <v>1</v>
      </c>
    </row>
    <row r="167" customFormat="false" ht="15" hidden="false" customHeight="false" outlineLevel="0" collapsed="false">
      <c r="A167" s="30" t="s">
        <v>105</v>
      </c>
      <c r="B167" s="35" t="n">
        <v>43890</v>
      </c>
      <c r="C167" s="30" t="s">
        <v>27</v>
      </c>
      <c r="D167" s="30" t="s">
        <v>22</v>
      </c>
      <c r="E167" s="0" t="n">
        <v>10</v>
      </c>
      <c r="F167" s="0" t="n">
        <v>1</v>
      </c>
      <c r="G167" s="26" t="s">
        <v>44</v>
      </c>
      <c r="H167" s="30" t="n">
        <v>1</v>
      </c>
      <c r="I167" s="33" t="b">
        <f aca="false">IF(AND(TableData[[#This Row],[Month]]&gt;=Backend!$C$9,TableData[[#This Row],[Month]]&lt;=Backend!$D$9),TRUE(),FALSE())</f>
        <v>1</v>
      </c>
    </row>
    <row r="168" customFormat="false" ht="15" hidden="false" customHeight="false" outlineLevel="0" collapsed="false">
      <c r="A168" s="30" t="s">
        <v>106</v>
      </c>
      <c r="B168" s="35" t="n">
        <v>43891</v>
      </c>
      <c r="C168" s="30" t="s">
        <v>16</v>
      </c>
      <c r="D168" s="30" t="s">
        <v>15</v>
      </c>
      <c r="F168" s="0" t="n">
        <v>2</v>
      </c>
      <c r="G168" s="26" t="s">
        <v>52</v>
      </c>
      <c r="H168" s="30"/>
      <c r="I168" s="33" t="b">
        <f aca="false">IF(AND(TableData[[#This Row],[Month]]&gt;=Backend!$C$9,TableData[[#This Row],[Month]]&lt;=Backend!$D$9),TRUE(),FALSE())</f>
        <v>0</v>
      </c>
    </row>
    <row r="169" customFormat="false" ht="15" hidden="false" customHeight="false" outlineLevel="0" collapsed="false">
      <c r="A169" s="30" t="s">
        <v>107</v>
      </c>
      <c r="B169" s="35" t="n">
        <v>43892</v>
      </c>
      <c r="C169" s="30" t="s">
        <v>20</v>
      </c>
      <c r="D169" s="30" t="s">
        <v>19</v>
      </c>
      <c r="F169" s="0" t="n">
        <v>3</v>
      </c>
      <c r="G169" s="26" t="s">
        <v>52</v>
      </c>
      <c r="H169" s="30"/>
      <c r="I169" s="33" t="b">
        <f aca="false">IF(AND(TableData[[#This Row],[Month]]&gt;=Backend!$C$9,TableData[[#This Row],[Month]]&lt;=Backend!$D$9),TRUE(),FALSE())</f>
        <v>0</v>
      </c>
    </row>
    <row r="170" customFormat="false" ht="15" hidden="false" customHeight="false" outlineLevel="0" collapsed="false">
      <c r="A170" s="30" t="s">
        <v>108</v>
      </c>
      <c r="B170" s="35" t="n">
        <v>43893</v>
      </c>
      <c r="C170" s="30" t="s">
        <v>23</v>
      </c>
      <c r="D170" s="30" t="s">
        <v>22</v>
      </c>
      <c r="E170" s="0" t="n">
        <v>12</v>
      </c>
      <c r="F170" s="0" t="n">
        <v>6</v>
      </c>
      <c r="G170" s="26" t="s">
        <v>44</v>
      </c>
      <c r="H170" s="30" t="n">
        <v>1</v>
      </c>
      <c r="I170" s="33" t="b">
        <f aca="false">IF(AND(TableData[[#This Row],[Month]]&gt;=Backend!$C$9,TableData[[#This Row],[Month]]&lt;=Backend!$D$9),TRUE(),FALSE())</f>
        <v>0</v>
      </c>
    </row>
    <row r="171" customFormat="false" ht="15" hidden="false" customHeight="false" outlineLevel="0" collapsed="false">
      <c r="A171" s="30" t="s">
        <v>109</v>
      </c>
      <c r="B171" s="35" t="n">
        <v>43894</v>
      </c>
      <c r="C171" s="30" t="s">
        <v>26</v>
      </c>
      <c r="D171" s="30" t="s">
        <v>19</v>
      </c>
      <c r="E171" s="0" t="n">
        <v>14</v>
      </c>
      <c r="F171" s="0" t="n">
        <v>4</v>
      </c>
      <c r="G171" s="26" t="s">
        <v>44</v>
      </c>
      <c r="H171" s="30" t="n">
        <v>1</v>
      </c>
      <c r="I171" s="33" t="b">
        <f aca="false">IF(AND(TableData[[#This Row],[Month]]&gt;=Backend!$C$9,TableData[[#This Row],[Month]]&lt;=Backend!$D$9),TRUE(),FALSE())</f>
        <v>0</v>
      </c>
    </row>
    <row r="172" customFormat="false" ht="15" hidden="false" customHeight="false" outlineLevel="0" collapsed="false">
      <c r="A172" s="30" t="s">
        <v>110</v>
      </c>
      <c r="B172" s="35" t="n">
        <v>43895</v>
      </c>
      <c r="C172" s="30" t="s">
        <v>27</v>
      </c>
      <c r="D172" s="30" t="s">
        <v>22</v>
      </c>
      <c r="E172" s="0" t="n">
        <v>12</v>
      </c>
      <c r="F172" s="0" t="n">
        <v>10</v>
      </c>
      <c r="G172" s="26" t="s">
        <v>44</v>
      </c>
      <c r="H172" s="30" t="n">
        <v>1</v>
      </c>
      <c r="I172" s="33" t="b">
        <f aca="false">IF(AND(TableData[[#This Row],[Month]]&gt;=Backend!$C$9,TableData[[#This Row],[Month]]&lt;=Backend!$D$9),TRUE(),FALSE())</f>
        <v>0</v>
      </c>
    </row>
    <row r="173" customFormat="false" ht="15" hidden="false" customHeight="false" outlineLevel="0" collapsed="false">
      <c r="A173" s="30" t="s">
        <v>111</v>
      </c>
      <c r="B173" s="35" t="n">
        <v>43896</v>
      </c>
      <c r="C173" s="30" t="s">
        <v>16</v>
      </c>
      <c r="D173" s="30" t="s">
        <v>15</v>
      </c>
      <c r="E173" s="0" t="n">
        <v>10</v>
      </c>
      <c r="F173" s="0" t="n">
        <v>9</v>
      </c>
      <c r="G173" s="26" t="s">
        <v>44</v>
      </c>
      <c r="H173" s="30" t="n">
        <v>1</v>
      </c>
      <c r="I173" s="33" t="b">
        <f aca="false">IF(AND(TableData[[#This Row],[Month]]&gt;=Backend!$C$9,TableData[[#This Row],[Month]]&lt;=Backend!$D$9),TRUE(),FALSE())</f>
        <v>0</v>
      </c>
    </row>
    <row r="174" customFormat="false" ht="15" hidden="false" customHeight="false" outlineLevel="0" collapsed="false">
      <c r="A174" s="30" t="s">
        <v>112</v>
      </c>
      <c r="B174" s="35" t="n">
        <v>43897</v>
      </c>
      <c r="C174" s="30" t="s">
        <v>20</v>
      </c>
      <c r="D174" s="30" t="s">
        <v>19</v>
      </c>
      <c r="E174" s="0" t="n">
        <v>12</v>
      </c>
      <c r="F174" s="0" t="n">
        <v>2</v>
      </c>
      <c r="G174" s="26" t="s">
        <v>44</v>
      </c>
      <c r="H174" s="30" t="n">
        <v>1</v>
      </c>
      <c r="I174" s="33" t="b">
        <f aca="false">IF(AND(TableData[[#This Row],[Month]]&gt;=Backend!$C$9,TableData[[#This Row],[Month]]&lt;=Backend!$D$9),TRUE(),FALSE())</f>
        <v>0</v>
      </c>
    </row>
    <row r="175" customFormat="false" ht="15" hidden="false" customHeight="false" outlineLevel="0" collapsed="false">
      <c r="A175" s="30" t="s">
        <v>113</v>
      </c>
      <c r="B175" s="35" t="n">
        <v>43898</v>
      </c>
      <c r="C175" s="30" t="s">
        <v>23</v>
      </c>
      <c r="D175" s="30" t="s">
        <v>22</v>
      </c>
      <c r="E175" s="0" t="n">
        <v>13</v>
      </c>
      <c r="F175" s="0" t="n">
        <v>13</v>
      </c>
      <c r="G175" s="26" t="s">
        <v>44</v>
      </c>
      <c r="H175" s="30" t="n">
        <v>1</v>
      </c>
      <c r="I175" s="33" t="b">
        <f aca="false">IF(AND(TableData[[#This Row],[Month]]&gt;=Backend!$C$9,TableData[[#This Row],[Month]]&lt;=Backend!$D$9),TRUE(),FALSE())</f>
        <v>0</v>
      </c>
    </row>
    <row r="176" customFormat="false" ht="15" hidden="false" customHeight="false" outlineLevel="0" collapsed="false">
      <c r="A176" s="30" t="s">
        <v>114</v>
      </c>
      <c r="B176" s="35" t="n">
        <v>43899</v>
      </c>
      <c r="C176" s="30" t="s">
        <v>26</v>
      </c>
      <c r="D176" s="30" t="s">
        <v>19</v>
      </c>
      <c r="F176" s="0" t="n">
        <v>15</v>
      </c>
      <c r="G176" s="26" t="s">
        <v>52</v>
      </c>
      <c r="H176" s="30"/>
      <c r="I176" s="33" t="b">
        <f aca="false">IF(AND(TableData[[#This Row],[Month]]&gt;=Backend!$C$9,TableData[[#This Row],[Month]]&lt;=Backend!$D$9),TRUE(),FALSE())</f>
        <v>0</v>
      </c>
    </row>
    <row r="177" customFormat="false" ht="15" hidden="false" customHeight="false" outlineLevel="0" collapsed="false">
      <c r="A177" s="30" t="s">
        <v>115</v>
      </c>
      <c r="B177" s="35" t="n">
        <v>43900</v>
      </c>
      <c r="C177" s="30" t="s">
        <v>27</v>
      </c>
      <c r="D177" s="30" t="s">
        <v>22</v>
      </c>
      <c r="F177" s="0" t="n">
        <v>18</v>
      </c>
      <c r="G177" s="26" t="s">
        <v>52</v>
      </c>
      <c r="H177" s="30"/>
      <c r="I177" s="33" t="b">
        <f aca="false">IF(AND(TableData[[#This Row],[Month]]&gt;=Backend!$C$9,TableData[[#This Row],[Month]]&lt;=Backend!$D$9),TRUE(),FALSE())</f>
        <v>0</v>
      </c>
    </row>
    <row r="178" customFormat="false" ht="15" hidden="false" customHeight="false" outlineLevel="0" collapsed="false">
      <c r="A178" s="30" t="s">
        <v>116</v>
      </c>
      <c r="B178" s="35" t="n">
        <v>43901</v>
      </c>
      <c r="C178" s="30" t="s">
        <v>16</v>
      </c>
      <c r="D178" s="30" t="s">
        <v>15</v>
      </c>
      <c r="F178" s="0" t="n">
        <v>10</v>
      </c>
      <c r="G178" s="26" t="s">
        <v>52</v>
      </c>
      <c r="H178" s="30"/>
      <c r="I178" s="33" t="b">
        <f aca="false">IF(AND(TableData[[#This Row],[Month]]&gt;=Backend!$C$9,TableData[[#This Row],[Month]]&lt;=Backend!$D$9),TRUE(),FALSE())</f>
        <v>0</v>
      </c>
    </row>
    <row r="179" customFormat="false" ht="15" hidden="false" customHeight="false" outlineLevel="0" collapsed="false">
      <c r="A179" s="30" t="s">
        <v>117</v>
      </c>
      <c r="B179" s="35" t="n">
        <v>43902</v>
      </c>
      <c r="C179" s="30" t="s">
        <v>20</v>
      </c>
      <c r="D179" s="30" t="s">
        <v>19</v>
      </c>
      <c r="E179" s="0" t="n">
        <v>20</v>
      </c>
      <c r="F179" s="0" t="n">
        <v>39</v>
      </c>
      <c r="G179" s="26" t="s">
        <v>44</v>
      </c>
      <c r="H179" s="30" t="n">
        <v>1</v>
      </c>
      <c r="I179" s="33" t="b">
        <f aca="false">IF(AND(TableData[[#This Row],[Month]]&gt;=Backend!$C$9,TableData[[#This Row],[Month]]&lt;=Backend!$D$9),TRUE(),FALSE())</f>
        <v>0</v>
      </c>
    </row>
    <row r="180" customFormat="false" ht="15" hidden="false" customHeight="false" outlineLevel="0" collapsed="false">
      <c r="A180" s="30" t="s">
        <v>118</v>
      </c>
      <c r="B180" s="35" t="n">
        <v>43903</v>
      </c>
      <c r="C180" s="30" t="s">
        <v>23</v>
      </c>
      <c r="D180" s="30" t="s">
        <v>22</v>
      </c>
      <c r="E180" s="0" t="n">
        <v>18</v>
      </c>
      <c r="F180" s="0" t="n">
        <v>4</v>
      </c>
      <c r="G180" s="26" t="s">
        <v>44</v>
      </c>
      <c r="H180" s="30" t="n">
        <v>1</v>
      </c>
      <c r="I180" s="33" t="b">
        <f aca="false">IF(AND(TableData[[#This Row],[Month]]&gt;=Backend!$C$9,TableData[[#This Row],[Month]]&lt;=Backend!$D$9),TRUE(),FALSE())</f>
        <v>0</v>
      </c>
    </row>
    <row r="181" customFormat="false" ht="15" hidden="false" customHeight="false" outlineLevel="0" collapsed="false">
      <c r="A181" s="30" t="s">
        <v>119</v>
      </c>
      <c r="B181" s="35" t="n">
        <v>43904</v>
      </c>
      <c r="C181" s="30" t="s">
        <v>26</v>
      </c>
      <c r="D181" s="30" t="s">
        <v>19</v>
      </c>
      <c r="E181" s="0" t="n">
        <v>26</v>
      </c>
      <c r="F181" s="0" t="n">
        <v>5</v>
      </c>
      <c r="G181" s="26" t="s">
        <v>44</v>
      </c>
      <c r="H181" s="30" t="n">
        <v>1</v>
      </c>
      <c r="I181" s="33" t="b">
        <f aca="false">IF(AND(TableData[[#This Row],[Month]]&gt;=Backend!$C$9,TableData[[#This Row],[Month]]&lt;=Backend!$D$9),TRUE(),FALSE())</f>
        <v>0</v>
      </c>
    </row>
    <row r="182" customFormat="false" ht="15" hidden="false" customHeight="false" outlineLevel="0" collapsed="false">
      <c r="A182" s="30" t="s">
        <v>120</v>
      </c>
      <c r="B182" s="35" t="n">
        <v>43905</v>
      </c>
      <c r="C182" s="30" t="s">
        <v>27</v>
      </c>
      <c r="D182" s="30" t="s">
        <v>22</v>
      </c>
      <c r="E182" s="0" t="n">
        <v>15</v>
      </c>
      <c r="F182" s="0" t="n">
        <v>0</v>
      </c>
      <c r="G182" s="26" t="s">
        <v>44</v>
      </c>
      <c r="H182" s="30" t="n">
        <v>0</v>
      </c>
      <c r="I182" s="33" t="b">
        <f aca="false">IF(AND(TableData[[#This Row],[Month]]&gt;=Backend!$C$9,TableData[[#This Row],[Month]]&lt;=Backend!$D$9),TRUE(),FALSE())</f>
        <v>0</v>
      </c>
    </row>
    <row r="183" customFormat="false" ht="15" hidden="false" customHeight="false" outlineLevel="0" collapsed="false">
      <c r="A183" s="30" t="s">
        <v>121</v>
      </c>
      <c r="B183" s="35" t="n">
        <v>43906</v>
      </c>
      <c r="C183" s="30" t="s">
        <v>16</v>
      </c>
      <c r="D183" s="30" t="s">
        <v>15</v>
      </c>
      <c r="E183" s="0" t="n">
        <v>20</v>
      </c>
      <c r="F183" s="0" t="n">
        <v>50</v>
      </c>
      <c r="G183" s="26" t="s">
        <v>44</v>
      </c>
      <c r="H183" s="30" t="n">
        <v>0</v>
      </c>
      <c r="I183" s="33" t="b">
        <f aca="false">IF(AND(TableData[[#This Row],[Month]]&gt;=Backend!$C$9,TableData[[#This Row],[Month]]&lt;=Backend!$D$9),TRUE(),FALSE())</f>
        <v>0</v>
      </c>
    </row>
    <row r="184" customFormat="false" ht="15" hidden="false" customHeight="false" outlineLevel="0" collapsed="false">
      <c r="A184" s="30" t="s">
        <v>122</v>
      </c>
      <c r="B184" s="35" t="n">
        <v>43907</v>
      </c>
      <c r="C184" s="30" t="s">
        <v>20</v>
      </c>
      <c r="D184" s="30" t="s">
        <v>19</v>
      </c>
      <c r="E184" s="0" t="n">
        <v>20</v>
      </c>
      <c r="F184" s="0" t="n">
        <v>4</v>
      </c>
      <c r="G184" s="26" t="s">
        <v>49</v>
      </c>
      <c r="H184" s="30" t="n">
        <v>0</v>
      </c>
      <c r="I184" s="33" t="b">
        <f aca="false">IF(AND(TableData[[#This Row],[Month]]&gt;=Backend!$C$9,TableData[[#This Row],[Month]]&lt;=Backend!$D$9),TRUE(),FALSE())</f>
        <v>0</v>
      </c>
    </row>
    <row r="185" customFormat="false" ht="15" hidden="false" customHeight="false" outlineLevel="0" collapsed="false">
      <c r="A185" s="30" t="s">
        <v>123</v>
      </c>
      <c r="B185" s="35" t="n">
        <v>43908</v>
      </c>
      <c r="C185" s="30" t="s">
        <v>23</v>
      </c>
      <c r="D185" s="30" t="s">
        <v>22</v>
      </c>
      <c r="E185" s="0" t="n">
        <v>20</v>
      </c>
      <c r="F185" s="0" t="n">
        <v>2</v>
      </c>
      <c r="G185" s="26" t="s">
        <v>44</v>
      </c>
      <c r="H185" s="30" t="n">
        <v>1</v>
      </c>
      <c r="I185" s="33" t="b">
        <f aca="false">IF(AND(TableData[[#This Row],[Month]]&gt;=Backend!$C$9,TableData[[#This Row],[Month]]&lt;=Backend!$D$9),TRUE(),FALSE())</f>
        <v>0</v>
      </c>
    </row>
    <row r="186" customFormat="false" ht="15" hidden="false" customHeight="false" outlineLevel="0" collapsed="false">
      <c r="A186" s="30" t="s">
        <v>124</v>
      </c>
      <c r="B186" s="35" t="n">
        <v>43909</v>
      </c>
      <c r="C186" s="30" t="s">
        <v>26</v>
      </c>
      <c r="D186" s="30" t="s">
        <v>19</v>
      </c>
      <c r="F186" s="0" t="n">
        <v>70</v>
      </c>
      <c r="G186" s="26" t="s">
        <v>52</v>
      </c>
      <c r="H186" s="30"/>
      <c r="I186" s="33" t="b">
        <f aca="false">IF(AND(TableData[[#This Row],[Month]]&gt;=Backend!$C$9,TableData[[#This Row],[Month]]&lt;=Backend!$D$9),TRUE(),FALSE())</f>
        <v>0</v>
      </c>
    </row>
    <row r="187" customFormat="false" ht="15" hidden="false" customHeight="false" outlineLevel="0" collapsed="false">
      <c r="A187" s="30" t="s">
        <v>125</v>
      </c>
      <c r="B187" s="35" t="n">
        <v>43910</v>
      </c>
      <c r="C187" s="30" t="s">
        <v>27</v>
      </c>
      <c r="D187" s="30" t="s">
        <v>22</v>
      </c>
      <c r="F187" s="0" t="n">
        <v>50</v>
      </c>
      <c r="G187" s="26" t="s">
        <v>52</v>
      </c>
      <c r="H187" s="30"/>
      <c r="I187" s="33" t="b">
        <f aca="false">IF(AND(TableData[[#This Row],[Month]]&gt;=Backend!$C$9,TableData[[#This Row],[Month]]&lt;=Backend!$D$9),TRUE(),FALSE())</f>
        <v>0</v>
      </c>
    </row>
    <row r="188" customFormat="false" ht="15" hidden="false" customHeight="false" outlineLevel="0" collapsed="false">
      <c r="A188" s="30" t="s">
        <v>126</v>
      </c>
      <c r="B188" s="35" t="n">
        <v>43911</v>
      </c>
      <c r="C188" s="30" t="s">
        <v>16</v>
      </c>
      <c r="D188" s="30" t="s">
        <v>15</v>
      </c>
      <c r="E188" s="0" t="n">
        <v>106</v>
      </c>
      <c r="F188" s="0" t="n">
        <v>12</v>
      </c>
      <c r="G188" s="26" t="s">
        <v>44</v>
      </c>
      <c r="H188" s="30" t="n">
        <v>1</v>
      </c>
      <c r="I188" s="33" t="b">
        <f aca="false">IF(AND(TableData[[#This Row],[Month]]&gt;=Backend!$C$9,TableData[[#This Row],[Month]]&lt;=Backend!$D$9),TRUE(),FALSE())</f>
        <v>0</v>
      </c>
    </row>
    <row r="189" customFormat="false" ht="15" hidden="false" customHeight="false" outlineLevel="0" collapsed="false">
      <c r="A189" s="30" t="s">
        <v>127</v>
      </c>
      <c r="B189" s="35" t="n">
        <v>43912</v>
      </c>
      <c r="C189" s="30" t="s">
        <v>20</v>
      </c>
      <c r="D189" s="30" t="s">
        <v>19</v>
      </c>
      <c r="E189" s="0" t="n">
        <v>224</v>
      </c>
      <c r="F189" s="0" t="n">
        <v>1</v>
      </c>
      <c r="G189" s="26" t="s">
        <v>44</v>
      </c>
      <c r="H189" s="30" t="n">
        <v>1</v>
      </c>
      <c r="I189" s="33" t="b">
        <f aca="false">IF(AND(TableData[[#This Row],[Month]]&gt;=Backend!$C$9,TableData[[#This Row],[Month]]&lt;=Backend!$D$9),TRUE(),FALSE())</f>
        <v>0</v>
      </c>
    </row>
    <row r="190" customFormat="false" ht="15" hidden="false" customHeight="false" outlineLevel="0" collapsed="false">
      <c r="A190" s="30" t="s">
        <v>128</v>
      </c>
      <c r="B190" s="35" t="n">
        <v>43913</v>
      </c>
      <c r="C190" s="30" t="s">
        <v>23</v>
      </c>
      <c r="D190" s="30" t="s">
        <v>22</v>
      </c>
      <c r="E190" s="0" t="n">
        <v>80</v>
      </c>
      <c r="F190" s="0" t="n">
        <v>2</v>
      </c>
      <c r="G190" s="26" t="s">
        <v>44</v>
      </c>
      <c r="H190" s="30" t="n">
        <v>0</v>
      </c>
      <c r="I190" s="33" t="b">
        <f aca="false">IF(AND(TableData[[#This Row],[Month]]&gt;=Backend!$C$9,TableData[[#This Row],[Month]]&lt;=Backend!$D$9),TRUE(),FALSE())</f>
        <v>0</v>
      </c>
    </row>
    <row r="191" customFormat="false" ht="15" hidden="false" customHeight="false" outlineLevel="0" collapsed="false">
      <c r="A191" s="30" t="s">
        <v>129</v>
      </c>
      <c r="B191" s="35" t="n">
        <v>43914</v>
      </c>
      <c r="C191" s="30" t="s">
        <v>26</v>
      </c>
      <c r="D191" s="30" t="s">
        <v>19</v>
      </c>
      <c r="E191" s="0" t="n">
        <v>83</v>
      </c>
      <c r="F191" s="0" t="n">
        <v>3</v>
      </c>
      <c r="G191" s="26" t="s">
        <v>44</v>
      </c>
      <c r="H191" s="30" t="n">
        <v>1</v>
      </c>
      <c r="I191" s="33" t="b">
        <f aca="false">IF(AND(TableData[[#This Row],[Month]]&gt;=Backend!$C$9,TableData[[#This Row],[Month]]&lt;=Backend!$D$9),TRUE(),FALSE())</f>
        <v>0</v>
      </c>
    </row>
    <row r="192" customFormat="false" ht="15" hidden="false" customHeight="false" outlineLevel="0" collapsed="false">
      <c r="A192" s="30" t="s">
        <v>130</v>
      </c>
      <c r="B192" s="35" t="n">
        <v>43915</v>
      </c>
      <c r="C192" s="30" t="s">
        <v>27</v>
      </c>
      <c r="D192" s="30" t="s">
        <v>22</v>
      </c>
      <c r="E192" s="0" t="n">
        <v>28</v>
      </c>
      <c r="F192" s="0" t="n">
        <v>6</v>
      </c>
      <c r="G192" s="26" t="s">
        <v>44</v>
      </c>
      <c r="H192" s="30" t="n">
        <v>1</v>
      </c>
      <c r="I192" s="33" t="b">
        <f aca="false">IF(AND(TableData[[#This Row],[Month]]&gt;=Backend!$C$9,TableData[[#This Row],[Month]]&lt;=Backend!$D$9),TRUE(),FALSE())</f>
        <v>0</v>
      </c>
    </row>
    <row r="193" customFormat="false" ht="15" hidden="false" customHeight="false" outlineLevel="0" collapsed="false">
      <c r="A193" s="30" t="s">
        <v>131</v>
      </c>
      <c r="B193" s="35" t="n">
        <v>43916</v>
      </c>
      <c r="C193" s="30" t="s">
        <v>16</v>
      </c>
      <c r="D193" s="30" t="s">
        <v>15</v>
      </c>
      <c r="E193" s="0" t="n">
        <v>23</v>
      </c>
      <c r="F193" s="0" t="n">
        <v>4</v>
      </c>
      <c r="G193" s="26" t="s">
        <v>44</v>
      </c>
      <c r="H193" s="30" t="n">
        <v>1</v>
      </c>
      <c r="I193" s="33" t="b">
        <f aca="false">IF(AND(TableData[[#This Row],[Month]]&gt;=Backend!$C$9,TableData[[#This Row],[Month]]&lt;=Backend!$D$9),TRUE(),FALSE())</f>
        <v>0</v>
      </c>
    </row>
    <row r="194" customFormat="false" ht="15" hidden="false" customHeight="false" outlineLevel="0" collapsed="false">
      <c r="A194" s="30" t="s">
        <v>132</v>
      </c>
      <c r="B194" s="35" t="n">
        <v>43917</v>
      </c>
      <c r="C194" s="30" t="s">
        <v>20</v>
      </c>
      <c r="D194" s="30" t="s">
        <v>19</v>
      </c>
      <c r="F194" s="0" t="n">
        <v>10</v>
      </c>
      <c r="G194" s="26" t="s">
        <v>52</v>
      </c>
      <c r="H194" s="30"/>
      <c r="I194" s="33" t="b">
        <f aca="false">IF(AND(TableData[[#This Row],[Month]]&gt;=Backend!$C$9,TableData[[#This Row],[Month]]&lt;=Backend!$D$9),TRUE(),FALSE())</f>
        <v>0</v>
      </c>
    </row>
    <row r="195" customFormat="false" ht="15" hidden="false" customHeight="false" outlineLevel="0" collapsed="false">
      <c r="A195" s="30" t="s">
        <v>133</v>
      </c>
      <c r="B195" s="35" t="n">
        <v>43918</v>
      </c>
      <c r="C195" s="30" t="s">
        <v>23</v>
      </c>
      <c r="D195" s="30" t="s">
        <v>22</v>
      </c>
      <c r="F195" s="0" t="n">
        <v>9</v>
      </c>
      <c r="G195" s="26" t="s">
        <v>52</v>
      </c>
      <c r="H195" s="30"/>
      <c r="I195" s="33" t="b">
        <f aca="false">IF(AND(TableData[[#This Row],[Month]]&gt;=Backend!$C$9,TableData[[#This Row],[Month]]&lt;=Backend!$D$9),TRUE(),FALSE())</f>
        <v>0</v>
      </c>
    </row>
    <row r="196" customFormat="false" ht="15" hidden="false" customHeight="false" outlineLevel="0" collapsed="false">
      <c r="A196" s="30" t="s">
        <v>134</v>
      </c>
      <c r="B196" s="35" t="n">
        <v>43919</v>
      </c>
      <c r="C196" s="30" t="s">
        <v>26</v>
      </c>
      <c r="D196" s="30" t="s">
        <v>19</v>
      </c>
      <c r="F196" s="0" t="n">
        <v>2</v>
      </c>
      <c r="G196" s="26" t="s">
        <v>52</v>
      </c>
      <c r="H196" s="30"/>
      <c r="I196" s="33" t="b">
        <f aca="false">IF(AND(TableData[[#This Row],[Month]]&gt;=Backend!$C$9,TableData[[#This Row],[Month]]&lt;=Backend!$D$9),TRUE(),FALSE())</f>
        <v>0</v>
      </c>
    </row>
    <row r="197" customFormat="false" ht="15" hidden="false" customHeight="false" outlineLevel="0" collapsed="false">
      <c r="A197" s="30" t="s">
        <v>135</v>
      </c>
      <c r="B197" s="35" t="n">
        <v>43920</v>
      </c>
      <c r="C197" s="30" t="s">
        <v>27</v>
      </c>
      <c r="D197" s="30" t="s">
        <v>22</v>
      </c>
      <c r="E197" s="0" t="n">
        <v>15</v>
      </c>
      <c r="F197" s="0" t="n">
        <v>13</v>
      </c>
      <c r="G197" s="26" t="s">
        <v>44</v>
      </c>
      <c r="H197" s="30" t="n">
        <v>1</v>
      </c>
      <c r="I197" s="33" t="b">
        <f aca="false">IF(AND(TableData[[#This Row],[Month]]&gt;=Backend!$C$9,TableData[[#This Row],[Month]]&lt;=Backend!$D$9),TRUE(),FALSE())</f>
        <v>0</v>
      </c>
    </row>
    <row r="198" customFormat="false" ht="15" hidden="false" customHeight="false" outlineLevel="0" collapsed="false">
      <c r="A198" s="30" t="s">
        <v>136</v>
      </c>
      <c r="B198" s="35" t="n">
        <v>43921</v>
      </c>
      <c r="C198" s="30" t="s">
        <v>16</v>
      </c>
      <c r="D198" s="30" t="s">
        <v>15</v>
      </c>
      <c r="E198" s="0" t="n">
        <v>21</v>
      </c>
      <c r="F198" s="0" t="n">
        <v>15</v>
      </c>
      <c r="G198" s="26" t="s">
        <v>44</v>
      </c>
      <c r="H198" s="30" t="n">
        <v>1</v>
      </c>
      <c r="I198" s="33" t="b">
        <f aca="false">IF(AND(TableData[[#This Row],[Month]]&gt;=Backend!$C$9,TableData[[#This Row],[Month]]&lt;=Backend!$D$9),TRUE(),FALSE())</f>
        <v>0</v>
      </c>
    </row>
    <row r="199" customFormat="false" ht="15" hidden="false" customHeight="false" outlineLevel="0" collapsed="false">
      <c r="A199" s="30" t="s">
        <v>137</v>
      </c>
      <c r="B199" s="35" t="n">
        <v>43922</v>
      </c>
      <c r="C199" s="30" t="s">
        <v>20</v>
      </c>
      <c r="D199" s="30" t="s">
        <v>19</v>
      </c>
      <c r="E199" s="0" t="n">
        <v>29</v>
      </c>
      <c r="F199" s="0" t="n">
        <v>18</v>
      </c>
      <c r="G199" s="26" t="s">
        <v>44</v>
      </c>
      <c r="H199" s="30" t="n">
        <v>1</v>
      </c>
      <c r="I199" s="33" t="b">
        <f aca="false">IF(AND(TableData[[#This Row],[Month]]&gt;=Backend!$C$9,TableData[[#This Row],[Month]]&lt;=Backend!$D$9),TRUE(),FALSE())</f>
        <v>0</v>
      </c>
    </row>
    <row r="200" customFormat="false" ht="15" hidden="false" customHeight="false" outlineLevel="0" collapsed="false">
      <c r="A200" s="30" t="s">
        <v>138</v>
      </c>
      <c r="B200" s="35" t="n">
        <v>43923</v>
      </c>
      <c r="C200" s="30" t="s">
        <v>23</v>
      </c>
      <c r="D200" s="30" t="s">
        <v>22</v>
      </c>
      <c r="E200" s="0" t="n">
        <v>21</v>
      </c>
      <c r="F200" s="0" t="n">
        <v>10</v>
      </c>
      <c r="G200" s="26" t="s">
        <v>44</v>
      </c>
      <c r="H200" s="30" t="n">
        <v>1</v>
      </c>
      <c r="I200" s="33" t="b">
        <f aca="false">IF(AND(TableData[[#This Row],[Month]]&gt;=Backend!$C$9,TableData[[#This Row],[Month]]&lt;=Backend!$D$9),TRUE(),FALSE())</f>
        <v>0</v>
      </c>
    </row>
    <row r="201" customFormat="false" ht="15" hidden="false" customHeight="false" outlineLevel="0" collapsed="false">
      <c r="A201" s="30" t="s">
        <v>139</v>
      </c>
      <c r="B201" s="35" t="n">
        <v>43924</v>
      </c>
      <c r="C201" s="30" t="s">
        <v>26</v>
      </c>
      <c r="D201" s="30" t="s">
        <v>19</v>
      </c>
      <c r="E201" s="0" t="n">
        <v>17</v>
      </c>
      <c r="F201" s="0" t="n">
        <v>39</v>
      </c>
      <c r="G201" s="26" t="s">
        <v>44</v>
      </c>
      <c r="H201" s="30" t="n">
        <v>1</v>
      </c>
      <c r="I201" s="33" t="b">
        <f aca="false">IF(AND(TableData[[#This Row],[Month]]&gt;=Backend!$C$9,TableData[[#This Row],[Month]]&lt;=Backend!$D$9),TRUE(),FALSE())</f>
        <v>0</v>
      </c>
    </row>
    <row r="202" customFormat="false" ht="15" hidden="false" customHeight="false" outlineLevel="0" collapsed="false">
      <c r="A202" s="30" t="s">
        <v>140</v>
      </c>
      <c r="B202" s="35" t="n">
        <v>43925</v>
      </c>
      <c r="C202" s="30" t="s">
        <v>27</v>
      </c>
      <c r="D202" s="30" t="s">
        <v>22</v>
      </c>
      <c r="E202" s="0" t="n">
        <v>22</v>
      </c>
      <c r="F202" s="0" t="n">
        <v>4</v>
      </c>
      <c r="G202" s="26" t="s">
        <v>49</v>
      </c>
      <c r="H202" s="30" t="n">
        <v>1</v>
      </c>
      <c r="I202" s="33" t="b">
        <f aca="false">IF(AND(TableData[[#This Row],[Month]]&gt;=Backend!$C$9,TableData[[#This Row],[Month]]&lt;=Backend!$D$9),TRUE(),FALSE())</f>
        <v>0</v>
      </c>
    </row>
    <row r="203" customFormat="false" ht="15" hidden="false" customHeight="false" outlineLevel="0" collapsed="false">
      <c r="A203" s="30" t="s">
        <v>141</v>
      </c>
      <c r="B203" s="35" t="n">
        <v>43926</v>
      </c>
      <c r="C203" s="30" t="s">
        <v>16</v>
      </c>
      <c r="D203" s="30" t="s">
        <v>15</v>
      </c>
      <c r="E203" s="0" t="n">
        <v>21</v>
      </c>
      <c r="F203" s="0" t="n">
        <v>5</v>
      </c>
      <c r="G203" s="26" t="s">
        <v>44</v>
      </c>
      <c r="H203" s="30" t="n">
        <v>1</v>
      </c>
      <c r="I203" s="33" t="b">
        <f aca="false">IF(AND(TableData[[#This Row],[Month]]&gt;=Backend!$C$9,TableData[[#This Row],[Month]]&lt;=Backend!$D$9),TRUE(),FALSE())</f>
        <v>0</v>
      </c>
    </row>
    <row r="204" customFormat="false" ht="15" hidden="false" customHeight="false" outlineLevel="0" collapsed="false">
      <c r="A204" s="30" t="s">
        <v>142</v>
      </c>
      <c r="B204" s="35" t="n">
        <v>43927</v>
      </c>
      <c r="C204" s="30" t="s">
        <v>20</v>
      </c>
      <c r="D204" s="30" t="s">
        <v>19</v>
      </c>
      <c r="F204" s="0" t="n">
        <v>0</v>
      </c>
      <c r="G204" s="26" t="s">
        <v>52</v>
      </c>
      <c r="H204" s="30"/>
      <c r="I204" s="33" t="b">
        <f aca="false">IF(AND(TableData[[#This Row],[Month]]&gt;=Backend!$C$9,TableData[[#This Row],[Month]]&lt;=Backend!$D$9),TRUE(),FALSE())</f>
        <v>0</v>
      </c>
    </row>
    <row r="205" customFormat="false" ht="15" hidden="false" customHeight="false" outlineLevel="0" collapsed="false">
      <c r="A205" s="30" t="s">
        <v>143</v>
      </c>
      <c r="B205" s="35" t="n">
        <v>43928</v>
      </c>
      <c r="C205" s="30" t="s">
        <v>23</v>
      </c>
      <c r="D205" s="30" t="s">
        <v>22</v>
      </c>
      <c r="F205" s="0" t="n">
        <v>50</v>
      </c>
      <c r="G205" s="26" t="s">
        <v>52</v>
      </c>
      <c r="H205" s="30"/>
      <c r="I205" s="33" t="b">
        <f aca="false">IF(AND(TableData[[#This Row],[Month]]&gt;=Backend!$C$9,TableData[[#This Row],[Month]]&lt;=Backend!$D$9),TRUE(),FALSE())</f>
        <v>0</v>
      </c>
    </row>
    <row r="206" customFormat="false" ht="15" hidden="false" customHeight="false" outlineLevel="0" collapsed="false">
      <c r="A206" s="30" t="s">
        <v>144</v>
      </c>
      <c r="B206" s="35" t="n">
        <v>43929</v>
      </c>
      <c r="C206" s="30" t="s">
        <v>26</v>
      </c>
      <c r="D206" s="30" t="s">
        <v>19</v>
      </c>
      <c r="E206" s="0" t="n">
        <v>44</v>
      </c>
      <c r="F206" s="0" t="n">
        <v>4</v>
      </c>
      <c r="G206" s="26" t="s">
        <v>44</v>
      </c>
      <c r="H206" s="30" t="n">
        <v>1</v>
      </c>
      <c r="I206" s="33" t="b">
        <f aca="false">IF(AND(TableData[[#This Row],[Month]]&gt;=Backend!$C$9,TableData[[#This Row],[Month]]&lt;=Backend!$D$9),TRUE(),FALSE())</f>
        <v>0</v>
      </c>
    </row>
    <row r="207" customFormat="false" ht="15" hidden="false" customHeight="false" outlineLevel="0" collapsed="false">
      <c r="A207" s="30" t="s">
        <v>145</v>
      </c>
      <c r="B207" s="35" t="n">
        <v>43930</v>
      </c>
      <c r="C207" s="30" t="s">
        <v>27</v>
      </c>
      <c r="D207" s="30" t="s">
        <v>22</v>
      </c>
      <c r="E207" s="0" t="n">
        <v>43</v>
      </c>
      <c r="F207" s="0" t="n">
        <v>2</v>
      </c>
      <c r="G207" s="26" t="s">
        <v>44</v>
      </c>
      <c r="H207" s="30" t="n">
        <v>1</v>
      </c>
      <c r="I207" s="33" t="b">
        <f aca="false">IF(AND(TableData[[#This Row],[Month]]&gt;=Backend!$C$9,TableData[[#This Row],[Month]]&lt;=Backend!$D$9),TRUE(),FALSE())</f>
        <v>0</v>
      </c>
    </row>
    <row r="208" customFormat="false" ht="15" hidden="false" customHeight="false" outlineLevel="0" collapsed="false">
      <c r="A208" s="30" t="s">
        <v>146</v>
      </c>
      <c r="B208" s="35" t="n">
        <v>43931</v>
      </c>
      <c r="C208" s="30" t="s">
        <v>16</v>
      </c>
      <c r="D208" s="30" t="s">
        <v>15</v>
      </c>
      <c r="E208" s="0" t="n">
        <v>62</v>
      </c>
      <c r="F208" s="0" t="n">
        <v>70</v>
      </c>
      <c r="G208" s="26" t="s">
        <v>44</v>
      </c>
      <c r="H208" s="30" t="n">
        <v>1</v>
      </c>
      <c r="I208" s="33" t="b">
        <f aca="false">IF(AND(TableData[[#This Row],[Month]]&gt;=Backend!$C$9,TableData[[#This Row],[Month]]&lt;=Backend!$D$9),TRUE(),FALSE())</f>
        <v>0</v>
      </c>
    </row>
    <row r="209" customFormat="false" ht="15" hidden="false" customHeight="false" outlineLevel="0" collapsed="false">
      <c r="A209" s="30" t="s">
        <v>147</v>
      </c>
      <c r="B209" s="35" t="n">
        <v>43932</v>
      </c>
      <c r="C209" s="30" t="s">
        <v>20</v>
      </c>
      <c r="D209" s="30" t="s">
        <v>19</v>
      </c>
      <c r="E209" s="0" t="n">
        <v>49</v>
      </c>
      <c r="F209" s="0" t="n">
        <v>50</v>
      </c>
      <c r="G209" s="26" t="s">
        <v>44</v>
      </c>
      <c r="H209" s="30" t="n">
        <v>1</v>
      </c>
      <c r="I209" s="33" t="b">
        <f aca="false">IF(AND(TableData[[#This Row],[Month]]&gt;=Backend!$C$9,TableData[[#This Row],[Month]]&lt;=Backend!$D$9),TRUE(),FALSE())</f>
        <v>0</v>
      </c>
    </row>
    <row r="210" customFormat="false" ht="15" hidden="false" customHeight="false" outlineLevel="0" collapsed="false">
      <c r="A210" s="30" t="s">
        <v>148</v>
      </c>
      <c r="B210" s="35" t="n">
        <v>43933</v>
      </c>
      <c r="C210" s="30" t="s">
        <v>23</v>
      </c>
      <c r="D210" s="30" t="s">
        <v>22</v>
      </c>
      <c r="E210" s="0" t="n">
        <v>29</v>
      </c>
      <c r="F210" s="0" t="n">
        <v>12</v>
      </c>
      <c r="G210" s="26" t="s">
        <v>44</v>
      </c>
      <c r="H210" s="30" t="n">
        <v>1</v>
      </c>
      <c r="I210" s="33" t="b">
        <f aca="false">IF(AND(TableData[[#This Row],[Month]]&gt;=Backend!$C$9,TableData[[#This Row],[Month]]&lt;=Backend!$D$9),TRUE(),FALSE())</f>
        <v>0</v>
      </c>
    </row>
    <row r="211" customFormat="false" ht="15" hidden="false" customHeight="false" outlineLevel="0" collapsed="false">
      <c r="A211" s="30" t="s">
        <v>149</v>
      </c>
      <c r="B211" s="35" t="n">
        <v>43934</v>
      </c>
      <c r="C211" s="30" t="s">
        <v>26</v>
      </c>
      <c r="D211" s="30" t="s">
        <v>19</v>
      </c>
      <c r="E211" s="0" t="n">
        <v>29</v>
      </c>
      <c r="F211" s="0" t="n">
        <v>1</v>
      </c>
      <c r="G211" s="26" t="s">
        <v>44</v>
      </c>
      <c r="H211" s="30" t="n">
        <v>1</v>
      </c>
      <c r="I211" s="33" t="b">
        <f aca="false">IF(AND(TableData[[#This Row],[Month]]&gt;=Backend!$C$9,TableData[[#This Row],[Month]]&lt;=Backend!$D$9),TRUE(),FALSE())</f>
        <v>0</v>
      </c>
    </row>
    <row r="212" customFormat="false" ht="15" hidden="false" customHeight="false" outlineLevel="0" collapsed="false">
      <c r="A212" s="30" t="s">
        <v>150</v>
      </c>
      <c r="B212" s="35" t="n">
        <v>43935</v>
      </c>
      <c r="C212" s="30" t="s">
        <v>27</v>
      </c>
      <c r="D212" s="30" t="s">
        <v>22</v>
      </c>
      <c r="F212" s="0" t="n">
        <v>2</v>
      </c>
      <c r="G212" s="26" t="s">
        <v>52</v>
      </c>
      <c r="H212" s="30"/>
      <c r="I212" s="33" t="b">
        <f aca="false">IF(AND(TableData[[#This Row],[Month]]&gt;=Backend!$C$9,TableData[[#This Row],[Month]]&lt;=Backend!$D$9),TRUE(),FALSE())</f>
        <v>0</v>
      </c>
    </row>
    <row r="213" customFormat="false" ht="15" hidden="false" customHeight="false" outlineLevel="0" collapsed="false">
      <c r="A213" s="30" t="s">
        <v>151</v>
      </c>
      <c r="B213" s="35" t="n">
        <v>43936</v>
      </c>
      <c r="C213" s="30" t="s">
        <v>16</v>
      </c>
      <c r="D213" s="30" t="s">
        <v>15</v>
      </c>
      <c r="F213" s="0" t="n">
        <v>3</v>
      </c>
      <c r="G213" s="26" t="s">
        <v>52</v>
      </c>
      <c r="H213" s="30"/>
      <c r="I213" s="33" t="b">
        <f aca="false">IF(AND(TableData[[#This Row],[Month]]&gt;=Backend!$C$9,TableData[[#This Row],[Month]]&lt;=Backend!$D$9),TRUE(),FALSE())</f>
        <v>0</v>
      </c>
    </row>
    <row r="214" customFormat="false" ht="15" hidden="false" customHeight="false" outlineLevel="0" collapsed="false">
      <c r="A214" s="30" t="s">
        <v>43</v>
      </c>
      <c r="B214" s="35" t="n">
        <v>43831</v>
      </c>
      <c r="C214" s="30" t="s">
        <v>16</v>
      </c>
      <c r="D214" s="30" t="s">
        <v>15</v>
      </c>
      <c r="E214" s="0" t="n">
        <v>17</v>
      </c>
      <c r="F214" s="0" t="n">
        <v>6</v>
      </c>
      <c r="G214" s="26" t="s">
        <v>44</v>
      </c>
      <c r="H214" s="30" t="n">
        <v>1</v>
      </c>
      <c r="I214" s="33" t="b">
        <f aca="false">IF(AND(TableData[[#This Row],[Month]]&gt;=Backend!$C$9,TableData[[#This Row],[Month]]&lt;=Backend!$D$9),TRUE(),FALSE())</f>
        <v>0</v>
      </c>
    </row>
    <row r="215" customFormat="false" ht="15" hidden="false" customHeight="false" outlineLevel="0" collapsed="false">
      <c r="A215" s="30" t="s">
        <v>45</v>
      </c>
      <c r="B215" s="35" t="n">
        <v>43832</v>
      </c>
      <c r="C215" s="30" t="s">
        <v>20</v>
      </c>
      <c r="D215" s="30" t="s">
        <v>19</v>
      </c>
      <c r="E215" s="0" t="n">
        <v>14</v>
      </c>
      <c r="F215" s="0" t="n">
        <v>4</v>
      </c>
      <c r="G215" s="26" t="s">
        <v>44</v>
      </c>
      <c r="H215" s="30" t="n">
        <v>0</v>
      </c>
      <c r="I215" s="33" t="b">
        <f aca="false">IF(AND(TableData[[#This Row],[Month]]&gt;=Backend!$C$9,TableData[[#This Row],[Month]]&lt;=Backend!$D$9),TRUE(),FALSE())</f>
        <v>0</v>
      </c>
    </row>
    <row r="216" customFormat="false" ht="15" hidden="false" customHeight="false" outlineLevel="0" collapsed="false">
      <c r="A216" s="30" t="s">
        <v>46</v>
      </c>
      <c r="B216" s="35" t="n">
        <v>43833</v>
      </c>
      <c r="C216" s="30" t="s">
        <v>23</v>
      </c>
      <c r="D216" s="30" t="s">
        <v>22</v>
      </c>
      <c r="E216" s="0" t="n">
        <v>22</v>
      </c>
      <c r="F216" s="0" t="n">
        <v>10</v>
      </c>
      <c r="G216" s="26" t="s">
        <v>44</v>
      </c>
      <c r="H216" s="30" t="n">
        <v>1</v>
      </c>
      <c r="I216" s="33" t="b">
        <f aca="false">IF(AND(TableData[[#This Row],[Month]]&gt;=Backend!$C$9,TableData[[#This Row],[Month]]&lt;=Backend!$D$9),TRUE(),FALSE())</f>
        <v>0</v>
      </c>
    </row>
    <row r="217" customFormat="false" ht="15" hidden="false" customHeight="false" outlineLevel="0" collapsed="false">
      <c r="A217" s="30" t="s">
        <v>47</v>
      </c>
      <c r="B217" s="35" t="n">
        <v>43834</v>
      </c>
      <c r="C217" s="30" t="s">
        <v>26</v>
      </c>
      <c r="D217" s="30" t="s">
        <v>19</v>
      </c>
      <c r="E217" s="0" t="n">
        <v>24</v>
      </c>
      <c r="F217" s="0" t="n">
        <v>9</v>
      </c>
      <c r="G217" s="26" t="s">
        <v>44</v>
      </c>
      <c r="H217" s="30" t="n">
        <v>1</v>
      </c>
      <c r="I217" s="33" t="b">
        <f aca="false">IF(AND(TableData[[#This Row],[Month]]&gt;=Backend!$C$9,TableData[[#This Row],[Month]]&lt;=Backend!$D$9),TRUE(),FALSE())</f>
        <v>0</v>
      </c>
    </row>
    <row r="218" customFormat="false" ht="15" hidden="false" customHeight="false" outlineLevel="0" collapsed="false">
      <c r="A218" s="30" t="s">
        <v>48</v>
      </c>
      <c r="B218" s="35" t="n">
        <v>43835</v>
      </c>
      <c r="C218" s="30" t="s">
        <v>27</v>
      </c>
      <c r="D218" s="30" t="s">
        <v>22</v>
      </c>
      <c r="E218" s="0" t="n">
        <v>14</v>
      </c>
      <c r="F218" s="0" t="n">
        <v>2</v>
      </c>
      <c r="G218" s="26" t="s">
        <v>49</v>
      </c>
      <c r="H218" s="30" t="n">
        <v>1</v>
      </c>
      <c r="I218" s="33" t="b">
        <f aca="false">IF(AND(TableData[[#This Row],[Month]]&gt;=Backend!$C$9,TableData[[#This Row],[Month]]&lt;=Backend!$D$9),TRUE(),FALSE())</f>
        <v>0</v>
      </c>
    </row>
    <row r="219" customFormat="false" ht="15" hidden="false" customHeight="false" outlineLevel="0" collapsed="false">
      <c r="A219" s="30" t="s">
        <v>50</v>
      </c>
      <c r="B219" s="35" t="n">
        <v>43836</v>
      </c>
      <c r="C219" s="30" t="s">
        <v>16</v>
      </c>
      <c r="D219" s="30" t="s">
        <v>15</v>
      </c>
      <c r="E219" s="0" t="n">
        <v>12</v>
      </c>
      <c r="F219" s="0" t="n">
        <v>13</v>
      </c>
      <c r="G219" s="26" t="s">
        <v>44</v>
      </c>
      <c r="H219" s="30" t="n">
        <v>1</v>
      </c>
      <c r="I219" s="33" t="b">
        <f aca="false">IF(AND(TableData[[#This Row],[Month]]&gt;=Backend!$C$9,TableData[[#This Row],[Month]]&lt;=Backend!$D$9),TRUE(),FALSE())</f>
        <v>0</v>
      </c>
    </row>
    <row r="220" customFormat="false" ht="15" hidden="false" customHeight="false" outlineLevel="0" collapsed="false">
      <c r="A220" s="30" t="s">
        <v>51</v>
      </c>
      <c r="B220" s="35" t="n">
        <v>43837</v>
      </c>
      <c r="C220" s="30" t="s">
        <v>20</v>
      </c>
      <c r="D220" s="30" t="s">
        <v>19</v>
      </c>
      <c r="F220" s="0" t="n">
        <v>15</v>
      </c>
      <c r="G220" s="26" t="s">
        <v>52</v>
      </c>
      <c r="H220" s="30"/>
      <c r="I220" s="33" t="b">
        <f aca="false">IF(AND(TableData[[#This Row],[Month]]&gt;=Backend!$C$9,TableData[[#This Row],[Month]]&lt;=Backend!$D$9),TRUE(),FALSE())</f>
        <v>0</v>
      </c>
    </row>
    <row r="221" customFormat="false" ht="15" hidden="false" customHeight="false" outlineLevel="0" collapsed="false">
      <c r="A221" s="30" t="s">
        <v>53</v>
      </c>
      <c r="B221" s="35" t="n">
        <v>43838</v>
      </c>
      <c r="C221" s="30" t="s">
        <v>23</v>
      </c>
      <c r="D221" s="30" t="s">
        <v>22</v>
      </c>
      <c r="F221" s="0" t="n">
        <v>18</v>
      </c>
      <c r="G221" s="26" t="s">
        <v>52</v>
      </c>
      <c r="H221" s="30"/>
      <c r="I221" s="33" t="b">
        <f aca="false">IF(AND(TableData[[#This Row],[Month]]&gt;=Backend!$C$9,TableData[[#This Row],[Month]]&lt;=Backend!$D$9),TRUE(),FALSE())</f>
        <v>0</v>
      </c>
    </row>
    <row r="222" customFormat="false" ht="15" hidden="false" customHeight="false" outlineLevel="0" collapsed="false">
      <c r="A222" s="30" t="s">
        <v>54</v>
      </c>
      <c r="B222" s="35" t="n">
        <v>43839</v>
      </c>
      <c r="C222" s="30" t="s">
        <v>26</v>
      </c>
      <c r="D222" s="30" t="s">
        <v>19</v>
      </c>
      <c r="E222" s="0" t="n">
        <v>19</v>
      </c>
      <c r="F222" s="0" t="n">
        <v>10</v>
      </c>
      <c r="G222" s="26" t="s">
        <v>44</v>
      </c>
      <c r="H222" s="30" t="n">
        <v>1</v>
      </c>
      <c r="I222" s="33" t="b">
        <f aca="false">IF(AND(TableData[[#This Row],[Month]]&gt;=Backend!$C$9,TableData[[#This Row],[Month]]&lt;=Backend!$D$9),TRUE(),FALSE())</f>
        <v>0</v>
      </c>
    </row>
    <row r="223" customFormat="false" ht="15" hidden="false" customHeight="false" outlineLevel="0" collapsed="false">
      <c r="A223" s="30" t="s">
        <v>55</v>
      </c>
      <c r="B223" s="35" t="n">
        <v>43840</v>
      </c>
      <c r="C223" s="30" t="s">
        <v>27</v>
      </c>
      <c r="D223" s="30" t="s">
        <v>22</v>
      </c>
      <c r="E223" s="0" t="n">
        <v>15</v>
      </c>
      <c r="F223" s="0" t="n">
        <v>39</v>
      </c>
      <c r="G223" s="26" t="s">
        <v>44</v>
      </c>
      <c r="H223" s="30" t="n">
        <v>1</v>
      </c>
      <c r="I223" s="33" t="b">
        <f aca="false">IF(AND(TableData[[#This Row],[Month]]&gt;=Backend!$C$9,TableData[[#This Row],[Month]]&lt;=Backend!$D$9),TRUE(),FALSE())</f>
        <v>0</v>
      </c>
    </row>
    <row r="224" customFormat="false" ht="15" hidden="false" customHeight="false" outlineLevel="0" collapsed="false">
      <c r="A224" s="30" t="s">
        <v>56</v>
      </c>
      <c r="B224" s="35" t="n">
        <v>43841</v>
      </c>
      <c r="C224" s="30" t="s">
        <v>16</v>
      </c>
      <c r="D224" s="30" t="s">
        <v>15</v>
      </c>
      <c r="E224" s="0" t="n">
        <v>21</v>
      </c>
      <c r="F224" s="0" t="n">
        <v>4</v>
      </c>
      <c r="G224" s="26" t="s">
        <v>44</v>
      </c>
      <c r="H224" s="30" t="n">
        <v>1</v>
      </c>
      <c r="I224" s="33" t="b">
        <f aca="false">IF(AND(TableData[[#This Row],[Month]]&gt;=Backend!$C$9,TableData[[#This Row],[Month]]&lt;=Backend!$D$9),TRUE(),FALSE())</f>
        <v>0</v>
      </c>
    </row>
    <row r="225" customFormat="false" ht="15" hidden="false" customHeight="false" outlineLevel="0" collapsed="false">
      <c r="A225" s="30" t="s">
        <v>57</v>
      </c>
      <c r="B225" s="35" t="n">
        <v>43842</v>
      </c>
      <c r="C225" s="30" t="s">
        <v>20</v>
      </c>
      <c r="D225" s="30" t="s">
        <v>19</v>
      </c>
      <c r="E225" s="0" t="n">
        <v>20</v>
      </c>
      <c r="F225" s="0" t="n">
        <v>5</v>
      </c>
      <c r="G225" s="26" t="s">
        <v>44</v>
      </c>
      <c r="H225" s="30" t="n">
        <v>1</v>
      </c>
      <c r="I225" s="33" t="b">
        <f aca="false">IF(AND(TableData[[#This Row],[Month]]&gt;=Backend!$C$9,TableData[[#This Row],[Month]]&lt;=Backend!$D$9),TRUE(),FALSE())</f>
        <v>0</v>
      </c>
    </row>
    <row r="226" customFormat="false" ht="15" hidden="false" customHeight="false" outlineLevel="0" collapsed="false">
      <c r="A226" s="30" t="s">
        <v>58</v>
      </c>
      <c r="B226" s="35" t="n">
        <v>43843</v>
      </c>
      <c r="C226" s="30" t="s">
        <v>23</v>
      </c>
      <c r="D226" s="30" t="s">
        <v>22</v>
      </c>
      <c r="E226" s="0" t="n">
        <v>28</v>
      </c>
      <c r="F226" s="0" t="n">
        <v>0</v>
      </c>
      <c r="G226" s="26" t="s">
        <v>44</v>
      </c>
      <c r="H226" s="30" t="n">
        <v>1</v>
      </c>
      <c r="I226" s="33" t="b">
        <f aca="false">IF(AND(TableData[[#This Row],[Month]]&gt;=Backend!$C$9,TableData[[#This Row],[Month]]&lt;=Backend!$D$9),TRUE(),FALSE())</f>
        <v>0</v>
      </c>
    </row>
    <row r="227" customFormat="false" ht="15" hidden="false" customHeight="false" outlineLevel="0" collapsed="false">
      <c r="A227" s="30" t="s">
        <v>59</v>
      </c>
      <c r="B227" s="35" t="n">
        <v>43844</v>
      </c>
      <c r="C227" s="30" t="s">
        <v>26</v>
      </c>
      <c r="D227" s="30" t="s">
        <v>19</v>
      </c>
      <c r="E227" s="0" t="n">
        <v>18</v>
      </c>
      <c r="F227" s="0" t="n">
        <v>50</v>
      </c>
      <c r="G227" s="26" t="s">
        <v>44</v>
      </c>
      <c r="H227" s="30" t="n">
        <v>1</v>
      </c>
      <c r="I227" s="33" t="b">
        <f aca="false">IF(AND(TableData[[#This Row],[Month]]&gt;=Backend!$C$9,TableData[[#This Row],[Month]]&lt;=Backend!$D$9),TRUE(),FALSE())</f>
        <v>0</v>
      </c>
    </row>
    <row r="228" customFormat="false" ht="15" hidden="false" customHeight="false" outlineLevel="0" collapsed="false">
      <c r="A228" s="30" t="s">
        <v>60</v>
      </c>
      <c r="B228" s="35" t="n">
        <v>43845</v>
      </c>
      <c r="C228" s="30" t="s">
        <v>27</v>
      </c>
      <c r="D228" s="30" t="s">
        <v>22</v>
      </c>
      <c r="F228" s="0" t="n">
        <v>4</v>
      </c>
      <c r="G228" s="26" t="s">
        <v>52</v>
      </c>
      <c r="H228" s="30"/>
      <c r="I228" s="33" t="b">
        <f aca="false">IF(AND(TableData[[#This Row],[Month]]&gt;=Backend!$C$9,TableData[[#This Row],[Month]]&lt;=Backend!$D$9),TRUE(),FALSE())</f>
        <v>0</v>
      </c>
    </row>
    <row r="229" customFormat="false" ht="15" hidden="false" customHeight="false" outlineLevel="0" collapsed="false">
      <c r="A229" s="30" t="s">
        <v>61</v>
      </c>
      <c r="B229" s="35" t="n">
        <v>43846</v>
      </c>
      <c r="C229" s="30" t="s">
        <v>16</v>
      </c>
      <c r="D229" s="30" t="s">
        <v>15</v>
      </c>
      <c r="F229" s="0" t="n">
        <v>2</v>
      </c>
      <c r="G229" s="26" t="s">
        <v>52</v>
      </c>
      <c r="H229" s="30"/>
      <c r="I229" s="33" t="b">
        <f aca="false">IF(AND(TableData[[#This Row],[Month]]&gt;=Backend!$C$9,TableData[[#This Row],[Month]]&lt;=Backend!$D$9),TRUE(),FALSE())</f>
        <v>0</v>
      </c>
    </row>
    <row r="230" customFormat="false" ht="15" hidden="false" customHeight="false" outlineLevel="0" collapsed="false">
      <c r="A230" s="30" t="s">
        <v>62</v>
      </c>
      <c r="B230" s="35" t="n">
        <v>43847</v>
      </c>
      <c r="C230" s="30" t="s">
        <v>20</v>
      </c>
      <c r="D230" s="30" t="s">
        <v>19</v>
      </c>
      <c r="F230" s="0" t="n">
        <v>70</v>
      </c>
      <c r="G230" s="26" t="s">
        <v>52</v>
      </c>
      <c r="H230" s="30"/>
      <c r="I230" s="33" t="b">
        <f aca="false">IF(AND(TableData[[#This Row],[Month]]&gt;=Backend!$C$9,TableData[[#This Row],[Month]]&lt;=Backend!$D$9),TRUE(),FALSE())</f>
        <v>0</v>
      </c>
    </row>
    <row r="231" customFormat="false" ht="15" hidden="false" customHeight="false" outlineLevel="0" collapsed="false">
      <c r="A231" s="30" t="s">
        <v>63</v>
      </c>
      <c r="B231" s="35" t="n">
        <v>43848</v>
      </c>
      <c r="C231" s="30" t="s">
        <v>23</v>
      </c>
      <c r="D231" s="30" t="s">
        <v>22</v>
      </c>
      <c r="E231" s="0" t="n">
        <v>12</v>
      </c>
      <c r="F231" s="0" t="n">
        <v>50</v>
      </c>
      <c r="G231" s="26" t="s">
        <v>44</v>
      </c>
      <c r="H231" s="30" t="n">
        <v>1</v>
      </c>
      <c r="I231" s="33" t="b">
        <f aca="false">IF(AND(TableData[[#This Row],[Month]]&gt;=Backend!$C$9,TableData[[#This Row],[Month]]&lt;=Backend!$D$9),TRUE(),FALSE())</f>
        <v>0</v>
      </c>
    </row>
    <row r="232" customFormat="false" ht="15" hidden="false" customHeight="false" outlineLevel="0" collapsed="false">
      <c r="A232" s="30" t="s">
        <v>64</v>
      </c>
      <c r="B232" s="35" t="n">
        <v>43849</v>
      </c>
      <c r="C232" s="30" t="s">
        <v>26</v>
      </c>
      <c r="D232" s="30" t="s">
        <v>19</v>
      </c>
      <c r="E232" s="0" t="n">
        <v>11</v>
      </c>
      <c r="F232" s="0" t="n">
        <v>12</v>
      </c>
      <c r="G232" s="26" t="s">
        <v>44</v>
      </c>
      <c r="H232" s="30" t="n">
        <v>1</v>
      </c>
      <c r="I232" s="33" t="b">
        <f aca="false">IF(AND(TableData[[#This Row],[Month]]&gt;=Backend!$C$9,TableData[[#This Row],[Month]]&lt;=Backend!$D$9),TRUE(),FALSE())</f>
        <v>0</v>
      </c>
    </row>
    <row r="233" customFormat="false" ht="15" hidden="false" customHeight="false" outlineLevel="0" collapsed="false">
      <c r="A233" s="30" t="s">
        <v>65</v>
      </c>
      <c r="B233" s="35" t="n">
        <v>43850</v>
      </c>
      <c r="C233" s="30" t="s">
        <v>27</v>
      </c>
      <c r="D233" s="30" t="s">
        <v>22</v>
      </c>
      <c r="E233" s="0" t="n">
        <v>11</v>
      </c>
      <c r="F233" s="0" t="n">
        <v>1</v>
      </c>
      <c r="G233" s="26" t="s">
        <v>44</v>
      </c>
      <c r="H233" s="30" t="n">
        <v>1</v>
      </c>
      <c r="I233" s="33" t="b">
        <f aca="false">IF(AND(TableData[[#This Row],[Month]]&gt;=Backend!$C$9,TableData[[#This Row],[Month]]&lt;=Backend!$D$9),TRUE(),FALSE())</f>
        <v>0</v>
      </c>
    </row>
    <row r="234" customFormat="false" ht="15" hidden="false" customHeight="false" outlineLevel="0" collapsed="false">
      <c r="A234" s="30" t="s">
        <v>66</v>
      </c>
      <c r="B234" s="35" t="n">
        <v>43851</v>
      </c>
      <c r="C234" s="30" t="s">
        <v>16</v>
      </c>
      <c r="D234" s="30" t="s">
        <v>15</v>
      </c>
      <c r="E234" s="0" t="n">
        <v>10</v>
      </c>
      <c r="F234" s="0" t="n">
        <v>2</v>
      </c>
      <c r="G234" s="26" t="s">
        <v>44</v>
      </c>
      <c r="H234" s="30" t="n">
        <v>0</v>
      </c>
      <c r="I234" s="33" t="b">
        <f aca="false">IF(AND(TableData[[#This Row],[Month]]&gt;=Backend!$C$9,TableData[[#This Row],[Month]]&lt;=Backend!$D$9),TRUE(),FALSE())</f>
        <v>0</v>
      </c>
    </row>
    <row r="235" customFormat="false" ht="15" hidden="false" customHeight="false" outlineLevel="0" collapsed="false">
      <c r="A235" s="30" t="s">
        <v>67</v>
      </c>
      <c r="B235" s="35" t="n">
        <v>43852</v>
      </c>
      <c r="C235" s="30" t="s">
        <v>20</v>
      </c>
      <c r="D235" s="30" t="s">
        <v>19</v>
      </c>
      <c r="E235" s="0" t="n">
        <v>16</v>
      </c>
      <c r="F235" s="0" t="n">
        <v>3</v>
      </c>
      <c r="G235" s="26" t="s">
        <v>44</v>
      </c>
      <c r="H235" s="30" t="n">
        <v>0</v>
      </c>
      <c r="I235" s="33" t="b">
        <f aca="false">IF(AND(TableData[[#This Row],[Month]]&gt;=Backend!$C$9,TableData[[#This Row],[Month]]&lt;=Backend!$D$9),TRUE(),FALSE())</f>
        <v>0</v>
      </c>
    </row>
    <row r="236" customFormat="false" ht="15" hidden="false" customHeight="false" outlineLevel="0" collapsed="false">
      <c r="A236" s="30" t="s">
        <v>68</v>
      </c>
      <c r="B236" s="35" t="n">
        <v>43853</v>
      </c>
      <c r="C236" s="30" t="s">
        <v>23</v>
      </c>
      <c r="D236" s="30" t="s">
        <v>22</v>
      </c>
      <c r="E236" s="0" t="n">
        <v>29</v>
      </c>
      <c r="F236" s="0" t="n">
        <v>6</v>
      </c>
      <c r="G236" s="26" t="s">
        <v>49</v>
      </c>
      <c r="H236" s="30" t="n">
        <v>0</v>
      </c>
      <c r="I236" s="33" t="b">
        <f aca="false">IF(AND(TableData[[#This Row],[Month]]&gt;=Backend!$C$9,TableData[[#This Row],[Month]]&lt;=Backend!$D$9),TRUE(),FALSE())</f>
        <v>0</v>
      </c>
    </row>
    <row r="237" customFormat="false" ht="15" hidden="false" customHeight="false" outlineLevel="0" collapsed="false">
      <c r="A237" s="30" t="s">
        <v>69</v>
      </c>
      <c r="B237" s="35" t="n">
        <v>43854</v>
      </c>
      <c r="C237" s="30" t="s">
        <v>26</v>
      </c>
      <c r="D237" s="30" t="s">
        <v>19</v>
      </c>
      <c r="E237" s="0" t="n">
        <v>31</v>
      </c>
      <c r="F237" s="0" t="n">
        <v>4</v>
      </c>
      <c r="G237" s="26" t="s">
        <v>44</v>
      </c>
      <c r="H237" s="30" t="n">
        <v>1</v>
      </c>
      <c r="I237" s="33" t="b">
        <f aca="false">IF(AND(TableData[[#This Row],[Month]]&gt;=Backend!$C$9,TableData[[#This Row],[Month]]&lt;=Backend!$D$9),TRUE(),FALSE())</f>
        <v>0</v>
      </c>
    </row>
    <row r="238" customFormat="false" ht="15" hidden="false" customHeight="false" outlineLevel="0" collapsed="false">
      <c r="A238" s="30" t="s">
        <v>70</v>
      </c>
      <c r="B238" s="35" t="n">
        <v>43855</v>
      </c>
      <c r="C238" s="30" t="s">
        <v>27</v>
      </c>
      <c r="D238" s="30" t="s">
        <v>22</v>
      </c>
      <c r="F238" s="0" t="n">
        <v>10</v>
      </c>
      <c r="G238" s="26" t="s">
        <v>52</v>
      </c>
      <c r="H238" s="30"/>
      <c r="I238" s="33" t="b">
        <f aca="false">IF(AND(TableData[[#This Row],[Month]]&gt;=Backend!$C$9,TableData[[#This Row],[Month]]&lt;=Backend!$D$9),TRUE(),FALSE())</f>
        <v>0</v>
      </c>
    </row>
    <row r="239" customFormat="false" ht="15" hidden="false" customHeight="false" outlineLevel="0" collapsed="false">
      <c r="A239" s="30" t="s">
        <v>71</v>
      </c>
      <c r="B239" s="35" t="n">
        <v>43856</v>
      </c>
      <c r="C239" s="30" t="s">
        <v>16</v>
      </c>
      <c r="D239" s="30" t="s">
        <v>15</v>
      </c>
      <c r="F239" s="0" t="n">
        <v>9</v>
      </c>
      <c r="G239" s="26" t="s">
        <v>52</v>
      </c>
      <c r="H239" s="30"/>
      <c r="I239" s="33" t="b">
        <f aca="false">IF(AND(TableData[[#This Row],[Month]]&gt;=Backend!$C$9,TableData[[#This Row],[Month]]&lt;=Backend!$D$9),TRUE(),FALSE())</f>
        <v>0</v>
      </c>
    </row>
    <row r="240" customFormat="false" ht="15" hidden="false" customHeight="false" outlineLevel="0" collapsed="false">
      <c r="A240" s="30" t="s">
        <v>72</v>
      </c>
      <c r="B240" s="35" t="n">
        <v>43857</v>
      </c>
      <c r="C240" s="30" t="s">
        <v>20</v>
      </c>
      <c r="D240" s="30" t="s">
        <v>19</v>
      </c>
      <c r="E240" s="0" t="n">
        <v>13</v>
      </c>
      <c r="F240" s="0" t="n">
        <v>2</v>
      </c>
      <c r="G240" s="26" t="s">
        <v>44</v>
      </c>
      <c r="H240" s="30" t="n">
        <v>1</v>
      </c>
      <c r="I240" s="33" t="b">
        <f aca="false">IF(AND(TableData[[#This Row],[Month]]&gt;=Backend!$C$9,TableData[[#This Row],[Month]]&lt;=Backend!$D$9),TRUE(),FALSE())</f>
        <v>0</v>
      </c>
    </row>
    <row r="241" customFormat="false" ht="15" hidden="false" customHeight="false" outlineLevel="0" collapsed="false">
      <c r="A241" s="30" t="s">
        <v>73</v>
      </c>
      <c r="B241" s="35" t="n">
        <v>43858</v>
      </c>
      <c r="C241" s="30" t="s">
        <v>23</v>
      </c>
      <c r="D241" s="30" t="s">
        <v>22</v>
      </c>
      <c r="E241" s="0" t="n">
        <v>28</v>
      </c>
      <c r="F241" s="0" t="n">
        <v>13</v>
      </c>
      <c r="G241" s="26" t="s">
        <v>44</v>
      </c>
      <c r="H241" s="30" t="n">
        <v>1</v>
      </c>
      <c r="I241" s="33" t="b">
        <f aca="false">IF(AND(TableData[[#This Row],[Month]]&gt;=Backend!$C$9,TableData[[#This Row],[Month]]&lt;=Backend!$D$9),TRUE(),FALSE())</f>
        <v>0</v>
      </c>
    </row>
    <row r="242" customFormat="false" ht="15" hidden="false" customHeight="false" outlineLevel="0" collapsed="false">
      <c r="A242" s="30" t="s">
        <v>74</v>
      </c>
      <c r="B242" s="35" t="n">
        <v>43859</v>
      </c>
      <c r="C242" s="30" t="s">
        <v>26</v>
      </c>
      <c r="D242" s="30" t="s">
        <v>19</v>
      </c>
      <c r="E242" s="0" t="n">
        <v>32</v>
      </c>
      <c r="F242" s="0" t="n">
        <v>15</v>
      </c>
      <c r="G242" s="26" t="s">
        <v>44</v>
      </c>
      <c r="H242" s="30" t="n">
        <v>1</v>
      </c>
      <c r="I242" s="33" t="b">
        <f aca="false">IF(AND(TableData[[#This Row],[Month]]&gt;=Backend!$C$9,TableData[[#This Row],[Month]]&lt;=Backend!$D$9),TRUE(),FALSE())</f>
        <v>0</v>
      </c>
    </row>
    <row r="243" customFormat="false" ht="15" hidden="false" customHeight="false" outlineLevel="0" collapsed="false">
      <c r="A243" s="30" t="s">
        <v>75</v>
      </c>
      <c r="B243" s="35" t="n">
        <v>43860</v>
      </c>
      <c r="C243" s="30" t="s">
        <v>27</v>
      </c>
      <c r="D243" s="30" t="s">
        <v>22</v>
      </c>
      <c r="E243" s="0" t="n">
        <v>16</v>
      </c>
      <c r="F243" s="0" t="n">
        <v>18</v>
      </c>
      <c r="G243" s="26" t="s">
        <v>44</v>
      </c>
      <c r="H243" s="30" t="n">
        <v>1</v>
      </c>
      <c r="I243" s="33" t="b">
        <f aca="false">IF(AND(TableData[[#This Row],[Month]]&gt;=Backend!$C$9,TableData[[#This Row],[Month]]&lt;=Backend!$D$9),TRUE(),FALSE())</f>
        <v>0</v>
      </c>
    </row>
    <row r="244" customFormat="false" ht="15" hidden="false" customHeight="false" outlineLevel="0" collapsed="false">
      <c r="A244" s="30" t="s">
        <v>76</v>
      </c>
      <c r="B244" s="35" t="n">
        <v>43861</v>
      </c>
      <c r="C244" s="30" t="s">
        <v>16</v>
      </c>
      <c r="D244" s="30" t="s">
        <v>15</v>
      </c>
      <c r="E244" s="0" t="n">
        <v>14</v>
      </c>
      <c r="F244" s="0" t="n">
        <v>10</v>
      </c>
      <c r="G244" s="26" t="s">
        <v>44</v>
      </c>
      <c r="H244" s="30" t="n">
        <v>1</v>
      </c>
      <c r="I244" s="33" t="b">
        <f aca="false">IF(AND(TableData[[#This Row],[Month]]&gt;=Backend!$C$9,TableData[[#This Row],[Month]]&lt;=Backend!$D$9),TRUE(),FALSE())</f>
        <v>0</v>
      </c>
    </row>
    <row r="245" customFormat="false" ht="15" hidden="false" customHeight="false" outlineLevel="0" collapsed="false">
      <c r="A245" s="30" t="s">
        <v>77</v>
      </c>
      <c r="B245" s="35" t="n">
        <v>43862</v>
      </c>
      <c r="C245" s="30" t="s">
        <v>20</v>
      </c>
      <c r="D245" s="30" t="s">
        <v>19</v>
      </c>
      <c r="E245" s="0" t="n">
        <v>11</v>
      </c>
      <c r="F245" s="0" t="n">
        <v>39</v>
      </c>
      <c r="G245" s="26" t="s">
        <v>44</v>
      </c>
      <c r="H245" s="30" t="n">
        <v>1</v>
      </c>
      <c r="I245" s="33" t="b">
        <f aca="false">IF(AND(TableData[[#This Row],[Month]]&gt;=Backend!$C$9,TableData[[#This Row],[Month]]&lt;=Backend!$D$9),TRUE(),FALSE())</f>
        <v>1</v>
      </c>
    </row>
    <row r="246" customFormat="false" ht="15" hidden="false" customHeight="false" outlineLevel="0" collapsed="false">
      <c r="A246" s="30" t="s">
        <v>78</v>
      </c>
      <c r="B246" s="35" t="n">
        <v>43863</v>
      </c>
      <c r="C246" s="30" t="s">
        <v>23</v>
      </c>
      <c r="D246" s="30" t="s">
        <v>22</v>
      </c>
      <c r="F246" s="0" t="n">
        <v>4</v>
      </c>
      <c r="G246" s="26" t="s">
        <v>52</v>
      </c>
      <c r="H246" s="30"/>
      <c r="I246" s="33" t="b">
        <f aca="false">IF(AND(TableData[[#This Row],[Month]]&gt;=Backend!$C$9,TableData[[#This Row],[Month]]&lt;=Backend!$D$9),TRUE(),FALSE())</f>
        <v>1</v>
      </c>
    </row>
    <row r="247" customFormat="false" ht="15" hidden="false" customHeight="false" outlineLevel="0" collapsed="false">
      <c r="A247" s="30" t="s">
        <v>79</v>
      </c>
      <c r="B247" s="35" t="n">
        <v>43864</v>
      </c>
      <c r="C247" s="30" t="s">
        <v>26</v>
      </c>
      <c r="D247" s="30" t="s">
        <v>19</v>
      </c>
      <c r="F247" s="0" t="n">
        <v>5</v>
      </c>
      <c r="G247" s="26" t="s">
        <v>52</v>
      </c>
      <c r="H247" s="30"/>
      <c r="I247" s="33" t="b">
        <f aca="false">IF(AND(TableData[[#This Row],[Month]]&gt;=Backend!$C$9,TableData[[#This Row],[Month]]&lt;=Backend!$D$9),TRUE(),FALSE())</f>
        <v>1</v>
      </c>
    </row>
    <row r="248" customFormat="false" ht="15" hidden="false" customHeight="false" outlineLevel="0" collapsed="false">
      <c r="A248" s="30" t="s">
        <v>80</v>
      </c>
      <c r="B248" s="35" t="n">
        <v>43865</v>
      </c>
      <c r="C248" s="30" t="s">
        <v>27</v>
      </c>
      <c r="D248" s="30" t="s">
        <v>22</v>
      </c>
      <c r="F248" s="0" t="n">
        <v>0</v>
      </c>
      <c r="G248" s="26" t="s">
        <v>52</v>
      </c>
      <c r="H248" s="30"/>
      <c r="I248" s="33" t="b">
        <f aca="false">IF(AND(TableData[[#This Row],[Month]]&gt;=Backend!$C$9,TableData[[#This Row],[Month]]&lt;=Backend!$D$9),TRUE(),FALSE())</f>
        <v>1</v>
      </c>
    </row>
    <row r="249" customFormat="false" ht="15" hidden="false" customHeight="false" outlineLevel="0" collapsed="false">
      <c r="A249" s="30" t="s">
        <v>81</v>
      </c>
      <c r="B249" s="35" t="n">
        <v>43866</v>
      </c>
      <c r="C249" s="30" t="s">
        <v>16</v>
      </c>
      <c r="D249" s="30" t="s">
        <v>15</v>
      </c>
      <c r="E249" s="0" t="n">
        <v>28</v>
      </c>
      <c r="F249" s="0" t="n">
        <v>50</v>
      </c>
      <c r="G249" s="26" t="s">
        <v>44</v>
      </c>
      <c r="H249" s="30" t="n">
        <v>1</v>
      </c>
      <c r="I249" s="33" t="b">
        <f aca="false">IF(AND(TableData[[#This Row],[Month]]&gt;=Backend!$C$9,TableData[[#This Row],[Month]]&lt;=Backend!$D$9),TRUE(),FALSE())</f>
        <v>1</v>
      </c>
    </row>
    <row r="250" customFormat="false" ht="15" hidden="false" customHeight="false" outlineLevel="0" collapsed="false">
      <c r="A250" s="30" t="s">
        <v>82</v>
      </c>
      <c r="B250" s="35" t="n">
        <v>43867</v>
      </c>
      <c r="C250" s="30" t="s">
        <v>20</v>
      </c>
      <c r="D250" s="30" t="s">
        <v>19</v>
      </c>
      <c r="E250" s="0" t="n">
        <v>31</v>
      </c>
      <c r="F250" s="0" t="n">
        <v>4</v>
      </c>
      <c r="G250" s="26" t="s">
        <v>44</v>
      </c>
      <c r="H250" s="30" t="n">
        <v>1</v>
      </c>
      <c r="I250" s="33" t="b">
        <f aca="false">IF(AND(TableData[[#This Row],[Month]]&gt;=Backend!$C$9,TableData[[#This Row],[Month]]&lt;=Backend!$D$9),TRUE(),FALSE())</f>
        <v>1</v>
      </c>
    </row>
    <row r="251" customFormat="false" ht="15" hidden="false" customHeight="false" outlineLevel="0" collapsed="false">
      <c r="A251" s="30" t="s">
        <v>83</v>
      </c>
      <c r="B251" s="35" t="n">
        <v>43868</v>
      </c>
      <c r="C251" s="30" t="s">
        <v>23</v>
      </c>
      <c r="D251" s="30" t="s">
        <v>22</v>
      </c>
      <c r="E251" s="0" t="n">
        <v>27</v>
      </c>
      <c r="F251" s="0" t="n">
        <v>2</v>
      </c>
      <c r="G251" s="26" t="s">
        <v>44</v>
      </c>
      <c r="H251" s="30" t="n">
        <v>1</v>
      </c>
      <c r="I251" s="33" t="b">
        <f aca="false">IF(AND(TableData[[#This Row],[Month]]&gt;=Backend!$C$9,TableData[[#This Row],[Month]]&lt;=Backend!$D$9),TRUE(),FALSE())</f>
        <v>1</v>
      </c>
    </row>
    <row r="252" customFormat="false" ht="15" hidden="false" customHeight="false" outlineLevel="0" collapsed="false">
      <c r="A252" s="30" t="s">
        <v>84</v>
      </c>
      <c r="B252" s="35" t="n">
        <v>43869</v>
      </c>
      <c r="C252" s="30" t="s">
        <v>26</v>
      </c>
      <c r="D252" s="30" t="s">
        <v>19</v>
      </c>
      <c r="E252" s="0" t="n">
        <v>16</v>
      </c>
      <c r="F252" s="0" t="n">
        <v>70</v>
      </c>
      <c r="G252" s="26" t="s">
        <v>44</v>
      </c>
      <c r="H252" s="30" t="n">
        <v>1</v>
      </c>
      <c r="I252" s="33" t="b">
        <f aca="false">IF(AND(TableData[[#This Row],[Month]]&gt;=Backend!$C$9,TableData[[#This Row],[Month]]&lt;=Backend!$D$9),TRUE(),FALSE())</f>
        <v>1</v>
      </c>
    </row>
    <row r="253" customFormat="false" ht="15" hidden="false" customHeight="false" outlineLevel="0" collapsed="false">
      <c r="A253" s="30" t="s">
        <v>85</v>
      </c>
      <c r="B253" s="35" t="n">
        <v>43870</v>
      </c>
      <c r="C253" s="30" t="s">
        <v>27</v>
      </c>
      <c r="D253" s="30" t="s">
        <v>22</v>
      </c>
      <c r="E253" s="0" t="n">
        <v>25</v>
      </c>
      <c r="F253" s="0" t="n">
        <v>50</v>
      </c>
      <c r="G253" s="26" t="s">
        <v>44</v>
      </c>
      <c r="H253" s="30" t="n">
        <v>1</v>
      </c>
      <c r="I253" s="33" t="b">
        <f aca="false">IF(AND(TableData[[#This Row],[Month]]&gt;=Backend!$C$9,TableData[[#This Row],[Month]]&lt;=Backend!$D$9),TRUE(),FALSE())</f>
        <v>1</v>
      </c>
    </row>
    <row r="254" customFormat="false" ht="15" hidden="false" customHeight="false" outlineLevel="0" collapsed="false">
      <c r="A254" s="30" t="s">
        <v>86</v>
      </c>
      <c r="B254" s="35" t="n">
        <v>43871</v>
      </c>
      <c r="C254" s="30" t="s">
        <v>16</v>
      </c>
      <c r="D254" s="30" t="s">
        <v>15</v>
      </c>
      <c r="E254" s="0" t="n">
        <v>31</v>
      </c>
      <c r="F254" s="0" t="n">
        <v>12</v>
      </c>
      <c r="G254" s="26" t="s">
        <v>49</v>
      </c>
      <c r="H254" s="30" t="n">
        <v>1</v>
      </c>
      <c r="I254" s="33" t="b">
        <f aca="false">IF(AND(TableData[[#This Row],[Month]]&gt;=Backend!$C$9,TableData[[#This Row],[Month]]&lt;=Backend!$D$9),TRUE(),FALSE())</f>
        <v>1</v>
      </c>
    </row>
    <row r="255" customFormat="false" ht="15" hidden="false" customHeight="false" outlineLevel="0" collapsed="false">
      <c r="A255" s="30" t="s">
        <v>87</v>
      </c>
      <c r="B255" s="35" t="n">
        <v>43872</v>
      </c>
      <c r="C255" s="30" t="s">
        <v>20</v>
      </c>
      <c r="D255" s="30" t="s">
        <v>19</v>
      </c>
      <c r="E255" s="0" t="n">
        <v>15</v>
      </c>
      <c r="F255" s="0" t="n">
        <v>1</v>
      </c>
      <c r="G255" s="26" t="s">
        <v>44</v>
      </c>
      <c r="H255" s="30" t="n">
        <v>1</v>
      </c>
      <c r="I255" s="33" t="b">
        <f aca="false">IF(AND(TableData[[#This Row],[Month]]&gt;=Backend!$C$9,TableData[[#This Row],[Month]]&lt;=Backend!$D$9),TRUE(),FALSE())</f>
        <v>1</v>
      </c>
    </row>
    <row r="256" customFormat="false" ht="15" hidden="false" customHeight="false" outlineLevel="0" collapsed="false">
      <c r="A256" s="30" t="s">
        <v>88</v>
      </c>
      <c r="B256" s="35" t="n">
        <v>43873</v>
      </c>
      <c r="C256" s="30" t="s">
        <v>23</v>
      </c>
      <c r="D256" s="30" t="s">
        <v>22</v>
      </c>
      <c r="F256" s="0" t="n">
        <v>2</v>
      </c>
      <c r="G256" s="26" t="s">
        <v>52</v>
      </c>
      <c r="H256" s="30"/>
      <c r="I256" s="33" t="b">
        <f aca="false">IF(AND(TableData[[#This Row],[Month]]&gt;=Backend!$C$9,TableData[[#This Row],[Month]]&lt;=Backend!$D$9),TRUE(),FALSE())</f>
        <v>1</v>
      </c>
    </row>
    <row r="257" customFormat="false" ht="15" hidden="false" customHeight="false" outlineLevel="0" collapsed="false">
      <c r="A257" s="30" t="s">
        <v>89</v>
      </c>
      <c r="B257" s="35" t="n">
        <v>43874</v>
      </c>
      <c r="C257" s="30" t="s">
        <v>26</v>
      </c>
      <c r="D257" s="30" t="s">
        <v>19</v>
      </c>
      <c r="F257" s="0" t="n">
        <v>3</v>
      </c>
      <c r="G257" s="26" t="s">
        <v>52</v>
      </c>
      <c r="H257" s="30"/>
      <c r="I257" s="33" t="b">
        <f aca="false">IF(AND(TableData[[#This Row],[Month]]&gt;=Backend!$C$9,TableData[[#This Row],[Month]]&lt;=Backend!$D$9),TRUE(),FALSE())</f>
        <v>1</v>
      </c>
    </row>
    <row r="258" customFormat="false" ht="15" hidden="false" customHeight="false" outlineLevel="0" collapsed="false">
      <c r="A258" s="30" t="s">
        <v>90</v>
      </c>
      <c r="B258" s="35" t="n">
        <v>43875</v>
      </c>
      <c r="C258" s="30" t="s">
        <v>27</v>
      </c>
      <c r="D258" s="30" t="s">
        <v>22</v>
      </c>
      <c r="E258" s="0" t="n">
        <v>15</v>
      </c>
      <c r="F258" s="0" t="n">
        <v>6</v>
      </c>
      <c r="G258" s="26" t="s">
        <v>44</v>
      </c>
      <c r="H258" s="30" t="n">
        <v>1</v>
      </c>
      <c r="I258" s="33" t="b">
        <f aca="false">IF(AND(TableData[[#This Row],[Month]]&gt;=Backend!$C$9,TableData[[#This Row],[Month]]&lt;=Backend!$D$9),TRUE(),FALSE())</f>
        <v>1</v>
      </c>
    </row>
    <row r="259" customFormat="false" ht="15" hidden="false" customHeight="false" outlineLevel="0" collapsed="false">
      <c r="A259" s="30" t="s">
        <v>91</v>
      </c>
      <c r="B259" s="35" t="n">
        <v>43876</v>
      </c>
      <c r="C259" s="30" t="s">
        <v>16</v>
      </c>
      <c r="D259" s="30" t="s">
        <v>15</v>
      </c>
      <c r="E259" s="0" t="n">
        <v>39</v>
      </c>
      <c r="F259" s="0" t="n">
        <v>4</v>
      </c>
      <c r="G259" s="26" t="s">
        <v>44</v>
      </c>
      <c r="H259" s="30" t="n">
        <v>1</v>
      </c>
      <c r="I259" s="33" t="b">
        <f aca="false">IF(AND(TableData[[#This Row],[Month]]&gt;=Backend!$C$9,TableData[[#This Row],[Month]]&lt;=Backend!$D$9),TRUE(),FALSE())</f>
        <v>1</v>
      </c>
    </row>
    <row r="260" customFormat="false" ht="15" hidden="false" customHeight="false" outlineLevel="0" collapsed="false">
      <c r="A260" s="30" t="s">
        <v>92</v>
      </c>
      <c r="B260" s="35" t="n">
        <v>43877</v>
      </c>
      <c r="C260" s="30" t="s">
        <v>20</v>
      </c>
      <c r="D260" s="30" t="s">
        <v>19</v>
      </c>
      <c r="E260" s="0" t="n">
        <v>20</v>
      </c>
      <c r="F260" s="0" t="n">
        <v>10</v>
      </c>
      <c r="G260" s="26" t="s">
        <v>44</v>
      </c>
      <c r="H260" s="30" t="n">
        <v>1</v>
      </c>
      <c r="I260" s="33" t="b">
        <f aca="false">IF(AND(TableData[[#This Row],[Month]]&gt;=Backend!$C$9,TableData[[#This Row],[Month]]&lt;=Backend!$D$9),TRUE(),FALSE())</f>
        <v>1</v>
      </c>
    </row>
    <row r="261" customFormat="false" ht="15" hidden="false" customHeight="false" outlineLevel="0" collapsed="false">
      <c r="A261" s="30" t="s">
        <v>93</v>
      </c>
      <c r="B261" s="35" t="n">
        <v>43878</v>
      </c>
      <c r="C261" s="30" t="s">
        <v>23</v>
      </c>
      <c r="D261" s="30" t="s">
        <v>22</v>
      </c>
      <c r="E261" s="0" t="n">
        <v>13</v>
      </c>
      <c r="F261" s="0" t="n">
        <v>9</v>
      </c>
      <c r="G261" s="26" t="s">
        <v>44</v>
      </c>
      <c r="H261" s="30" t="n">
        <v>0</v>
      </c>
      <c r="I261" s="33" t="b">
        <f aca="false">IF(AND(TableData[[#This Row],[Month]]&gt;=Backend!$C$9,TableData[[#This Row],[Month]]&lt;=Backend!$D$9),TRUE(),FALSE())</f>
        <v>1</v>
      </c>
    </row>
    <row r="262" customFormat="false" ht="15" hidden="false" customHeight="false" outlineLevel="0" collapsed="false">
      <c r="A262" s="30" t="s">
        <v>94</v>
      </c>
      <c r="B262" s="35" t="n">
        <v>43879</v>
      </c>
      <c r="C262" s="30" t="s">
        <v>26</v>
      </c>
      <c r="D262" s="30" t="s">
        <v>19</v>
      </c>
      <c r="E262" s="0" t="n">
        <v>28</v>
      </c>
      <c r="F262" s="0" t="n">
        <v>2</v>
      </c>
      <c r="G262" s="26" t="s">
        <v>44</v>
      </c>
      <c r="H262" s="26" t="n">
        <v>1</v>
      </c>
      <c r="I262" s="33" t="b">
        <f aca="false">IF(AND(TableData[[#This Row],[Month]]&gt;=Backend!$C$9,TableData[[#This Row],[Month]]&lt;=Backend!$D$9),TRUE(),FALSE())</f>
        <v>1</v>
      </c>
    </row>
    <row r="263" customFormat="false" ht="15" hidden="false" customHeight="false" outlineLevel="0" collapsed="false">
      <c r="A263" s="30" t="s">
        <v>95</v>
      </c>
      <c r="B263" s="35" t="n">
        <v>43880</v>
      </c>
      <c r="C263" s="30" t="s">
        <v>27</v>
      </c>
      <c r="D263" s="30" t="s">
        <v>22</v>
      </c>
      <c r="E263" s="0" t="n">
        <v>10</v>
      </c>
      <c r="F263" s="0" t="n">
        <v>13</v>
      </c>
      <c r="G263" s="26" t="s">
        <v>44</v>
      </c>
      <c r="H263" s="30" t="n">
        <v>0</v>
      </c>
      <c r="I263" s="33" t="b">
        <f aca="false">IF(AND(TableData[[#This Row],[Month]]&gt;=Backend!$C$9,TableData[[#This Row],[Month]]&lt;=Backend!$D$9),TRUE(),FALSE())</f>
        <v>1</v>
      </c>
    </row>
    <row r="264" customFormat="false" ht="15" hidden="false" customHeight="false" outlineLevel="0" collapsed="false">
      <c r="A264" s="30" t="s">
        <v>96</v>
      </c>
      <c r="B264" s="35" t="n">
        <v>43881</v>
      </c>
      <c r="C264" s="30" t="s">
        <v>16</v>
      </c>
      <c r="D264" s="30" t="s">
        <v>15</v>
      </c>
      <c r="F264" s="0" t="n">
        <v>15</v>
      </c>
      <c r="G264" s="26" t="s">
        <v>52</v>
      </c>
      <c r="H264" s="30"/>
      <c r="I264" s="33" t="b">
        <f aca="false">IF(AND(TableData[[#This Row],[Month]]&gt;=Backend!$C$9,TableData[[#This Row],[Month]]&lt;=Backend!$D$9),TRUE(),FALSE())</f>
        <v>1</v>
      </c>
    </row>
    <row r="265" customFormat="false" ht="15" hidden="false" customHeight="false" outlineLevel="0" collapsed="false">
      <c r="A265" s="30" t="s">
        <v>97</v>
      </c>
      <c r="B265" s="35" t="n">
        <v>43882</v>
      </c>
      <c r="C265" s="30" t="s">
        <v>20</v>
      </c>
      <c r="D265" s="30" t="s">
        <v>19</v>
      </c>
      <c r="F265" s="0" t="n">
        <v>18</v>
      </c>
      <c r="G265" s="26" t="s">
        <v>52</v>
      </c>
      <c r="H265" s="30"/>
      <c r="I265" s="33" t="b">
        <f aca="false">IF(AND(TableData[[#This Row],[Month]]&gt;=Backend!$C$9,TableData[[#This Row],[Month]]&lt;=Backend!$D$9),TRUE(),FALSE())</f>
        <v>1</v>
      </c>
    </row>
    <row r="266" customFormat="false" ht="15" hidden="false" customHeight="false" outlineLevel="0" collapsed="false">
      <c r="A266" s="30" t="s">
        <v>98</v>
      </c>
      <c r="B266" s="35" t="n">
        <v>43883</v>
      </c>
      <c r="C266" s="30" t="s">
        <v>23</v>
      </c>
      <c r="D266" s="30" t="s">
        <v>22</v>
      </c>
      <c r="F266" s="0" t="n">
        <v>10</v>
      </c>
      <c r="G266" s="26" t="s">
        <v>52</v>
      </c>
      <c r="H266" s="30"/>
      <c r="I266" s="33" t="b">
        <f aca="false">IF(AND(TableData[[#This Row],[Month]]&gt;=Backend!$C$9,TableData[[#This Row],[Month]]&lt;=Backend!$D$9),TRUE(),FALSE())</f>
        <v>1</v>
      </c>
    </row>
    <row r="267" customFormat="false" ht="15" hidden="false" customHeight="false" outlineLevel="0" collapsed="false">
      <c r="A267" s="30" t="s">
        <v>99</v>
      </c>
      <c r="B267" s="35" t="n">
        <v>43884</v>
      </c>
      <c r="C267" s="30" t="s">
        <v>26</v>
      </c>
      <c r="D267" s="30" t="s">
        <v>19</v>
      </c>
      <c r="E267" s="0" t="n">
        <v>8</v>
      </c>
      <c r="F267" s="0" t="n">
        <v>39</v>
      </c>
      <c r="G267" s="26" t="s">
        <v>44</v>
      </c>
      <c r="H267" s="26" t="n">
        <v>1</v>
      </c>
      <c r="I267" s="33" t="b">
        <f aca="false">IF(AND(TableData[[#This Row],[Month]]&gt;=Backend!$C$9,TableData[[#This Row],[Month]]&lt;=Backend!$D$9),TRUE(),FALSE())</f>
        <v>1</v>
      </c>
    </row>
    <row r="268" customFormat="false" ht="15" hidden="false" customHeight="false" outlineLevel="0" collapsed="false">
      <c r="A268" s="30" t="s">
        <v>100</v>
      </c>
      <c r="B268" s="35" t="n">
        <v>43885</v>
      </c>
      <c r="C268" s="30" t="s">
        <v>27</v>
      </c>
      <c r="D268" s="30" t="s">
        <v>22</v>
      </c>
      <c r="E268" s="0" t="n">
        <v>8</v>
      </c>
      <c r="F268" s="0" t="n">
        <v>4</v>
      </c>
      <c r="G268" s="26" t="s">
        <v>44</v>
      </c>
      <c r="H268" s="30" t="n">
        <v>1</v>
      </c>
      <c r="I268" s="33" t="b">
        <f aca="false">IF(AND(TableData[[#This Row],[Month]]&gt;=Backend!$C$9,TableData[[#This Row],[Month]]&lt;=Backend!$D$9),TRUE(),FALSE())</f>
        <v>1</v>
      </c>
    </row>
    <row r="269" customFormat="false" ht="15" hidden="false" customHeight="false" outlineLevel="0" collapsed="false">
      <c r="A269" s="30" t="s">
        <v>101</v>
      </c>
      <c r="B269" s="35" t="n">
        <v>43886</v>
      </c>
      <c r="C269" s="30" t="s">
        <v>16</v>
      </c>
      <c r="D269" s="30" t="s">
        <v>15</v>
      </c>
      <c r="E269" s="0" t="n">
        <v>9</v>
      </c>
      <c r="F269" s="0" t="n">
        <v>5</v>
      </c>
      <c r="G269" s="26" t="s">
        <v>44</v>
      </c>
      <c r="H269" s="30" t="n">
        <v>0</v>
      </c>
      <c r="I269" s="33" t="b">
        <f aca="false">IF(AND(TableData[[#This Row],[Month]]&gt;=Backend!$C$9,TableData[[#This Row],[Month]]&lt;=Backend!$D$9),TRUE(),FALSE())</f>
        <v>1</v>
      </c>
    </row>
    <row r="270" customFormat="false" ht="15" hidden="false" customHeight="false" outlineLevel="0" collapsed="false">
      <c r="A270" s="30" t="s">
        <v>102</v>
      </c>
      <c r="B270" s="35" t="n">
        <v>43887</v>
      </c>
      <c r="C270" s="30" t="s">
        <v>20</v>
      </c>
      <c r="D270" s="30" t="s">
        <v>19</v>
      </c>
      <c r="E270" s="0" t="n">
        <v>10</v>
      </c>
      <c r="F270" s="0" t="n">
        <v>0</v>
      </c>
      <c r="G270" s="26" t="s">
        <v>44</v>
      </c>
      <c r="H270" s="30" t="n">
        <v>1</v>
      </c>
      <c r="I270" s="33" t="b">
        <f aca="false">IF(AND(TableData[[#This Row],[Month]]&gt;=Backend!$C$9,TableData[[#This Row],[Month]]&lt;=Backend!$D$9),TRUE(),FALSE())</f>
        <v>1</v>
      </c>
    </row>
    <row r="271" customFormat="false" ht="15" hidden="false" customHeight="false" outlineLevel="0" collapsed="false">
      <c r="A271" s="30" t="s">
        <v>103</v>
      </c>
      <c r="B271" s="35" t="n">
        <v>43888</v>
      </c>
      <c r="C271" s="30" t="s">
        <v>23</v>
      </c>
      <c r="D271" s="30" t="s">
        <v>22</v>
      </c>
      <c r="E271" s="0" t="n">
        <v>13</v>
      </c>
      <c r="F271" s="0" t="n">
        <v>50</v>
      </c>
      <c r="G271" s="26" t="s">
        <v>44</v>
      </c>
      <c r="H271" s="30" t="n">
        <v>1</v>
      </c>
      <c r="I271" s="33" t="b">
        <f aca="false">IF(AND(TableData[[#This Row],[Month]]&gt;=Backend!$C$9,TableData[[#This Row],[Month]]&lt;=Backend!$D$9),TRUE(),FALSE())</f>
        <v>1</v>
      </c>
    </row>
    <row r="272" customFormat="false" ht="15" hidden="false" customHeight="false" outlineLevel="0" collapsed="false">
      <c r="A272" s="30" t="s">
        <v>104</v>
      </c>
      <c r="B272" s="35" t="n">
        <v>43889</v>
      </c>
      <c r="C272" s="30" t="s">
        <v>26</v>
      </c>
      <c r="D272" s="30" t="s">
        <v>19</v>
      </c>
      <c r="E272" s="0" t="n">
        <v>14</v>
      </c>
      <c r="F272" s="0" t="n">
        <v>4</v>
      </c>
      <c r="G272" s="26" t="s">
        <v>49</v>
      </c>
      <c r="H272" s="30" t="n">
        <v>1</v>
      </c>
      <c r="I272" s="33" t="b">
        <f aca="false">IF(AND(TableData[[#This Row],[Month]]&gt;=Backend!$C$9,TableData[[#This Row],[Month]]&lt;=Backend!$D$9),TRUE(),FALSE())</f>
        <v>1</v>
      </c>
    </row>
    <row r="273" customFormat="false" ht="15" hidden="false" customHeight="false" outlineLevel="0" collapsed="false">
      <c r="A273" s="30" t="s">
        <v>105</v>
      </c>
      <c r="B273" s="35" t="n">
        <v>43890</v>
      </c>
      <c r="C273" s="30" t="s">
        <v>27</v>
      </c>
      <c r="D273" s="30" t="s">
        <v>22</v>
      </c>
      <c r="E273" s="0" t="n">
        <v>10</v>
      </c>
      <c r="F273" s="0" t="n">
        <v>2</v>
      </c>
      <c r="G273" s="26" t="s">
        <v>44</v>
      </c>
      <c r="H273" s="30" t="n">
        <v>1</v>
      </c>
      <c r="I273" s="33" t="b">
        <f aca="false">IF(AND(TableData[[#This Row],[Month]]&gt;=Backend!$C$9,TableData[[#This Row],[Month]]&lt;=Backend!$D$9),TRUE(),FALSE())</f>
        <v>1</v>
      </c>
    </row>
    <row r="274" customFormat="false" ht="15" hidden="false" customHeight="false" outlineLevel="0" collapsed="false">
      <c r="A274" s="30" t="s">
        <v>106</v>
      </c>
      <c r="B274" s="35" t="n">
        <v>43891</v>
      </c>
      <c r="C274" s="30" t="s">
        <v>16</v>
      </c>
      <c r="D274" s="30" t="s">
        <v>15</v>
      </c>
      <c r="F274" s="0" t="n">
        <v>70</v>
      </c>
      <c r="G274" s="26" t="s">
        <v>52</v>
      </c>
      <c r="H274" s="30"/>
      <c r="I274" s="33" t="b">
        <f aca="false">IF(AND(TableData[[#This Row],[Month]]&gt;=Backend!$C$9,TableData[[#This Row],[Month]]&lt;=Backend!$D$9),TRUE(),FALSE())</f>
        <v>0</v>
      </c>
    </row>
    <row r="275" customFormat="false" ht="15" hidden="false" customHeight="false" outlineLevel="0" collapsed="false">
      <c r="A275" s="30" t="s">
        <v>107</v>
      </c>
      <c r="B275" s="35" t="n">
        <v>43892</v>
      </c>
      <c r="C275" s="30" t="s">
        <v>20</v>
      </c>
      <c r="D275" s="30" t="s">
        <v>19</v>
      </c>
      <c r="F275" s="0" t="n">
        <v>50</v>
      </c>
      <c r="G275" s="26" t="s">
        <v>52</v>
      </c>
      <c r="H275" s="30"/>
      <c r="I275" s="33" t="b">
        <f aca="false">IF(AND(TableData[[#This Row],[Month]]&gt;=Backend!$C$9,TableData[[#This Row],[Month]]&lt;=Backend!$D$9),TRUE(),FALSE())</f>
        <v>0</v>
      </c>
    </row>
    <row r="276" customFormat="false" ht="15" hidden="false" customHeight="false" outlineLevel="0" collapsed="false">
      <c r="A276" s="30" t="s">
        <v>108</v>
      </c>
      <c r="B276" s="35" t="n">
        <v>43893</v>
      </c>
      <c r="C276" s="30" t="s">
        <v>23</v>
      </c>
      <c r="D276" s="30" t="s">
        <v>22</v>
      </c>
      <c r="E276" s="0" t="n">
        <v>12</v>
      </c>
      <c r="F276" s="0" t="n">
        <v>12</v>
      </c>
      <c r="G276" s="26" t="s">
        <v>44</v>
      </c>
      <c r="H276" s="30" t="n">
        <v>1</v>
      </c>
      <c r="I276" s="33" t="b">
        <f aca="false">IF(AND(TableData[[#This Row],[Month]]&gt;=Backend!$C$9,TableData[[#This Row],[Month]]&lt;=Backend!$D$9),TRUE(),FALSE())</f>
        <v>0</v>
      </c>
    </row>
    <row r="277" customFormat="false" ht="15" hidden="false" customHeight="false" outlineLevel="0" collapsed="false">
      <c r="A277" s="30" t="s">
        <v>109</v>
      </c>
      <c r="B277" s="35" t="n">
        <v>43894</v>
      </c>
      <c r="C277" s="30" t="s">
        <v>26</v>
      </c>
      <c r="D277" s="30" t="s">
        <v>19</v>
      </c>
      <c r="E277" s="0" t="n">
        <v>14</v>
      </c>
      <c r="F277" s="0" t="n">
        <v>1</v>
      </c>
      <c r="G277" s="26" t="s">
        <v>44</v>
      </c>
      <c r="H277" s="30" t="n">
        <v>1</v>
      </c>
      <c r="I277" s="33" t="b">
        <f aca="false">IF(AND(TableData[[#This Row],[Month]]&gt;=Backend!$C$9,TableData[[#This Row],[Month]]&lt;=Backend!$D$9),TRUE(),FALSE())</f>
        <v>0</v>
      </c>
    </row>
    <row r="278" customFormat="false" ht="15" hidden="false" customHeight="false" outlineLevel="0" collapsed="false">
      <c r="A278" s="30" t="s">
        <v>110</v>
      </c>
      <c r="B278" s="35" t="n">
        <v>43895</v>
      </c>
      <c r="C278" s="30" t="s">
        <v>27</v>
      </c>
      <c r="D278" s="30" t="s">
        <v>22</v>
      </c>
      <c r="E278" s="0" t="n">
        <v>12</v>
      </c>
      <c r="F278" s="0" t="n">
        <v>2</v>
      </c>
      <c r="G278" s="26" t="s">
        <v>44</v>
      </c>
      <c r="H278" s="30" t="n">
        <v>1</v>
      </c>
      <c r="I278" s="33" t="b">
        <f aca="false">IF(AND(TableData[[#This Row],[Month]]&gt;=Backend!$C$9,TableData[[#This Row],[Month]]&lt;=Backend!$D$9),TRUE(),FALSE())</f>
        <v>0</v>
      </c>
    </row>
    <row r="279" customFormat="false" ht="15" hidden="false" customHeight="false" outlineLevel="0" collapsed="false">
      <c r="A279" s="30" t="s">
        <v>111</v>
      </c>
      <c r="B279" s="35" t="n">
        <v>43896</v>
      </c>
      <c r="C279" s="30" t="s">
        <v>16</v>
      </c>
      <c r="D279" s="30" t="s">
        <v>15</v>
      </c>
      <c r="E279" s="0" t="n">
        <v>10</v>
      </c>
      <c r="F279" s="0" t="n">
        <v>3</v>
      </c>
      <c r="G279" s="26" t="s">
        <v>44</v>
      </c>
      <c r="H279" s="30" t="n">
        <v>1</v>
      </c>
      <c r="I279" s="33" t="b">
        <f aca="false">IF(AND(TableData[[#This Row],[Month]]&gt;=Backend!$C$9,TableData[[#This Row],[Month]]&lt;=Backend!$D$9),TRUE(),FALSE())</f>
        <v>0</v>
      </c>
    </row>
    <row r="280" customFormat="false" ht="15" hidden="false" customHeight="false" outlineLevel="0" collapsed="false">
      <c r="A280" s="30" t="s">
        <v>112</v>
      </c>
      <c r="B280" s="35" t="n">
        <v>43897</v>
      </c>
      <c r="C280" s="30" t="s">
        <v>20</v>
      </c>
      <c r="D280" s="30" t="s">
        <v>19</v>
      </c>
      <c r="E280" s="0" t="n">
        <v>12</v>
      </c>
      <c r="G280" s="26" t="s">
        <v>44</v>
      </c>
      <c r="H280" s="30" t="n">
        <v>1</v>
      </c>
      <c r="I280" s="33" t="b">
        <f aca="false">IF(AND(TableData[[#This Row],[Month]]&gt;=Backend!$C$9,TableData[[#This Row],[Month]]&lt;=Backend!$D$9),TRUE(),FALSE())</f>
        <v>0</v>
      </c>
    </row>
    <row r="281" customFormat="false" ht="15" hidden="false" customHeight="false" outlineLevel="0" collapsed="false">
      <c r="A281" s="30" t="s">
        <v>113</v>
      </c>
      <c r="B281" s="35" t="n">
        <v>43898</v>
      </c>
      <c r="C281" s="30" t="s">
        <v>23</v>
      </c>
      <c r="D281" s="30" t="s">
        <v>22</v>
      </c>
      <c r="E281" s="0" t="n">
        <v>13</v>
      </c>
      <c r="F281" s="0" t="n">
        <v>4</v>
      </c>
      <c r="G281" s="26" t="s">
        <v>44</v>
      </c>
      <c r="H281" s="30" t="n">
        <v>1</v>
      </c>
      <c r="I281" s="33" t="b">
        <f aca="false">IF(AND(TableData[[#This Row],[Month]]&gt;=Backend!$C$9,TableData[[#This Row],[Month]]&lt;=Backend!$D$9),TRUE(),FALSE())</f>
        <v>0</v>
      </c>
    </row>
    <row r="282" customFormat="false" ht="15" hidden="false" customHeight="false" outlineLevel="0" collapsed="false">
      <c r="A282" s="30" t="s">
        <v>114</v>
      </c>
      <c r="B282" s="35" t="n">
        <v>43899</v>
      </c>
      <c r="C282" s="30" t="s">
        <v>26</v>
      </c>
      <c r="D282" s="30" t="s">
        <v>19</v>
      </c>
      <c r="F282" s="0" t="n">
        <v>10</v>
      </c>
      <c r="G282" s="26" t="s">
        <v>52</v>
      </c>
      <c r="H282" s="30"/>
      <c r="I282" s="33" t="b">
        <f aca="false">IF(AND(TableData[[#This Row],[Month]]&gt;=Backend!$C$9,TableData[[#This Row],[Month]]&lt;=Backend!$D$9),TRUE(),FALSE())</f>
        <v>0</v>
      </c>
    </row>
    <row r="283" customFormat="false" ht="15" hidden="false" customHeight="false" outlineLevel="0" collapsed="false">
      <c r="A283" s="30" t="s">
        <v>115</v>
      </c>
      <c r="B283" s="35" t="n">
        <v>43900</v>
      </c>
      <c r="C283" s="30" t="s">
        <v>27</v>
      </c>
      <c r="D283" s="30" t="s">
        <v>22</v>
      </c>
      <c r="F283" s="0" t="n">
        <v>9</v>
      </c>
      <c r="G283" s="26" t="s">
        <v>52</v>
      </c>
      <c r="H283" s="30"/>
      <c r="I283" s="33" t="b">
        <f aca="false">IF(AND(TableData[[#This Row],[Month]]&gt;=Backend!$C$9,TableData[[#This Row],[Month]]&lt;=Backend!$D$9),TRUE(),FALSE())</f>
        <v>0</v>
      </c>
    </row>
    <row r="284" customFormat="false" ht="15" hidden="false" customHeight="false" outlineLevel="0" collapsed="false">
      <c r="A284" s="30" t="s">
        <v>116</v>
      </c>
      <c r="B284" s="35" t="n">
        <v>43901</v>
      </c>
      <c r="C284" s="30" t="s">
        <v>16</v>
      </c>
      <c r="D284" s="30" t="s">
        <v>15</v>
      </c>
      <c r="F284" s="0" t="n">
        <v>2</v>
      </c>
      <c r="G284" s="26" t="s">
        <v>52</v>
      </c>
      <c r="H284" s="30"/>
      <c r="I284" s="33" t="b">
        <f aca="false">IF(AND(TableData[[#This Row],[Month]]&gt;=Backend!$C$9,TableData[[#This Row],[Month]]&lt;=Backend!$D$9),TRUE(),FALSE())</f>
        <v>0</v>
      </c>
    </row>
    <row r="285" customFormat="false" ht="15" hidden="false" customHeight="false" outlineLevel="0" collapsed="false">
      <c r="A285" s="30" t="s">
        <v>117</v>
      </c>
      <c r="B285" s="35" t="n">
        <v>43902</v>
      </c>
      <c r="C285" s="30" t="s">
        <v>20</v>
      </c>
      <c r="D285" s="30" t="s">
        <v>19</v>
      </c>
      <c r="E285" s="0" t="n">
        <v>20</v>
      </c>
      <c r="F285" s="0" t="n">
        <v>13</v>
      </c>
      <c r="G285" s="26" t="s">
        <v>44</v>
      </c>
      <c r="H285" s="30" t="n">
        <v>1</v>
      </c>
      <c r="I285" s="33" t="b">
        <f aca="false">IF(AND(TableData[[#This Row],[Month]]&gt;=Backend!$C$9,TableData[[#This Row],[Month]]&lt;=Backend!$D$9),TRUE(),FALSE())</f>
        <v>0</v>
      </c>
    </row>
    <row r="286" customFormat="false" ht="15" hidden="false" customHeight="false" outlineLevel="0" collapsed="false">
      <c r="A286" s="30" t="s">
        <v>118</v>
      </c>
      <c r="B286" s="35" t="n">
        <v>43903</v>
      </c>
      <c r="C286" s="30" t="s">
        <v>23</v>
      </c>
      <c r="D286" s="30" t="s">
        <v>22</v>
      </c>
      <c r="E286" s="0" t="n">
        <v>18</v>
      </c>
      <c r="F286" s="0" t="n">
        <v>15</v>
      </c>
      <c r="G286" s="26" t="s">
        <v>44</v>
      </c>
      <c r="H286" s="30" t="n">
        <v>1</v>
      </c>
      <c r="I286" s="33" t="b">
        <f aca="false">IF(AND(TableData[[#This Row],[Month]]&gt;=Backend!$C$9,TableData[[#This Row],[Month]]&lt;=Backend!$D$9),TRUE(),FALSE())</f>
        <v>0</v>
      </c>
    </row>
    <row r="287" customFormat="false" ht="15" hidden="false" customHeight="false" outlineLevel="0" collapsed="false">
      <c r="A287" s="30" t="s">
        <v>119</v>
      </c>
      <c r="B287" s="35" t="n">
        <v>43904</v>
      </c>
      <c r="C287" s="30" t="s">
        <v>26</v>
      </c>
      <c r="D287" s="30" t="s">
        <v>19</v>
      </c>
      <c r="E287" s="0" t="n">
        <v>26</v>
      </c>
      <c r="F287" s="0" t="n">
        <v>18</v>
      </c>
      <c r="G287" s="26" t="s">
        <v>44</v>
      </c>
      <c r="H287" s="30" t="n">
        <v>1</v>
      </c>
      <c r="I287" s="33" t="b">
        <f aca="false">IF(AND(TableData[[#This Row],[Month]]&gt;=Backend!$C$9,TableData[[#This Row],[Month]]&lt;=Backend!$D$9),TRUE(),FALSE())</f>
        <v>0</v>
      </c>
    </row>
    <row r="288" customFormat="false" ht="15" hidden="false" customHeight="false" outlineLevel="0" collapsed="false">
      <c r="A288" s="30" t="s">
        <v>120</v>
      </c>
      <c r="B288" s="35" t="n">
        <v>43905</v>
      </c>
      <c r="C288" s="30" t="s">
        <v>27</v>
      </c>
      <c r="D288" s="30" t="s">
        <v>22</v>
      </c>
      <c r="E288" s="0" t="n">
        <v>15</v>
      </c>
      <c r="F288" s="0" t="n">
        <v>10</v>
      </c>
      <c r="G288" s="26" t="s">
        <v>44</v>
      </c>
      <c r="H288" s="30" t="n">
        <v>0</v>
      </c>
      <c r="I288" s="33" t="b">
        <f aca="false">IF(AND(TableData[[#This Row],[Month]]&gt;=Backend!$C$9,TableData[[#This Row],[Month]]&lt;=Backend!$D$9),TRUE(),FALSE())</f>
        <v>0</v>
      </c>
    </row>
    <row r="289" customFormat="false" ht="15" hidden="false" customHeight="false" outlineLevel="0" collapsed="false">
      <c r="A289" s="30" t="s">
        <v>121</v>
      </c>
      <c r="B289" s="35" t="n">
        <v>43906</v>
      </c>
      <c r="C289" s="30" t="s">
        <v>16</v>
      </c>
      <c r="D289" s="30" t="s">
        <v>15</v>
      </c>
      <c r="E289" s="0" t="n">
        <v>20</v>
      </c>
      <c r="F289" s="0" t="n">
        <v>39</v>
      </c>
      <c r="G289" s="26" t="s">
        <v>44</v>
      </c>
      <c r="H289" s="30" t="n">
        <v>0</v>
      </c>
      <c r="I289" s="33" t="b">
        <f aca="false">IF(AND(TableData[[#This Row],[Month]]&gt;=Backend!$C$9,TableData[[#This Row],[Month]]&lt;=Backend!$D$9),TRUE(),FALSE())</f>
        <v>0</v>
      </c>
    </row>
    <row r="290" customFormat="false" ht="15" hidden="false" customHeight="false" outlineLevel="0" collapsed="false">
      <c r="A290" s="30" t="s">
        <v>122</v>
      </c>
      <c r="B290" s="35" t="n">
        <v>43907</v>
      </c>
      <c r="C290" s="30" t="s">
        <v>20</v>
      </c>
      <c r="D290" s="30" t="s">
        <v>19</v>
      </c>
      <c r="E290" s="0" t="n">
        <v>20</v>
      </c>
      <c r="F290" s="0" t="n">
        <v>4</v>
      </c>
      <c r="G290" s="26" t="s">
        <v>49</v>
      </c>
      <c r="H290" s="30" t="n">
        <v>0</v>
      </c>
      <c r="I290" s="33" t="b">
        <f aca="false">IF(AND(TableData[[#This Row],[Month]]&gt;=Backend!$C$9,TableData[[#This Row],[Month]]&lt;=Backend!$D$9),TRUE(),FALSE())</f>
        <v>0</v>
      </c>
    </row>
    <row r="291" customFormat="false" ht="15" hidden="false" customHeight="false" outlineLevel="0" collapsed="false">
      <c r="A291" s="30" t="s">
        <v>123</v>
      </c>
      <c r="B291" s="35" t="n">
        <v>43908</v>
      </c>
      <c r="C291" s="30" t="s">
        <v>23</v>
      </c>
      <c r="D291" s="30" t="s">
        <v>22</v>
      </c>
      <c r="E291" s="0" t="n">
        <v>20</v>
      </c>
      <c r="F291" s="0" t="n">
        <v>5</v>
      </c>
      <c r="G291" s="26" t="s">
        <v>44</v>
      </c>
      <c r="H291" s="30" t="n">
        <v>1</v>
      </c>
      <c r="I291" s="33" t="b">
        <f aca="false">IF(AND(TableData[[#This Row],[Month]]&gt;=Backend!$C$9,TableData[[#This Row],[Month]]&lt;=Backend!$D$9),TRUE(),FALSE())</f>
        <v>0</v>
      </c>
    </row>
    <row r="292" customFormat="false" ht="15" hidden="false" customHeight="false" outlineLevel="0" collapsed="false">
      <c r="A292" s="30" t="s">
        <v>124</v>
      </c>
      <c r="B292" s="35" t="n">
        <v>43909</v>
      </c>
      <c r="C292" s="30" t="s">
        <v>26</v>
      </c>
      <c r="D292" s="30" t="s">
        <v>19</v>
      </c>
      <c r="F292" s="0" t="n">
        <v>0</v>
      </c>
      <c r="G292" s="26" t="s">
        <v>52</v>
      </c>
      <c r="H292" s="30"/>
      <c r="I292" s="33" t="b">
        <f aca="false">IF(AND(TableData[[#This Row],[Month]]&gt;=Backend!$C$9,TableData[[#This Row],[Month]]&lt;=Backend!$D$9),TRUE(),FALSE())</f>
        <v>0</v>
      </c>
    </row>
    <row r="293" customFormat="false" ht="15" hidden="false" customHeight="false" outlineLevel="0" collapsed="false">
      <c r="A293" s="30" t="s">
        <v>125</v>
      </c>
      <c r="B293" s="35" t="n">
        <v>43910</v>
      </c>
      <c r="C293" s="30" t="s">
        <v>27</v>
      </c>
      <c r="D293" s="30" t="s">
        <v>22</v>
      </c>
      <c r="F293" s="0" t="n">
        <v>50</v>
      </c>
      <c r="G293" s="26" t="s">
        <v>52</v>
      </c>
      <c r="H293" s="30"/>
      <c r="I293" s="33" t="b">
        <f aca="false">IF(AND(TableData[[#This Row],[Month]]&gt;=Backend!$C$9,TableData[[#This Row],[Month]]&lt;=Backend!$D$9),TRUE(),FALSE())</f>
        <v>0</v>
      </c>
    </row>
    <row r="294" customFormat="false" ht="15" hidden="false" customHeight="false" outlineLevel="0" collapsed="false">
      <c r="A294" s="30" t="s">
        <v>126</v>
      </c>
      <c r="B294" s="35" t="n">
        <v>43911</v>
      </c>
      <c r="C294" s="30" t="s">
        <v>16</v>
      </c>
      <c r="D294" s="30" t="s">
        <v>15</v>
      </c>
      <c r="E294" s="0" t="n">
        <v>106</v>
      </c>
      <c r="F294" s="0" t="n">
        <v>4</v>
      </c>
      <c r="G294" s="26" t="s">
        <v>44</v>
      </c>
      <c r="H294" s="30" t="n">
        <v>1</v>
      </c>
      <c r="I294" s="33" t="b">
        <f aca="false">IF(AND(TableData[[#This Row],[Month]]&gt;=Backend!$C$9,TableData[[#This Row],[Month]]&lt;=Backend!$D$9),TRUE(),FALSE())</f>
        <v>0</v>
      </c>
    </row>
    <row r="295" customFormat="false" ht="15" hidden="false" customHeight="false" outlineLevel="0" collapsed="false">
      <c r="A295" s="30" t="s">
        <v>127</v>
      </c>
      <c r="B295" s="35" t="n">
        <v>43912</v>
      </c>
      <c r="C295" s="30" t="s">
        <v>20</v>
      </c>
      <c r="D295" s="30" t="s">
        <v>19</v>
      </c>
      <c r="E295" s="0" t="n">
        <v>224</v>
      </c>
      <c r="F295" s="0" t="n">
        <v>2</v>
      </c>
      <c r="G295" s="26" t="s">
        <v>44</v>
      </c>
      <c r="H295" s="30" t="n">
        <v>1</v>
      </c>
      <c r="I295" s="33" t="b">
        <f aca="false">IF(AND(TableData[[#This Row],[Month]]&gt;=Backend!$C$9,TableData[[#This Row],[Month]]&lt;=Backend!$D$9),TRUE(),FALSE())</f>
        <v>0</v>
      </c>
    </row>
    <row r="296" customFormat="false" ht="15" hidden="false" customHeight="false" outlineLevel="0" collapsed="false">
      <c r="A296" s="30" t="s">
        <v>128</v>
      </c>
      <c r="B296" s="35" t="n">
        <v>43913</v>
      </c>
      <c r="C296" s="30" t="s">
        <v>23</v>
      </c>
      <c r="D296" s="30" t="s">
        <v>22</v>
      </c>
      <c r="E296" s="0" t="n">
        <v>80</v>
      </c>
      <c r="F296" s="0" t="n">
        <v>70</v>
      </c>
      <c r="G296" s="26" t="s">
        <v>44</v>
      </c>
      <c r="H296" s="30" t="n">
        <v>0</v>
      </c>
      <c r="I296" s="33" t="b">
        <f aca="false">IF(AND(TableData[[#This Row],[Month]]&gt;=Backend!$C$9,TableData[[#This Row],[Month]]&lt;=Backend!$D$9),TRUE(),FALSE())</f>
        <v>0</v>
      </c>
    </row>
    <row r="297" customFormat="false" ht="15" hidden="false" customHeight="false" outlineLevel="0" collapsed="false">
      <c r="A297" s="30" t="s">
        <v>129</v>
      </c>
      <c r="B297" s="35" t="n">
        <v>43914</v>
      </c>
      <c r="C297" s="30" t="s">
        <v>26</v>
      </c>
      <c r="D297" s="30" t="s">
        <v>19</v>
      </c>
      <c r="E297" s="0" t="n">
        <v>83</v>
      </c>
      <c r="F297" s="0" t="n">
        <v>50</v>
      </c>
      <c r="G297" s="26" t="s">
        <v>44</v>
      </c>
      <c r="H297" s="30" t="n">
        <v>1</v>
      </c>
      <c r="I297" s="33" t="b">
        <f aca="false">IF(AND(TableData[[#This Row],[Month]]&gt;=Backend!$C$9,TableData[[#This Row],[Month]]&lt;=Backend!$D$9),TRUE(),FALSE())</f>
        <v>0</v>
      </c>
    </row>
    <row r="298" customFormat="false" ht="15" hidden="false" customHeight="false" outlineLevel="0" collapsed="false">
      <c r="A298" s="30" t="s">
        <v>130</v>
      </c>
      <c r="B298" s="35" t="n">
        <v>43915</v>
      </c>
      <c r="C298" s="30" t="s">
        <v>27</v>
      </c>
      <c r="D298" s="30" t="s">
        <v>22</v>
      </c>
      <c r="E298" s="0" t="n">
        <v>28</v>
      </c>
      <c r="F298" s="0" t="n">
        <v>12</v>
      </c>
      <c r="G298" s="26" t="s">
        <v>44</v>
      </c>
      <c r="H298" s="30" t="n">
        <v>1</v>
      </c>
      <c r="I298" s="33" t="b">
        <f aca="false">IF(AND(TableData[[#This Row],[Month]]&gt;=Backend!$C$9,TableData[[#This Row],[Month]]&lt;=Backend!$D$9),TRUE(),FALSE())</f>
        <v>0</v>
      </c>
    </row>
    <row r="299" customFormat="false" ht="15" hidden="false" customHeight="false" outlineLevel="0" collapsed="false">
      <c r="A299" s="30" t="s">
        <v>131</v>
      </c>
      <c r="B299" s="35" t="n">
        <v>43916</v>
      </c>
      <c r="C299" s="30" t="s">
        <v>16</v>
      </c>
      <c r="D299" s="30" t="s">
        <v>15</v>
      </c>
      <c r="E299" s="0" t="n">
        <v>23</v>
      </c>
      <c r="F299" s="0" t="n">
        <v>1</v>
      </c>
      <c r="G299" s="26" t="s">
        <v>44</v>
      </c>
      <c r="H299" s="30" t="n">
        <v>1</v>
      </c>
      <c r="I299" s="33" t="b">
        <f aca="false">IF(AND(TableData[[#This Row],[Month]]&gt;=Backend!$C$9,TableData[[#This Row],[Month]]&lt;=Backend!$D$9),TRUE(),FALSE())</f>
        <v>0</v>
      </c>
    </row>
    <row r="300" customFormat="false" ht="15" hidden="false" customHeight="false" outlineLevel="0" collapsed="false">
      <c r="A300" s="30" t="s">
        <v>132</v>
      </c>
      <c r="B300" s="35" t="n">
        <v>43917</v>
      </c>
      <c r="C300" s="30" t="s">
        <v>20</v>
      </c>
      <c r="D300" s="30" t="s">
        <v>19</v>
      </c>
      <c r="F300" s="0" t="n">
        <v>2</v>
      </c>
      <c r="G300" s="26" t="s">
        <v>52</v>
      </c>
      <c r="H300" s="30"/>
      <c r="I300" s="33" t="b">
        <f aca="false">IF(AND(TableData[[#This Row],[Month]]&gt;=Backend!$C$9,TableData[[#This Row],[Month]]&lt;=Backend!$D$9),TRUE(),FALSE())</f>
        <v>0</v>
      </c>
    </row>
    <row r="301" customFormat="false" ht="15" hidden="false" customHeight="false" outlineLevel="0" collapsed="false">
      <c r="A301" s="30" t="s">
        <v>133</v>
      </c>
      <c r="B301" s="35" t="n">
        <v>43918</v>
      </c>
      <c r="C301" s="30" t="s">
        <v>23</v>
      </c>
      <c r="D301" s="30" t="s">
        <v>22</v>
      </c>
      <c r="F301" s="0" t="n">
        <v>3</v>
      </c>
      <c r="G301" s="26" t="s">
        <v>52</v>
      </c>
      <c r="H301" s="30"/>
      <c r="I301" s="33" t="b">
        <f aca="false">IF(AND(TableData[[#This Row],[Month]]&gt;=Backend!$C$9,TableData[[#This Row],[Month]]&lt;=Backend!$D$9),TRUE(),FALSE())</f>
        <v>0</v>
      </c>
    </row>
    <row r="302" customFormat="false" ht="15" hidden="false" customHeight="false" outlineLevel="0" collapsed="false">
      <c r="A302" s="30" t="s">
        <v>134</v>
      </c>
      <c r="B302" s="35" t="n">
        <v>43919</v>
      </c>
      <c r="C302" s="30" t="s">
        <v>26</v>
      </c>
      <c r="D302" s="30" t="s">
        <v>19</v>
      </c>
      <c r="G302" s="26" t="s">
        <v>52</v>
      </c>
      <c r="H302" s="30"/>
      <c r="I302" s="33" t="b">
        <f aca="false">IF(AND(TableData[[#This Row],[Month]]&gt;=Backend!$C$9,TableData[[#This Row],[Month]]&lt;=Backend!$D$9),TRUE(),FALSE())</f>
        <v>0</v>
      </c>
    </row>
    <row r="303" customFormat="false" ht="15" hidden="false" customHeight="false" outlineLevel="0" collapsed="false">
      <c r="A303" s="30" t="s">
        <v>135</v>
      </c>
      <c r="B303" s="35" t="n">
        <v>43920</v>
      </c>
      <c r="C303" s="30" t="s">
        <v>27</v>
      </c>
      <c r="D303" s="30" t="s">
        <v>22</v>
      </c>
      <c r="E303" s="0" t="n">
        <v>15</v>
      </c>
      <c r="F303" s="0" t="n">
        <v>4</v>
      </c>
      <c r="G303" s="26" t="s">
        <v>44</v>
      </c>
      <c r="H303" s="30" t="n">
        <v>1</v>
      </c>
      <c r="I303" s="33" t="b">
        <f aca="false">IF(AND(TableData[[#This Row],[Month]]&gt;=Backend!$C$9,TableData[[#This Row],[Month]]&lt;=Backend!$D$9),TRUE(),FALSE())</f>
        <v>0</v>
      </c>
    </row>
    <row r="304" customFormat="false" ht="15" hidden="false" customHeight="false" outlineLevel="0" collapsed="false">
      <c r="A304" s="30" t="s">
        <v>136</v>
      </c>
      <c r="B304" s="35" t="n">
        <v>43921</v>
      </c>
      <c r="C304" s="30" t="s">
        <v>16</v>
      </c>
      <c r="D304" s="30" t="s">
        <v>15</v>
      </c>
      <c r="E304" s="0" t="n">
        <v>21</v>
      </c>
      <c r="F304" s="0" t="n">
        <v>10</v>
      </c>
      <c r="G304" s="26" t="s">
        <v>44</v>
      </c>
      <c r="H304" s="30" t="n">
        <v>1</v>
      </c>
      <c r="I304" s="33" t="b">
        <f aca="false">IF(AND(TableData[[#This Row],[Month]]&gt;=Backend!$C$9,TableData[[#This Row],[Month]]&lt;=Backend!$D$9),TRUE(),FALSE())</f>
        <v>0</v>
      </c>
    </row>
    <row r="305" customFormat="false" ht="15" hidden="false" customHeight="false" outlineLevel="0" collapsed="false">
      <c r="A305" s="30" t="s">
        <v>137</v>
      </c>
      <c r="B305" s="35" t="n">
        <v>43922</v>
      </c>
      <c r="C305" s="30" t="s">
        <v>20</v>
      </c>
      <c r="D305" s="30" t="s">
        <v>19</v>
      </c>
      <c r="E305" s="0" t="n">
        <v>29</v>
      </c>
      <c r="F305" s="0" t="n">
        <v>9</v>
      </c>
      <c r="G305" s="26" t="s">
        <v>44</v>
      </c>
      <c r="H305" s="30" t="n">
        <v>1</v>
      </c>
      <c r="I305" s="33" t="b">
        <f aca="false">IF(AND(TableData[[#This Row],[Month]]&gt;=Backend!$C$9,TableData[[#This Row],[Month]]&lt;=Backend!$D$9),TRUE(),FALSE())</f>
        <v>0</v>
      </c>
    </row>
    <row r="306" customFormat="false" ht="15" hidden="false" customHeight="false" outlineLevel="0" collapsed="false">
      <c r="A306" s="30" t="s">
        <v>138</v>
      </c>
      <c r="B306" s="35" t="n">
        <v>43923</v>
      </c>
      <c r="C306" s="30" t="s">
        <v>23</v>
      </c>
      <c r="D306" s="30" t="s">
        <v>22</v>
      </c>
      <c r="E306" s="0" t="n">
        <v>21</v>
      </c>
      <c r="F306" s="0" t="n">
        <v>2</v>
      </c>
      <c r="G306" s="26" t="s">
        <v>44</v>
      </c>
      <c r="H306" s="30" t="n">
        <v>1</v>
      </c>
      <c r="I306" s="33" t="b">
        <f aca="false">IF(AND(TableData[[#This Row],[Month]]&gt;=Backend!$C$9,TableData[[#This Row],[Month]]&lt;=Backend!$D$9),TRUE(),FALSE())</f>
        <v>0</v>
      </c>
    </row>
    <row r="307" customFormat="false" ht="15" hidden="false" customHeight="false" outlineLevel="0" collapsed="false">
      <c r="A307" s="30" t="s">
        <v>139</v>
      </c>
      <c r="B307" s="35" t="n">
        <v>43924</v>
      </c>
      <c r="C307" s="30" t="s">
        <v>26</v>
      </c>
      <c r="D307" s="30" t="s">
        <v>19</v>
      </c>
      <c r="E307" s="0" t="n">
        <v>17</v>
      </c>
      <c r="F307" s="0" t="n">
        <v>13</v>
      </c>
      <c r="G307" s="26" t="s">
        <v>44</v>
      </c>
      <c r="H307" s="30" t="n">
        <v>1</v>
      </c>
      <c r="I307" s="33" t="b">
        <f aca="false">IF(AND(TableData[[#This Row],[Month]]&gt;=Backend!$C$9,TableData[[#This Row],[Month]]&lt;=Backend!$D$9),TRUE(),FALSE())</f>
        <v>0</v>
      </c>
    </row>
    <row r="308" customFormat="false" ht="15" hidden="false" customHeight="false" outlineLevel="0" collapsed="false">
      <c r="A308" s="30" t="s">
        <v>140</v>
      </c>
      <c r="B308" s="35" t="n">
        <v>43925</v>
      </c>
      <c r="C308" s="30" t="s">
        <v>27</v>
      </c>
      <c r="D308" s="30" t="s">
        <v>22</v>
      </c>
      <c r="E308" s="0" t="n">
        <v>22</v>
      </c>
      <c r="F308" s="0" t="n">
        <v>15</v>
      </c>
      <c r="G308" s="26" t="s">
        <v>49</v>
      </c>
      <c r="H308" s="30" t="n">
        <v>1</v>
      </c>
      <c r="I308" s="33" t="b">
        <f aca="false">IF(AND(TableData[[#This Row],[Month]]&gt;=Backend!$C$9,TableData[[#This Row],[Month]]&lt;=Backend!$D$9),TRUE(),FALSE())</f>
        <v>0</v>
      </c>
    </row>
    <row r="309" customFormat="false" ht="15" hidden="false" customHeight="false" outlineLevel="0" collapsed="false">
      <c r="A309" s="30" t="s">
        <v>141</v>
      </c>
      <c r="B309" s="35" t="n">
        <v>43926</v>
      </c>
      <c r="C309" s="30" t="s">
        <v>16</v>
      </c>
      <c r="D309" s="30" t="s">
        <v>15</v>
      </c>
      <c r="E309" s="0" t="n">
        <v>21</v>
      </c>
      <c r="F309" s="0" t="n">
        <v>18</v>
      </c>
      <c r="G309" s="26" t="s">
        <v>44</v>
      </c>
      <c r="H309" s="30" t="n">
        <v>1</v>
      </c>
      <c r="I309" s="33" t="b">
        <f aca="false">IF(AND(TableData[[#This Row],[Month]]&gt;=Backend!$C$9,TableData[[#This Row],[Month]]&lt;=Backend!$D$9),TRUE(),FALSE())</f>
        <v>0</v>
      </c>
    </row>
    <row r="310" customFormat="false" ht="15" hidden="false" customHeight="false" outlineLevel="0" collapsed="false">
      <c r="A310" s="30" t="s">
        <v>142</v>
      </c>
      <c r="B310" s="35" t="n">
        <v>43927</v>
      </c>
      <c r="C310" s="30" t="s">
        <v>20</v>
      </c>
      <c r="D310" s="30" t="s">
        <v>19</v>
      </c>
      <c r="F310" s="0" t="n">
        <v>10</v>
      </c>
      <c r="G310" s="26" t="s">
        <v>52</v>
      </c>
      <c r="H310" s="30"/>
      <c r="I310" s="33" t="b">
        <f aca="false">IF(AND(TableData[[#This Row],[Month]]&gt;=Backend!$C$9,TableData[[#This Row],[Month]]&lt;=Backend!$D$9),TRUE(),FALSE())</f>
        <v>0</v>
      </c>
    </row>
    <row r="311" customFormat="false" ht="15" hidden="false" customHeight="false" outlineLevel="0" collapsed="false">
      <c r="A311" s="30" t="s">
        <v>143</v>
      </c>
      <c r="B311" s="35" t="n">
        <v>43928</v>
      </c>
      <c r="C311" s="30" t="s">
        <v>23</v>
      </c>
      <c r="D311" s="30" t="s">
        <v>22</v>
      </c>
      <c r="F311" s="0" t="n">
        <v>39</v>
      </c>
      <c r="G311" s="26" t="s">
        <v>52</v>
      </c>
      <c r="H311" s="30"/>
      <c r="I311" s="33" t="b">
        <f aca="false">IF(AND(TableData[[#This Row],[Month]]&gt;=Backend!$C$9,TableData[[#This Row],[Month]]&lt;=Backend!$D$9),TRUE(),FALSE())</f>
        <v>0</v>
      </c>
    </row>
    <row r="312" customFormat="false" ht="15" hidden="false" customHeight="false" outlineLevel="0" collapsed="false">
      <c r="A312" s="30" t="s">
        <v>144</v>
      </c>
      <c r="B312" s="35" t="n">
        <v>43929</v>
      </c>
      <c r="C312" s="30" t="s">
        <v>26</v>
      </c>
      <c r="D312" s="30" t="s">
        <v>19</v>
      </c>
      <c r="E312" s="0" t="n">
        <v>44</v>
      </c>
      <c r="F312" s="0" t="n">
        <v>4</v>
      </c>
      <c r="G312" s="26" t="s">
        <v>44</v>
      </c>
      <c r="H312" s="30" t="n">
        <v>1</v>
      </c>
      <c r="I312" s="33" t="b">
        <f aca="false">IF(AND(TableData[[#This Row],[Month]]&gt;=Backend!$C$9,TableData[[#This Row],[Month]]&lt;=Backend!$D$9),TRUE(),FALSE())</f>
        <v>0</v>
      </c>
    </row>
    <row r="313" customFormat="false" ht="15" hidden="false" customHeight="false" outlineLevel="0" collapsed="false">
      <c r="A313" s="30" t="s">
        <v>145</v>
      </c>
      <c r="B313" s="35" t="n">
        <v>43930</v>
      </c>
      <c r="C313" s="30" t="s">
        <v>27</v>
      </c>
      <c r="D313" s="30" t="s">
        <v>22</v>
      </c>
      <c r="E313" s="0" t="n">
        <v>43</v>
      </c>
      <c r="F313" s="0" t="n">
        <v>5</v>
      </c>
      <c r="G313" s="26" t="s">
        <v>44</v>
      </c>
      <c r="H313" s="30" t="n">
        <v>1</v>
      </c>
      <c r="I313" s="33" t="b">
        <f aca="false">IF(AND(TableData[[#This Row],[Month]]&gt;=Backend!$C$9,TableData[[#This Row],[Month]]&lt;=Backend!$D$9),TRUE(),FALSE())</f>
        <v>0</v>
      </c>
    </row>
    <row r="314" customFormat="false" ht="15" hidden="false" customHeight="false" outlineLevel="0" collapsed="false">
      <c r="A314" s="30" t="s">
        <v>146</v>
      </c>
      <c r="B314" s="35" t="n">
        <v>43931</v>
      </c>
      <c r="C314" s="30" t="s">
        <v>16</v>
      </c>
      <c r="D314" s="30" t="s">
        <v>15</v>
      </c>
      <c r="E314" s="0" t="n">
        <v>62</v>
      </c>
      <c r="F314" s="0" t="n">
        <v>0</v>
      </c>
      <c r="G314" s="26" t="s">
        <v>44</v>
      </c>
      <c r="H314" s="30" t="n">
        <v>1</v>
      </c>
      <c r="I314" s="33" t="b">
        <f aca="false">IF(AND(TableData[[#This Row],[Month]]&gt;=Backend!$C$9,TableData[[#This Row],[Month]]&lt;=Backend!$D$9),TRUE(),FALSE())</f>
        <v>0</v>
      </c>
    </row>
    <row r="315" customFormat="false" ht="15" hidden="false" customHeight="false" outlineLevel="0" collapsed="false">
      <c r="A315" s="30" t="s">
        <v>147</v>
      </c>
      <c r="B315" s="35" t="n">
        <v>43932</v>
      </c>
      <c r="C315" s="30" t="s">
        <v>20</v>
      </c>
      <c r="D315" s="30" t="s">
        <v>19</v>
      </c>
      <c r="E315" s="0" t="n">
        <v>49</v>
      </c>
      <c r="F315" s="0" t="n">
        <v>50</v>
      </c>
      <c r="G315" s="26" t="s">
        <v>44</v>
      </c>
      <c r="H315" s="30" t="n">
        <v>0</v>
      </c>
      <c r="I315" s="33" t="b">
        <f aca="false">IF(AND(TableData[[#This Row],[Month]]&gt;=Backend!$C$9,TableData[[#This Row],[Month]]&lt;=Backend!$D$9),TRUE(),FALSE())</f>
        <v>0</v>
      </c>
    </row>
    <row r="316" customFormat="false" ht="15" hidden="false" customHeight="false" outlineLevel="0" collapsed="false">
      <c r="A316" s="30" t="s">
        <v>148</v>
      </c>
      <c r="B316" s="35" t="n">
        <v>43933</v>
      </c>
      <c r="C316" s="30" t="s">
        <v>23</v>
      </c>
      <c r="D316" s="30" t="s">
        <v>22</v>
      </c>
      <c r="E316" s="0" t="n">
        <v>29</v>
      </c>
      <c r="F316" s="0" t="n">
        <v>4</v>
      </c>
      <c r="G316" s="26" t="s">
        <v>44</v>
      </c>
      <c r="H316" s="30" t="n">
        <v>0</v>
      </c>
      <c r="I316" s="33" t="b">
        <f aca="false">IF(AND(TableData[[#This Row],[Month]]&gt;=Backend!$C$9,TableData[[#This Row],[Month]]&lt;=Backend!$D$9),TRUE(),FALSE())</f>
        <v>0</v>
      </c>
    </row>
    <row r="317" customFormat="false" ht="15" hidden="false" customHeight="false" outlineLevel="0" collapsed="false">
      <c r="A317" s="30" t="s">
        <v>149</v>
      </c>
      <c r="B317" s="35" t="n">
        <v>43934</v>
      </c>
      <c r="C317" s="30" t="s">
        <v>26</v>
      </c>
      <c r="D317" s="30" t="s">
        <v>19</v>
      </c>
      <c r="E317" s="0" t="n">
        <v>29</v>
      </c>
      <c r="F317" s="0" t="n">
        <v>2</v>
      </c>
      <c r="G317" s="26" t="s">
        <v>44</v>
      </c>
      <c r="H317" s="26" t="n">
        <v>1</v>
      </c>
      <c r="I317" s="33" t="b">
        <f aca="false">IF(AND(TableData[[#This Row],[Month]]&gt;=Backend!$C$9,TableData[[#This Row],[Month]]&lt;=Backend!$D$9),TRUE(),FALSE())</f>
        <v>0</v>
      </c>
    </row>
    <row r="318" customFormat="false" ht="15" hidden="false" customHeight="false" outlineLevel="0" collapsed="false">
      <c r="A318" s="30" t="s">
        <v>150</v>
      </c>
      <c r="B318" s="35" t="n">
        <v>43935</v>
      </c>
      <c r="C318" s="30" t="s">
        <v>27</v>
      </c>
      <c r="D318" s="30" t="s">
        <v>22</v>
      </c>
      <c r="F318" s="0" t="n">
        <v>70</v>
      </c>
      <c r="G318" s="26" t="s">
        <v>52</v>
      </c>
      <c r="H318" s="30"/>
      <c r="I318" s="33" t="b">
        <f aca="false">IF(AND(TableData[[#This Row],[Month]]&gt;=Backend!$C$9,TableData[[#This Row],[Month]]&lt;=Backend!$D$9),TRUE(),FALSE())</f>
        <v>0</v>
      </c>
    </row>
    <row r="319" customFormat="false" ht="15" hidden="false" customHeight="false" outlineLevel="0" collapsed="false">
      <c r="A319" s="30" t="s">
        <v>151</v>
      </c>
      <c r="B319" s="35" t="n">
        <v>43936</v>
      </c>
      <c r="C319" s="30" t="s">
        <v>16</v>
      </c>
      <c r="D319" s="30" t="s">
        <v>15</v>
      </c>
      <c r="F319" s="0" t="n">
        <v>50</v>
      </c>
      <c r="G319" s="26" t="s">
        <v>52</v>
      </c>
      <c r="H319" s="30"/>
      <c r="I319" s="33" t="b">
        <f aca="false">IF(AND(TableData[[#This Row],[Month]]&gt;=Backend!$C$9,TableData[[#This Row],[Month]]&lt;=Backend!$D$9),TRUE(),FALSE())</f>
        <v>0</v>
      </c>
    </row>
    <row r="320" customFormat="false" ht="15" hidden="false" customHeight="false" outlineLevel="0" collapsed="false">
      <c r="A320" s="30" t="s">
        <v>43</v>
      </c>
      <c r="B320" s="35" t="n">
        <v>43831</v>
      </c>
      <c r="C320" s="30" t="s">
        <v>16</v>
      </c>
      <c r="D320" s="30" t="s">
        <v>15</v>
      </c>
      <c r="E320" s="0" t="n">
        <v>17</v>
      </c>
      <c r="F320" s="0" t="n">
        <v>12</v>
      </c>
      <c r="G320" s="26" t="s">
        <v>44</v>
      </c>
      <c r="H320" s="30" t="n">
        <v>1</v>
      </c>
      <c r="I320" s="33" t="b">
        <f aca="false">IF(AND(TableData[[#This Row],[Month]]&gt;=Backend!$C$9,TableData[[#This Row],[Month]]&lt;=Backend!$D$9),TRUE(),FALSE())</f>
        <v>0</v>
      </c>
    </row>
    <row r="321" customFormat="false" ht="15" hidden="false" customHeight="false" outlineLevel="0" collapsed="false">
      <c r="A321" s="30" t="s">
        <v>45</v>
      </c>
      <c r="B321" s="35" t="n">
        <v>43832</v>
      </c>
      <c r="C321" s="30" t="s">
        <v>20</v>
      </c>
      <c r="D321" s="30" t="s">
        <v>19</v>
      </c>
      <c r="E321" s="0" t="n">
        <v>14</v>
      </c>
      <c r="F321" s="0" t="n">
        <v>1</v>
      </c>
      <c r="G321" s="26" t="s">
        <v>44</v>
      </c>
      <c r="H321" s="30" t="n">
        <v>0</v>
      </c>
      <c r="I321" s="33" t="b">
        <f aca="false">IF(AND(TableData[[#This Row],[Month]]&gt;=Backend!$C$9,TableData[[#This Row],[Month]]&lt;=Backend!$D$9),TRUE(),FALSE())</f>
        <v>0</v>
      </c>
    </row>
    <row r="322" customFormat="false" ht="15" hidden="false" customHeight="false" outlineLevel="0" collapsed="false">
      <c r="A322" s="30" t="s">
        <v>46</v>
      </c>
      <c r="B322" s="35" t="n">
        <v>43833</v>
      </c>
      <c r="C322" s="30" t="s">
        <v>23</v>
      </c>
      <c r="D322" s="30" t="s">
        <v>22</v>
      </c>
      <c r="E322" s="0" t="n">
        <v>22</v>
      </c>
      <c r="F322" s="0" t="n">
        <v>2</v>
      </c>
      <c r="G322" s="26" t="s">
        <v>44</v>
      </c>
      <c r="H322" s="30" t="n">
        <v>1</v>
      </c>
      <c r="I322" s="33" t="b">
        <f aca="false">IF(AND(TableData[[#This Row],[Month]]&gt;=Backend!$C$9,TableData[[#This Row],[Month]]&lt;=Backend!$D$9),TRUE(),FALSE())</f>
        <v>0</v>
      </c>
    </row>
    <row r="323" customFormat="false" ht="15" hidden="false" customHeight="false" outlineLevel="0" collapsed="false">
      <c r="A323" s="30" t="s">
        <v>47</v>
      </c>
      <c r="B323" s="35" t="n">
        <v>43834</v>
      </c>
      <c r="C323" s="30" t="s">
        <v>26</v>
      </c>
      <c r="D323" s="30" t="s">
        <v>19</v>
      </c>
      <c r="E323" s="0" t="n">
        <v>24</v>
      </c>
      <c r="F323" s="0" t="n">
        <v>3</v>
      </c>
      <c r="G323" s="26" t="s">
        <v>44</v>
      </c>
      <c r="H323" s="30" t="n">
        <v>1</v>
      </c>
      <c r="I323" s="33" t="b">
        <f aca="false">IF(AND(TableData[[#This Row],[Month]]&gt;=Backend!$C$9,TableData[[#This Row],[Month]]&lt;=Backend!$D$9),TRUE(),FALSE())</f>
        <v>0</v>
      </c>
    </row>
    <row r="324" customFormat="false" ht="15" hidden="false" customHeight="false" outlineLevel="0" collapsed="false">
      <c r="A324" s="30" t="s">
        <v>48</v>
      </c>
      <c r="B324" s="35" t="n">
        <v>43835</v>
      </c>
      <c r="C324" s="30" t="s">
        <v>27</v>
      </c>
      <c r="D324" s="30" t="s">
        <v>22</v>
      </c>
      <c r="E324" s="0" t="n">
        <v>14</v>
      </c>
      <c r="G324" s="26" t="s">
        <v>49</v>
      </c>
      <c r="H324" s="30" t="n">
        <v>1</v>
      </c>
      <c r="I324" s="33" t="b">
        <f aca="false">IF(AND(TableData[[#This Row],[Month]]&gt;=Backend!$C$9,TableData[[#This Row],[Month]]&lt;=Backend!$D$9),TRUE(),FALSE())</f>
        <v>0</v>
      </c>
    </row>
    <row r="325" customFormat="false" ht="15" hidden="false" customHeight="false" outlineLevel="0" collapsed="false">
      <c r="A325" s="30" t="s">
        <v>50</v>
      </c>
      <c r="B325" s="35" t="n">
        <v>43836</v>
      </c>
      <c r="C325" s="30" t="s">
        <v>16</v>
      </c>
      <c r="D325" s="30" t="s">
        <v>15</v>
      </c>
      <c r="E325" s="0" t="n">
        <v>12</v>
      </c>
      <c r="F325" s="0" t="n">
        <v>4</v>
      </c>
      <c r="G325" s="26" t="s">
        <v>44</v>
      </c>
      <c r="H325" s="30" t="n">
        <v>1</v>
      </c>
      <c r="I325" s="33" t="b">
        <f aca="false">IF(AND(TableData[[#This Row],[Month]]&gt;=Backend!$C$9,TableData[[#This Row],[Month]]&lt;=Backend!$D$9),TRUE(),FALSE())</f>
        <v>0</v>
      </c>
    </row>
    <row r="326" customFormat="false" ht="15" hidden="false" customHeight="false" outlineLevel="0" collapsed="false">
      <c r="A326" s="30" t="s">
        <v>51</v>
      </c>
      <c r="B326" s="35" t="n">
        <v>43837</v>
      </c>
      <c r="C326" s="30" t="s">
        <v>20</v>
      </c>
      <c r="D326" s="30" t="s">
        <v>19</v>
      </c>
      <c r="F326" s="0" t="n">
        <v>10</v>
      </c>
      <c r="G326" s="26" t="s">
        <v>52</v>
      </c>
      <c r="H326" s="30"/>
      <c r="I326" s="33" t="b">
        <f aca="false">IF(AND(TableData[[#This Row],[Month]]&gt;=Backend!$C$9,TableData[[#This Row],[Month]]&lt;=Backend!$D$9),TRUE(),FALSE())</f>
        <v>0</v>
      </c>
    </row>
    <row r="327" customFormat="false" ht="15" hidden="false" customHeight="false" outlineLevel="0" collapsed="false">
      <c r="A327" s="30" t="s">
        <v>53</v>
      </c>
      <c r="B327" s="35" t="n">
        <v>43838</v>
      </c>
      <c r="C327" s="30" t="s">
        <v>23</v>
      </c>
      <c r="D327" s="30" t="s">
        <v>22</v>
      </c>
      <c r="F327" s="0" t="n">
        <v>9</v>
      </c>
      <c r="G327" s="26" t="s">
        <v>52</v>
      </c>
      <c r="H327" s="30"/>
      <c r="I327" s="33" t="b">
        <f aca="false">IF(AND(TableData[[#This Row],[Month]]&gt;=Backend!$C$9,TableData[[#This Row],[Month]]&lt;=Backend!$D$9),TRUE(),FALSE())</f>
        <v>0</v>
      </c>
    </row>
    <row r="328" customFormat="false" ht="15" hidden="false" customHeight="false" outlineLevel="0" collapsed="false">
      <c r="A328" s="30" t="s">
        <v>54</v>
      </c>
      <c r="B328" s="35" t="n">
        <v>43839</v>
      </c>
      <c r="C328" s="30" t="s">
        <v>26</v>
      </c>
      <c r="D328" s="30" t="s">
        <v>19</v>
      </c>
      <c r="E328" s="0" t="n">
        <v>19</v>
      </c>
      <c r="F328" s="0" t="n">
        <v>2</v>
      </c>
      <c r="G328" s="26" t="s">
        <v>44</v>
      </c>
      <c r="H328" s="30" t="n">
        <v>1</v>
      </c>
      <c r="I328" s="33" t="b">
        <f aca="false">IF(AND(TableData[[#This Row],[Month]]&gt;=Backend!$C$9,TableData[[#This Row],[Month]]&lt;=Backend!$D$9),TRUE(),FALSE())</f>
        <v>0</v>
      </c>
    </row>
    <row r="329" customFormat="false" ht="15" hidden="false" customHeight="false" outlineLevel="0" collapsed="false">
      <c r="A329" s="30" t="s">
        <v>55</v>
      </c>
      <c r="B329" s="35" t="n">
        <v>43840</v>
      </c>
      <c r="C329" s="30" t="s">
        <v>27</v>
      </c>
      <c r="D329" s="30" t="s">
        <v>22</v>
      </c>
      <c r="E329" s="0" t="n">
        <v>15</v>
      </c>
      <c r="F329" s="0" t="n">
        <v>13</v>
      </c>
      <c r="G329" s="26" t="s">
        <v>44</v>
      </c>
      <c r="H329" s="30" t="n">
        <v>1</v>
      </c>
      <c r="I329" s="33" t="b">
        <f aca="false">IF(AND(TableData[[#This Row],[Month]]&gt;=Backend!$C$9,TableData[[#This Row],[Month]]&lt;=Backend!$D$9),TRUE(),FALSE())</f>
        <v>0</v>
      </c>
    </row>
    <row r="330" customFormat="false" ht="15" hidden="false" customHeight="false" outlineLevel="0" collapsed="false">
      <c r="A330" s="30" t="s">
        <v>56</v>
      </c>
      <c r="B330" s="35" t="n">
        <v>43841</v>
      </c>
      <c r="C330" s="30" t="s">
        <v>16</v>
      </c>
      <c r="D330" s="30" t="s">
        <v>15</v>
      </c>
      <c r="E330" s="0" t="n">
        <v>21</v>
      </c>
      <c r="F330" s="0" t="n">
        <v>15</v>
      </c>
      <c r="G330" s="26" t="s">
        <v>44</v>
      </c>
      <c r="H330" s="30" t="n">
        <v>1</v>
      </c>
      <c r="I330" s="33" t="b">
        <f aca="false">IF(AND(TableData[[#This Row],[Month]]&gt;=Backend!$C$9,TableData[[#This Row],[Month]]&lt;=Backend!$D$9),TRUE(),FALSE())</f>
        <v>0</v>
      </c>
    </row>
    <row r="331" customFormat="false" ht="15" hidden="false" customHeight="false" outlineLevel="0" collapsed="false">
      <c r="A331" s="30" t="s">
        <v>57</v>
      </c>
      <c r="B331" s="35" t="n">
        <v>43842</v>
      </c>
      <c r="C331" s="30" t="s">
        <v>20</v>
      </c>
      <c r="D331" s="30" t="s">
        <v>19</v>
      </c>
      <c r="E331" s="0" t="n">
        <v>20</v>
      </c>
      <c r="F331" s="0" t="n">
        <v>18</v>
      </c>
      <c r="G331" s="26" t="s">
        <v>44</v>
      </c>
      <c r="H331" s="30" t="n">
        <v>1</v>
      </c>
      <c r="I331" s="33" t="b">
        <f aca="false">IF(AND(TableData[[#This Row],[Month]]&gt;=Backend!$C$9,TableData[[#This Row],[Month]]&lt;=Backend!$D$9),TRUE(),FALSE())</f>
        <v>0</v>
      </c>
    </row>
    <row r="332" customFormat="false" ht="15" hidden="false" customHeight="false" outlineLevel="0" collapsed="false">
      <c r="A332" s="30" t="s">
        <v>58</v>
      </c>
      <c r="B332" s="35" t="n">
        <v>43843</v>
      </c>
      <c r="C332" s="30" t="s">
        <v>23</v>
      </c>
      <c r="D332" s="30" t="s">
        <v>22</v>
      </c>
      <c r="E332" s="0" t="n">
        <v>28</v>
      </c>
      <c r="F332" s="0" t="n">
        <v>10</v>
      </c>
      <c r="G332" s="26" t="s">
        <v>44</v>
      </c>
      <c r="H332" s="30" t="n">
        <v>1</v>
      </c>
      <c r="I332" s="33" t="b">
        <f aca="false">IF(AND(TableData[[#This Row],[Month]]&gt;=Backend!$C$9,TableData[[#This Row],[Month]]&lt;=Backend!$D$9),TRUE(),FALSE())</f>
        <v>0</v>
      </c>
    </row>
    <row r="333" customFormat="false" ht="15" hidden="false" customHeight="false" outlineLevel="0" collapsed="false">
      <c r="A333" s="30" t="s">
        <v>59</v>
      </c>
      <c r="B333" s="35" t="n">
        <v>43844</v>
      </c>
      <c r="C333" s="30" t="s">
        <v>26</v>
      </c>
      <c r="D333" s="30" t="s">
        <v>19</v>
      </c>
      <c r="E333" s="0" t="n">
        <v>18</v>
      </c>
      <c r="F333" s="0" t="n">
        <v>39</v>
      </c>
      <c r="G333" s="26" t="s">
        <v>44</v>
      </c>
      <c r="H333" s="30" t="n">
        <v>1</v>
      </c>
      <c r="I333" s="33" t="b">
        <f aca="false">IF(AND(TableData[[#This Row],[Month]]&gt;=Backend!$C$9,TableData[[#This Row],[Month]]&lt;=Backend!$D$9),TRUE(),FALSE())</f>
        <v>0</v>
      </c>
    </row>
    <row r="334" customFormat="false" ht="15" hidden="false" customHeight="false" outlineLevel="0" collapsed="false">
      <c r="A334" s="30" t="s">
        <v>60</v>
      </c>
      <c r="B334" s="35" t="n">
        <v>43845</v>
      </c>
      <c r="C334" s="30" t="s">
        <v>27</v>
      </c>
      <c r="D334" s="30" t="s">
        <v>22</v>
      </c>
      <c r="F334" s="0" t="n">
        <v>4</v>
      </c>
      <c r="G334" s="26" t="s">
        <v>52</v>
      </c>
      <c r="H334" s="30"/>
      <c r="I334" s="33" t="b">
        <f aca="false">IF(AND(TableData[[#This Row],[Month]]&gt;=Backend!$C$9,TableData[[#This Row],[Month]]&lt;=Backend!$D$9),TRUE(),FALSE())</f>
        <v>0</v>
      </c>
    </row>
    <row r="335" customFormat="false" ht="15" hidden="false" customHeight="false" outlineLevel="0" collapsed="false">
      <c r="A335" s="30" t="s">
        <v>61</v>
      </c>
      <c r="B335" s="35" t="n">
        <v>43846</v>
      </c>
      <c r="C335" s="30" t="s">
        <v>16</v>
      </c>
      <c r="D335" s="30" t="s">
        <v>15</v>
      </c>
      <c r="F335" s="0" t="n">
        <v>5</v>
      </c>
      <c r="G335" s="26" t="s">
        <v>52</v>
      </c>
      <c r="H335" s="30"/>
      <c r="I335" s="33" t="b">
        <f aca="false">IF(AND(TableData[[#This Row],[Month]]&gt;=Backend!$C$9,TableData[[#This Row],[Month]]&lt;=Backend!$D$9),TRUE(),FALSE())</f>
        <v>0</v>
      </c>
    </row>
    <row r="336" customFormat="false" ht="15" hidden="false" customHeight="false" outlineLevel="0" collapsed="false">
      <c r="A336" s="30" t="s">
        <v>62</v>
      </c>
      <c r="B336" s="35" t="n">
        <v>43847</v>
      </c>
      <c r="C336" s="30" t="s">
        <v>20</v>
      </c>
      <c r="D336" s="30" t="s">
        <v>19</v>
      </c>
      <c r="F336" s="0" t="n">
        <v>0</v>
      </c>
      <c r="G336" s="26" t="s">
        <v>52</v>
      </c>
      <c r="H336" s="30"/>
      <c r="I336" s="33" t="b">
        <f aca="false">IF(AND(TableData[[#This Row],[Month]]&gt;=Backend!$C$9,TableData[[#This Row],[Month]]&lt;=Backend!$D$9),TRUE(),FALSE())</f>
        <v>0</v>
      </c>
    </row>
    <row r="337" customFormat="false" ht="15" hidden="false" customHeight="false" outlineLevel="0" collapsed="false">
      <c r="A337" s="30" t="s">
        <v>63</v>
      </c>
      <c r="B337" s="35" t="n">
        <v>43848</v>
      </c>
      <c r="C337" s="30" t="s">
        <v>23</v>
      </c>
      <c r="D337" s="30" t="s">
        <v>22</v>
      </c>
      <c r="E337" s="0" t="n">
        <v>12</v>
      </c>
      <c r="F337" s="0" t="n">
        <v>50</v>
      </c>
      <c r="G337" s="26" t="s">
        <v>44</v>
      </c>
      <c r="H337" s="30" t="n">
        <v>1</v>
      </c>
      <c r="I337" s="33" t="b">
        <f aca="false">IF(AND(TableData[[#This Row],[Month]]&gt;=Backend!$C$9,TableData[[#This Row],[Month]]&lt;=Backend!$D$9),TRUE(),FALSE())</f>
        <v>0</v>
      </c>
    </row>
    <row r="338" customFormat="false" ht="15" hidden="false" customHeight="false" outlineLevel="0" collapsed="false">
      <c r="A338" s="30" t="s">
        <v>64</v>
      </c>
      <c r="B338" s="35" t="n">
        <v>43849</v>
      </c>
      <c r="C338" s="30" t="s">
        <v>26</v>
      </c>
      <c r="D338" s="30" t="s">
        <v>19</v>
      </c>
      <c r="E338" s="0" t="n">
        <v>11</v>
      </c>
      <c r="F338" s="0" t="n">
        <v>4</v>
      </c>
      <c r="G338" s="26" t="s">
        <v>44</v>
      </c>
      <c r="H338" s="30" t="n">
        <v>1</v>
      </c>
      <c r="I338" s="33" t="b">
        <f aca="false">IF(AND(TableData[[#This Row],[Month]]&gt;=Backend!$C$9,TableData[[#This Row],[Month]]&lt;=Backend!$D$9),TRUE(),FALSE())</f>
        <v>0</v>
      </c>
    </row>
    <row r="339" customFormat="false" ht="15" hidden="false" customHeight="false" outlineLevel="0" collapsed="false">
      <c r="A339" s="30" t="s">
        <v>65</v>
      </c>
      <c r="B339" s="35" t="n">
        <v>43850</v>
      </c>
      <c r="C339" s="30" t="s">
        <v>27</v>
      </c>
      <c r="D339" s="30" t="s">
        <v>22</v>
      </c>
      <c r="E339" s="0" t="n">
        <v>11</v>
      </c>
      <c r="F339" s="0" t="n">
        <v>2</v>
      </c>
      <c r="G339" s="26" t="s">
        <v>44</v>
      </c>
      <c r="H339" s="30" t="n">
        <v>1</v>
      </c>
      <c r="I339" s="33" t="b">
        <f aca="false">IF(AND(TableData[[#This Row],[Month]]&gt;=Backend!$C$9,TableData[[#This Row],[Month]]&lt;=Backend!$D$9),TRUE(),FALSE())</f>
        <v>0</v>
      </c>
    </row>
    <row r="340" customFormat="false" ht="15" hidden="false" customHeight="false" outlineLevel="0" collapsed="false">
      <c r="A340" s="30" t="s">
        <v>66</v>
      </c>
      <c r="B340" s="35" t="n">
        <v>43851</v>
      </c>
      <c r="C340" s="30" t="s">
        <v>16</v>
      </c>
      <c r="D340" s="30" t="s">
        <v>15</v>
      </c>
      <c r="E340" s="0" t="n">
        <v>10</v>
      </c>
      <c r="F340" s="0" t="n">
        <v>70</v>
      </c>
      <c r="G340" s="26" t="s">
        <v>44</v>
      </c>
      <c r="H340" s="30" t="n">
        <v>0</v>
      </c>
      <c r="I340" s="33" t="b">
        <f aca="false">IF(AND(TableData[[#This Row],[Month]]&gt;=Backend!$C$9,TableData[[#This Row],[Month]]&lt;=Backend!$D$9),TRUE(),FALSE())</f>
        <v>0</v>
      </c>
    </row>
    <row r="341" customFormat="false" ht="15" hidden="false" customHeight="false" outlineLevel="0" collapsed="false">
      <c r="A341" s="30" t="s">
        <v>67</v>
      </c>
      <c r="B341" s="35" t="n">
        <v>43852</v>
      </c>
      <c r="C341" s="30" t="s">
        <v>20</v>
      </c>
      <c r="D341" s="30" t="s">
        <v>19</v>
      </c>
      <c r="E341" s="0" t="n">
        <v>16</v>
      </c>
      <c r="F341" s="0" t="n">
        <v>50</v>
      </c>
      <c r="G341" s="26" t="s">
        <v>44</v>
      </c>
      <c r="H341" s="30" t="n">
        <v>0</v>
      </c>
      <c r="I341" s="33" t="b">
        <f aca="false">IF(AND(TableData[[#This Row],[Month]]&gt;=Backend!$C$9,TableData[[#This Row],[Month]]&lt;=Backend!$D$9),TRUE(),FALSE())</f>
        <v>0</v>
      </c>
    </row>
    <row r="342" customFormat="false" ht="15" hidden="false" customHeight="false" outlineLevel="0" collapsed="false">
      <c r="A342" s="30" t="s">
        <v>68</v>
      </c>
      <c r="B342" s="35" t="n">
        <v>43853</v>
      </c>
      <c r="C342" s="30" t="s">
        <v>23</v>
      </c>
      <c r="D342" s="30" t="s">
        <v>22</v>
      </c>
      <c r="E342" s="0" t="n">
        <v>29</v>
      </c>
      <c r="F342" s="0" t="n">
        <v>12</v>
      </c>
      <c r="G342" s="26" t="s">
        <v>49</v>
      </c>
      <c r="H342" s="30" t="n">
        <v>0</v>
      </c>
      <c r="I342" s="33" t="b">
        <f aca="false">IF(AND(TableData[[#This Row],[Month]]&gt;=Backend!$C$9,TableData[[#This Row],[Month]]&lt;=Backend!$D$9),TRUE(),FALSE())</f>
        <v>0</v>
      </c>
    </row>
    <row r="343" customFormat="false" ht="15" hidden="false" customHeight="false" outlineLevel="0" collapsed="false">
      <c r="A343" s="30" t="s">
        <v>69</v>
      </c>
      <c r="B343" s="35" t="n">
        <v>43854</v>
      </c>
      <c r="C343" s="30" t="s">
        <v>26</v>
      </c>
      <c r="D343" s="30" t="s">
        <v>19</v>
      </c>
      <c r="E343" s="0" t="n">
        <v>31</v>
      </c>
      <c r="F343" s="0" t="n">
        <v>1</v>
      </c>
      <c r="G343" s="26" t="s">
        <v>44</v>
      </c>
      <c r="H343" s="30" t="n">
        <v>1</v>
      </c>
      <c r="I343" s="33" t="b">
        <f aca="false">IF(AND(TableData[[#This Row],[Month]]&gt;=Backend!$C$9,TableData[[#This Row],[Month]]&lt;=Backend!$D$9),TRUE(),FALSE())</f>
        <v>0</v>
      </c>
    </row>
    <row r="344" customFormat="false" ht="15" hidden="false" customHeight="false" outlineLevel="0" collapsed="false">
      <c r="A344" s="30" t="s">
        <v>70</v>
      </c>
      <c r="B344" s="35" t="n">
        <v>43855</v>
      </c>
      <c r="C344" s="30" t="s">
        <v>27</v>
      </c>
      <c r="D344" s="30" t="s">
        <v>22</v>
      </c>
      <c r="F344" s="0" t="n">
        <v>2</v>
      </c>
      <c r="G344" s="26" t="s">
        <v>52</v>
      </c>
      <c r="H344" s="30"/>
      <c r="I344" s="33" t="b">
        <f aca="false">IF(AND(TableData[[#This Row],[Month]]&gt;=Backend!$C$9,TableData[[#This Row],[Month]]&lt;=Backend!$D$9),TRUE(),FALSE())</f>
        <v>0</v>
      </c>
    </row>
    <row r="345" customFormat="false" ht="15" hidden="false" customHeight="false" outlineLevel="0" collapsed="false">
      <c r="A345" s="30" t="s">
        <v>71</v>
      </c>
      <c r="B345" s="35" t="n">
        <v>43856</v>
      </c>
      <c r="C345" s="30" t="s">
        <v>16</v>
      </c>
      <c r="D345" s="30" t="s">
        <v>15</v>
      </c>
      <c r="F345" s="0" t="n">
        <v>3</v>
      </c>
      <c r="G345" s="26" t="s">
        <v>52</v>
      </c>
      <c r="H345" s="30"/>
      <c r="I345" s="33" t="b">
        <f aca="false">IF(AND(TableData[[#This Row],[Month]]&gt;=Backend!$C$9,TableData[[#This Row],[Month]]&lt;=Backend!$D$9),TRUE(),FALSE())</f>
        <v>0</v>
      </c>
    </row>
    <row r="346" customFormat="false" ht="15" hidden="false" customHeight="false" outlineLevel="0" collapsed="false">
      <c r="A346" s="30" t="s">
        <v>72</v>
      </c>
      <c r="B346" s="35" t="n">
        <v>43857</v>
      </c>
      <c r="C346" s="30" t="s">
        <v>20</v>
      </c>
      <c r="D346" s="30" t="s">
        <v>19</v>
      </c>
      <c r="E346" s="0" t="n">
        <v>13</v>
      </c>
      <c r="G346" s="26" t="s">
        <v>44</v>
      </c>
      <c r="H346" s="30" t="n">
        <v>1</v>
      </c>
      <c r="I346" s="33" t="b">
        <f aca="false">IF(AND(TableData[[#This Row],[Month]]&gt;=Backend!$C$9,TableData[[#This Row],[Month]]&lt;=Backend!$D$9),TRUE(),FALSE())</f>
        <v>0</v>
      </c>
    </row>
    <row r="347" customFormat="false" ht="15" hidden="false" customHeight="false" outlineLevel="0" collapsed="false">
      <c r="A347" s="30" t="s">
        <v>73</v>
      </c>
      <c r="B347" s="35" t="n">
        <v>43858</v>
      </c>
      <c r="C347" s="30" t="s">
        <v>23</v>
      </c>
      <c r="D347" s="30" t="s">
        <v>22</v>
      </c>
      <c r="E347" s="0" t="n">
        <v>28</v>
      </c>
      <c r="F347" s="0" t="n">
        <v>4</v>
      </c>
      <c r="G347" s="26" t="s">
        <v>44</v>
      </c>
      <c r="H347" s="30" t="n">
        <v>1</v>
      </c>
      <c r="I347" s="33" t="b">
        <f aca="false">IF(AND(TableData[[#This Row],[Month]]&gt;=Backend!$C$9,TableData[[#This Row],[Month]]&lt;=Backend!$D$9),TRUE(),FALSE())</f>
        <v>0</v>
      </c>
    </row>
    <row r="348" customFormat="false" ht="15" hidden="false" customHeight="false" outlineLevel="0" collapsed="false">
      <c r="A348" s="30" t="s">
        <v>74</v>
      </c>
      <c r="B348" s="35" t="n">
        <v>43859</v>
      </c>
      <c r="C348" s="30" t="s">
        <v>26</v>
      </c>
      <c r="D348" s="30" t="s">
        <v>19</v>
      </c>
      <c r="E348" s="0" t="n">
        <v>32</v>
      </c>
      <c r="F348" s="0" t="n">
        <v>10</v>
      </c>
      <c r="G348" s="26" t="s">
        <v>44</v>
      </c>
      <c r="H348" s="26" t="n">
        <v>1</v>
      </c>
      <c r="I348" s="33" t="b">
        <f aca="false">IF(AND(TableData[[#This Row],[Month]]&gt;=Backend!$C$9,TableData[[#This Row],[Month]]&lt;=Backend!$D$9),TRUE(),FALSE())</f>
        <v>0</v>
      </c>
    </row>
    <row r="349" customFormat="false" ht="15" hidden="false" customHeight="false" outlineLevel="0" collapsed="false">
      <c r="A349" s="30" t="s">
        <v>75</v>
      </c>
      <c r="B349" s="35" t="n">
        <v>43860</v>
      </c>
      <c r="C349" s="30" t="s">
        <v>27</v>
      </c>
      <c r="D349" s="30" t="s">
        <v>22</v>
      </c>
      <c r="E349" s="0" t="n">
        <v>16</v>
      </c>
      <c r="F349" s="0" t="n">
        <v>9</v>
      </c>
      <c r="G349" s="26" t="s">
        <v>44</v>
      </c>
      <c r="H349" s="30" t="n">
        <v>1</v>
      </c>
      <c r="I349" s="33" t="b">
        <f aca="false">IF(AND(TableData[[#This Row],[Month]]&gt;=Backend!$C$9,TableData[[#This Row],[Month]]&lt;=Backend!$D$9),TRUE(),FALSE())</f>
        <v>0</v>
      </c>
    </row>
    <row r="350" customFormat="false" ht="15" hidden="false" customHeight="false" outlineLevel="0" collapsed="false">
      <c r="A350" s="30" t="s">
        <v>76</v>
      </c>
      <c r="B350" s="35" t="n">
        <v>43861</v>
      </c>
      <c r="C350" s="30" t="s">
        <v>16</v>
      </c>
      <c r="D350" s="30" t="s">
        <v>15</v>
      </c>
      <c r="E350" s="0" t="n">
        <v>14</v>
      </c>
      <c r="F350" s="0" t="n">
        <v>2</v>
      </c>
      <c r="G350" s="26" t="s">
        <v>44</v>
      </c>
      <c r="H350" s="30" t="n">
        <v>1</v>
      </c>
      <c r="I350" s="33" t="b">
        <f aca="false">IF(AND(TableData[[#This Row],[Month]]&gt;=Backend!$C$9,TableData[[#This Row],[Month]]&lt;=Backend!$D$9),TRUE(),FALSE())</f>
        <v>0</v>
      </c>
    </row>
    <row r="351" customFormat="false" ht="15" hidden="false" customHeight="false" outlineLevel="0" collapsed="false">
      <c r="A351" s="30" t="s">
        <v>77</v>
      </c>
      <c r="B351" s="35" t="n">
        <v>43862</v>
      </c>
      <c r="C351" s="30" t="s">
        <v>20</v>
      </c>
      <c r="D351" s="30" t="s">
        <v>19</v>
      </c>
      <c r="E351" s="0" t="n">
        <v>11</v>
      </c>
      <c r="F351" s="0" t="n">
        <v>13</v>
      </c>
      <c r="G351" s="26" t="s">
        <v>44</v>
      </c>
      <c r="H351" s="30" t="n">
        <v>1</v>
      </c>
      <c r="I351" s="33" t="b">
        <f aca="false">IF(AND(TableData[[#This Row],[Month]]&gt;=Backend!$C$9,TableData[[#This Row],[Month]]&lt;=Backend!$D$9),TRUE(),FALSE())</f>
        <v>1</v>
      </c>
    </row>
    <row r="352" customFormat="false" ht="15" hidden="false" customHeight="false" outlineLevel="0" collapsed="false">
      <c r="A352" s="30" t="s">
        <v>78</v>
      </c>
      <c r="B352" s="35" t="n">
        <v>43863</v>
      </c>
      <c r="C352" s="30" t="s">
        <v>23</v>
      </c>
      <c r="D352" s="30" t="s">
        <v>22</v>
      </c>
      <c r="F352" s="0" t="n">
        <v>15</v>
      </c>
      <c r="G352" s="26" t="s">
        <v>52</v>
      </c>
      <c r="H352" s="30"/>
      <c r="I352" s="33" t="b">
        <f aca="false">IF(AND(TableData[[#This Row],[Month]]&gt;=Backend!$C$9,TableData[[#This Row],[Month]]&lt;=Backend!$D$9),TRUE(),FALSE())</f>
        <v>1</v>
      </c>
    </row>
    <row r="353" customFormat="false" ht="15" hidden="false" customHeight="false" outlineLevel="0" collapsed="false">
      <c r="A353" s="30" t="s">
        <v>79</v>
      </c>
      <c r="B353" s="35" t="n">
        <v>43864</v>
      </c>
      <c r="C353" s="30" t="s">
        <v>26</v>
      </c>
      <c r="D353" s="30" t="s">
        <v>19</v>
      </c>
      <c r="F353" s="0" t="n">
        <v>18</v>
      </c>
      <c r="G353" s="26" t="s">
        <v>52</v>
      </c>
      <c r="H353" s="30"/>
      <c r="I353" s="33" t="b">
        <f aca="false">IF(AND(TableData[[#This Row],[Month]]&gt;=Backend!$C$9,TableData[[#This Row],[Month]]&lt;=Backend!$D$9),TRUE(),FALSE())</f>
        <v>1</v>
      </c>
    </row>
    <row r="354" customFormat="false" ht="15" hidden="false" customHeight="false" outlineLevel="0" collapsed="false">
      <c r="A354" s="30" t="s">
        <v>80</v>
      </c>
      <c r="B354" s="35" t="n">
        <v>43865</v>
      </c>
      <c r="C354" s="30" t="s">
        <v>27</v>
      </c>
      <c r="D354" s="30" t="s">
        <v>22</v>
      </c>
      <c r="F354" s="0" t="n">
        <v>10</v>
      </c>
      <c r="G354" s="26" t="s">
        <v>52</v>
      </c>
      <c r="H354" s="30"/>
      <c r="I354" s="33" t="b">
        <f aca="false">IF(AND(TableData[[#This Row],[Month]]&gt;=Backend!$C$9,TableData[[#This Row],[Month]]&lt;=Backend!$D$9),TRUE(),FALSE())</f>
        <v>1</v>
      </c>
    </row>
    <row r="355" customFormat="false" ht="15" hidden="false" customHeight="false" outlineLevel="0" collapsed="false">
      <c r="A355" s="30" t="s">
        <v>81</v>
      </c>
      <c r="B355" s="35" t="n">
        <v>43866</v>
      </c>
      <c r="C355" s="30" t="s">
        <v>16</v>
      </c>
      <c r="D355" s="30" t="s">
        <v>15</v>
      </c>
      <c r="E355" s="0" t="n">
        <v>28</v>
      </c>
      <c r="F355" s="0" t="n">
        <v>39</v>
      </c>
      <c r="G355" s="26" t="s">
        <v>44</v>
      </c>
      <c r="H355" s="30" t="n">
        <v>1</v>
      </c>
      <c r="I355" s="33" t="b">
        <f aca="false">IF(AND(TableData[[#This Row],[Month]]&gt;=Backend!$C$9,TableData[[#This Row],[Month]]&lt;=Backend!$D$9),TRUE(),FALSE())</f>
        <v>1</v>
      </c>
    </row>
    <row r="356" customFormat="false" ht="15" hidden="false" customHeight="false" outlineLevel="0" collapsed="false">
      <c r="A356" s="30" t="s">
        <v>82</v>
      </c>
      <c r="B356" s="35" t="n">
        <v>43867</v>
      </c>
      <c r="C356" s="30" t="s">
        <v>20</v>
      </c>
      <c r="D356" s="30" t="s">
        <v>19</v>
      </c>
      <c r="E356" s="0" t="n">
        <v>31</v>
      </c>
      <c r="F356" s="0" t="n">
        <v>4</v>
      </c>
      <c r="G356" s="26" t="s">
        <v>44</v>
      </c>
      <c r="H356" s="30" t="n">
        <v>1</v>
      </c>
      <c r="I356" s="33" t="b">
        <f aca="false">IF(AND(TableData[[#This Row],[Month]]&gt;=Backend!$C$9,TableData[[#This Row],[Month]]&lt;=Backend!$D$9),TRUE(),FALSE())</f>
        <v>1</v>
      </c>
    </row>
    <row r="357" customFormat="false" ht="15" hidden="false" customHeight="false" outlineLevel="0" collapsed="false">
      <c r="A357" s="30" t="s">
        <v>83</v>
      </c>
      <c r="B357" s="35" t="n">
        <v>43868</v>
      </c>
      <c r="C357" s="30" t="s">
        <v>23</v>
      </c>
      <c r="D357" s="30" t="s">
        <v>22</v>
      </c>
      <c r="E357" s="0" t="n">
        <v>27</v>
      </c>
      <c r="F357" s="0" t="n">
        <v>5</v>
      </c>
      <c r="G357" s="26" t="s">
        <v>44</v>
      </c>
      <c r="H357" s="30" t="n">
        <v>1</v>
      </c>
      <c r="I357" s="33" t="b">
        <f aca="false">IF(AND(TableData[[#This Row],[Month]]&gt;=Backend!$C$9,TableData[[#This Row],[Month]]&lt;=Backend!$D$9),TRUE(),FALSE())</f>
        <v>1</v>
      </c>
    </row>
    <row r="358" customFormat="false" ht="15" hidden="false" customHeight="false" outlineLevel="0" collapsed="false">
      <c r="A358" s="30" t="s">
        <v>84</v>
      </c>
      <c r="B358" s="35" t="n">
        <v>43869</v>
      </c>
      <c r="C358" s="30" t="s">
        <v>26</v>
      </c>
      <c r="D358" s="30" t="s">
        <v>19</v>
      </c>
      <c r="E358" s="0" t="n">
        <v>16</v>
      </c>
      <c r="F358" s="0" t="n">
        <v>0</v>
      </c>
      <c r="G358" s="26" t="s">
        <v>44</v>
      </c>
      <c r="H358" s="30" t="n">
        <v>1</v>
      </c>
      <c r="I358" s="33" t="b">
        <f aca="false">IF(AND(TableData[[#This Row],[Month]]&gt;=Backend!$C$9,TableData[[#This Row],[Month]]&lt;=Backend!$D$9),TRUE(),FALSE())</f>
        <v>1</v>
      </c>
    </row>
    <row r="359" customFormat="false" ht="15" hidden="false" customHeight="false" outlineLevel="0" collapsed="false">
      <c r="A359" s="30" t="s">
        <v>85</v>
      </c>
      <c r="B359" s="35" t="n">
        <v>43870</v>
      </c>
      <c r="C359" s="30" t="s">
        <v>27</v>
      </c>
      <c r="D359" s="30" t="s">
        <v>22</v>
      </c>
      <c r="E359" s="0" t="n">
        <v>25</v>
      </c>
      <c r="F359" s="0" t="n">
        <v>50</v>
      </c>
      <c r="G359" s="26" t="s">
        <v>44</v>
      </c>
      <c r="H359" s="30" t="n">
        <v>1</v>
      </c>
      <c r="I359" s="33" t="b">
        <f aca="false">IF(AND(TableData[[#This Row],[Month]]&gt;=Backend!$C$9,TableData[[#This Row],[Month]]&lt;=Backend!$D$9),TRUE(),FALSE())</f>
        <v>1</v>
      </c>
    </row>
    <row r="360" customFormat="false" ht="15" hidden="false" customHeight="false" outlineLevel="0" collapsed="false">
      <c r="A360" s="30" t="s">
        <v>86</v>
      </c>
      <c r="B360" s="35" t="n">
        <v>43871</v>
      </c>
      <c r="C360" s="30" t="s">
        <v>16</v>
      </c>
      <c r="D360" s="30" t="s">
        <v>15</v>
      </c>
      <c r="E360" s="0" t="n">
        <v>31</v>
      </c>
      <c r="F360" s="0" t="n">
        <v>4</v>
      </c>
      <c r="G360" s="26" t="s">
        <v>49</v>
      </c>
      <c r="H360" s="30" t="n">
        <v>1</v>
      </c>
      <c r="I360" s="33" t="b">
        <f aca="false">IF(AND(TableData[[#This Row],[Month]]&gt;=Backend!$C$9,TableData[[#This Row],[Month]]&lt;=Backend!$D$9),TRUE(),FALSE())</f>
        <v>1</v>
      </c>
    </row>
    <row r="361" customFormat="false" ht="15" hidden="false" customHeight="false" outlineLevel="0" collapsed="false">
      <c r="A361" s="30" t="s">
        <v>87</v>
      </c>
      <c r="B361" s="35" t="n">
        <v>43872</v>
      </c>
      <c r="C361" s="30" t="s">
        <v>20</v>
      </c>
      <c r="D361" s="30" t="s">
        <v>19</v>
      </c>
      <c r="E361" s="0" t="n">
        <v>15</v>
      </c>
      <c r="F361" s="0" t="n">
        <v>2</v>
      </c>
      <c r="G361" s="26" t="s">
        <v>44</v>
      </c>
      <c r="H361" s="30" t="n">
        <v>1</v>
      </c>
      <c r="I361" s="33" t="b">
        <f aca="false">IF(AND(TableData[[#This Row],[Month]]&gt;=Backend!$C$9,TableData[[#This Row],[Month]]&lt;=Backend!$D$9),TRUE(),FALSE())</f>
        <v>1</v>
      </c>
    </row>
    <row r="362" customFormat="false" ht="15" hidden="false" customHeight="false" outlineLevel="0" collapsed="false">
      <c r="A362" s="30" t="s">
        <v>88</v>
      </c>
      <c r="B362" s="35" t="n">
        <v>43873</v>
      </c>
      <c r="C362" s="30" t="s">
        <v>23</v>
      </c>
      <c r="D362" s="30" t="s">
        <v>22</v>
      </c>
      <c r="F362" s="0" t="n">
        <v>70</v>
      </c>
      <c r="G362" s="26" t="s">
        <v>52</v>
      </c>
      <c r="H362" s="30"/>
      <c r="I362" s="33" t="b">
        <f aca="false">IF(AND(TableData[[#This Row],[Month]]&gt;=Backend!$C$9,TableData[[#This Row],[Month]]&lt;=Backend!$D$9),TRUE(),FALSE())</f>
        <v>1</v>
      </c>
    </row>
    <row r="363" customFormat="false" ht="15" hidden="false" customHeight="false" outlineLevel="0" collapsed="false">
      <c r="A363" s="30" t="s">
        <v>89</v>
      </c>
      <c r="B363" s="35" t="n">
        <v>43874</v>
      </c>
      <c r="C363" s="30" t="s">
        <v>26</v>
      </c>
      <c r="D363" s="30" t="s">
        <v>19</v>
      </c>
      <c r="F363" s="0" t="n">
        <v>50</v>
      </c>
      <c r="G363" s="26" t="s">
        <v>52</v>
      </c>
      <c r="H363" s="30"/>
      <c r="I363" s="33" t="b">
        <f aca="false">IF(AND(TableData[[#This Row],[Month]]&gt;=Backend!$C$9,TableData[[#This Row],[Month]]&lt;=Backend!$D$9),TRUE(),FALSE())</f>
        <v>1</v>
      </c>
    </row>
    <row r="364" customFormat="false" ht="15" hidden="false" customHeight="false" outlineLevel="0" collapsed="false">
      <c r="A364" s="30" t="s">
        <v>90</v>
      </c>
      <c r="B364" s="35" t="n">
        <v>43875</v>
      </c>
      <c r="C364" s="30" t="s">
        <v>27</v>
      </c>
      <c r="D364" s="30" t="s">
        <v>22</v>
      </c>
      <c r="E364" s="0" t="n">
        <v>15</v>
      </c>
      <c r="F364" s="0" t="n">
        <v>12</v>
      </c>
      <c r="G364" s="26" t="s">
        <v>44</v>
      </c>
      <c r="H364" s="30" t="n">
        <v>1</v>
      </c>
      <c r="I364" s="33" t="b">
        <f aca="false">IF(AND(TableData[[#This Row],[Month]]&gt;=Backend!$C$9,TableData[[#This Row],[Month]]&lt;=Backend!$D$9),TRUE(),FALSE())</f>
        <v>1</v>
      </c>
    </row>
    <row r="365" customFormat="false" ht="15" hidden="false" customHeight="false" outlineLevel="0" collapsed="false">
      <c r="A365" s="30" t="s">
        <v>91</v>
      </c>
      <c r="B365" s="35" t="n">
        <v>43876</v>
      </c>
      <c r="C365" s="30" t="s">
        <v>16</v>
      </c>
      <c r="D365" s="30" t="s">
        <v>15</v>
      </c>
      <c r="E365" s="0" t="n">
        <v>39</v>
      </c>
      <c r="F365" s="0" t="n">
        <v>1</v>
      </c>
      <c r="G365" s="26" t="s">
        <v>44</v>
      </c>
      <c r="H365" s="30" t="n">
        <v>1</v>
      </c>
      <c r="I365" s="33" t="b">
        <f aca="false">IF(AND(TableData[[#This Row],[Month]]&gt;=Backend!$C$9,TableData[[#This Row],[Month]]&lt;=Backend!$D$9),TRUE(),FALSE())</f>
        <v>1</v>
      </c>
    </row>
    <row r="366" customFormat="false" ht="15" hidden="false" customHeight="false" outlineLevel="0" collapsed="false">
      <c r="A366" s="30" t="s">
        <v>92</v>
      </c>
      <c r="B366" s="35" t="n">
        <v>43877</v>
      </c>
      <c r="C366" s="30" t="s">
        <v>20</v>
      </c>
      <c r="D366" s="30" t="s">
        <v>19</v>
      </c>
      <c r="E366" s="0" t="n">
        <v>20</v>
      </c>
      <c r="F366" s="0" t="n">
        <v>2</v>
      </c>
      <c r="G366" s="26" t="s">
        <v>44</v>
      </c>
      <c r="H366" s="30" t="n">
        <v>1</v>
      </c>
      <c r="I366" s="33" t="b">
        <f aca="false">IF(AND(TableData[[#This Row],[Month]]&gt;=Backend!$C$9,TableData[[#This Row],[Month]]&lt;=Backend!$D$9),TRUE(),FALSE())</f>
        <v>1</v>
      </c>
    </row>
    <row r="367" customFormat="false" ht="15" hidden="false" customHeight="false" outlineLevel="0" collapsed="false">
      <c r="A367" s="30" t="s">
        <v>93</v>
      </c>
      <c r="B367" s="35" t="n">
        <v>43878</v>
      </c>
      <c r="C367" s="30" t="s">
        <v>23</v>
      </c>
      <c r="D367" s="30" t="s">
        <v>22</v>
      </c>
      <c r="E367" s="0" t="n">
        <v>13</v>
      </c>
      <c r="F367" s="0" t="n">
        <v>3</v>
      </c>
      <c r="G367" s="26" t="s">
        <v>44</v>
      </c>
      <c r="H367" s="30" t="n">
        <v>0</v>
      </c>
      <c r="I367" s="33" t="b">
        <f aca="false">IF(AND(TableData[[#This Row],[Month]]&gt;=Backend!$C$9,TableData[[#This Row],[Month]]&lt;=Backend!$D$9),TRUE(),FALSE())</f>
        <v>1</v>
      </c>
    </row>
    <row r="368" customFormat="false" ht="15" hidden="false" customHeight="false" outlineLevel="0" collapsed="false">
      <c r="A368" s="30" t="s">
        <v>94</v>
      </c>
      <c r="B368" s="35" t="n">
        <v>43879</v>
      </c>
      <c r="C368" s="30" t="s">
        <v>26</v>
      </c>
      <c r="D368" s="30" t="s">
        <v>19</v>
      </c>
      <c r="E368" s="0" t="n">
        <v>28</v>
      </c>
      <c r="G368" s="26" t="s">
        <v>44</v>
      </c>
      <c r="H368" s="26" t="n">
        <v>1</v>
      </c>
      <c r="I368" s="33" t="b">
        <f aca="false">IF(AND(TableData[[#This Row],[Month]]&gt;=Backend!$C$9,TableData[[#This Row],[Month]]&lt;=Backend!$D$9),TRUE(),FALSE())</f>
        <v>1</v>
      </c>
    </row>
    <row r="369" customFormat="false" ht="15" hidden="false" customHeight="false" outlineLevel="0" collapsed="false">
      <c r="A369" s="30" t="s">
        <v>95</v>
      </c>
      <c r="B369" s="35" t="n">
        <v>43880</v>
      </c>
      <c r="C369" s="30" t="s">
        <v>27</v>
      </c>
      <c r="D369" s="30" t="s">
        <v>22</v>
      </c>
      <c r="E369" s="0" t="n">
        <v>10</v>
      </c>
      <c r="F369" s="0" t="n">
        <v>4</v>
      </c>
      <c r="G369" s="26" t="s">
        <v>44</v>
      </c>
      <c r="H369" s="30" t="n">
        <v>0</v>
      </c>
      <c r="I369" s="33" t="b">
        <f aca="false">IF(AND(TableData[[#This Row],[Month]]&gt;=Backend!$C$9,TableData[[#This Row],[Month]]&lt;=Backend!$D$9),TRUE(),FALSE())</f>
        <v>1</v>
      </c>
    </row>
    <row r="370" customFormat="false" ht="15" hidden="false" customHeight="false" outlineLevel="0" collapsed="false">
      <c r="A370" s="30" t="s">
        <v>96</v>
      </c>
      <c r="B370" s="35" t="n">
        <v>43881</v>
      </c>
      <c r="C370" s="30" t="s">
        <v>16</v>
      </c>
      <c r="D370" s="30" t="s">
        <v>15</v>
      </c>
      <c r="F370" s="0" t="n">
        <v>10</v>
      </c>
      <c r="G370" s="26" t="s">
        <v>52</v>
      </c>
      <c r="H370" s="30"/>
      <c r="I370" s="33" t="b">
        <f aca="false">IF(AND(TableData[[#This Row],[Month]]&gt;=Backend!$C$9,TableData[[#This Row],[Month]]&lt;=Backend!$D$9),TRUE(),FALSE())</f>
        <v>1</v>
      </c>
    </row>
    <row r="371" customFormat="false" ht="15" hidden="false" customHeight="false" outlineLevel="0" collapsed="false">
      <c r="A371" s="30" t="s">
        <v>97</v>
      </c>
      <c r="B371" s="35" t="n">
        <v>43882</v>
      </c>
      <c r="C371" s="30" t="s">
        <v>20</v>
      </c>
      <c r="D371" s="30" t="s">
        <v>19</v>
      </c>
      <c r="F371" s="0" t="n">
        <v>9</v>
      </c>
      <c r="G371" s="26" t="s">
        <v>52</v>
      </c>
      <c r="H371" s="30"/>
      <c r="I371" s="33" t="b">
        <f aca="false">IF(AND(TableData[[#This Row],[Month]]&gt;=Backend!$C$9,TableData[[#This Row],[Month]]&lt;=Backend!$D$9),TRUE(),FALSE())</f>
        <v>1</v>
      </c>
    </row>
    <row r="372" customFormat="false" ht="15" hidden="false" customHeight="false" outlineLevel="0" collapsed="false">
      <c r="A372" s="30" t="s">
        <v>98</v>
      </c>
      <c r="B372" s="35" t="n">
        <v>43883</v>
      </c>
      <c r="C372" s="30" t="s">
        <v>23</v>
      </c>
      <c r="D372" s="30" t="s">
        <v>22</v>
      </c>
      <c r="F372" s="0" t="n">
        <v>2</v>
      </c>
      <c r="G372" s="26" t="s">
        <v>52</v>
      </c>
      <c r="H372" s="30"/>
      <c r="I372" s="33" t="b">
        <f aca="false">IF(AND(TableData[[#This Row],[Month]]&gt;=Backend!$C$9,TableData[[#This Row],[Month]]&lt;=Backend!$D$9),TRUE(),FALSE())</f>
        <v>1</v>
      </c>
    </row>
    <row r="373" customFormat="false" ht="15" hidden="false" customHeight="false" outlineLevel="0" collapsed="false">
      <c r="A373" s="30" t="s">
        <v>99</v>
      </c>
      <c r="B373" s="35" t="n">
        <v>43884</v>
      </c>
      <c r="C373" s="30" t="s">
        <v>26</v>
      </c>
      <c r="D373" s="30" t="s">
        <v>19</v>
      </c>
      <c r="E373" s="0" t="n">
        <v>8</v>
      </c>
      <c r="F373" s="0" t="n">
        <v>13</v>
      </c>
      <c r="G373" s="26" t="s">
        <v>44</v>
      </c>
      <c r="H373" s="26" t="n">
        <v>1</v>
      </c>
      <c r="I373" s="33" t="b">
        <f aca="false">IF(AND(TableData[[#This Row],[Month]]&gt;=Backend!$C$9,TableData[[#This Row],[Month]]&lt;=Backend!$D$9),TRUE(),FALSE())</f>
        <v>1</v>
      </c>
    </row>
    <row r="374" customFormat="false" ht="15" hidden="false" customHeight="false" outlineLevel="0" collapsed="false">
      <c r="A374" s="30" t="s">
        <v>100</v>
      </c>
      <c r="B374" s="35" t="n">
        <v>43885</v>
      </c>
      <c r="C374" s="30" t="s">
        <v>27</v>
      </c>
      <c r="D374" s="30" t="s">
        <v>22</v>
      </c>
      <c r="E374" s="0" t="n">
        <v>8</v>
      </c>
      <c r="F374" s="0" t="n">
        <v>15</v>
      </c>
      <c r="G374" s="26" t="s">
        <v>44</v>
      </c>
      <c r="H374" s="30" t="n">
        <v>1</v>
      </c>
      <c r="I374" s="33" t="b">
        <f aca="false">IF(AND(TableData[[#This Row],[Month]]&gt;=Backend!$C$9,TableData[[#This Row],[Month]]&lt;=Backend!$D$9),TRUE(),FALSE())</f>
        <v>1</v>
      </c>
    </row>
    <row r="375" customFormat="false" ht="15" hidden="false" customHeight="false" outlineLevel="0" collapsed="false">
      <c r="A375" s="30" t="s">
        <v>101</v>
      </c>
      <c r="B375" s="35" t="n">
        <v>43886</v>
      </c>
      <c r="C375" s="30" t="s">
        <v>16</v>
      </c>
      <c r="D375" s="30" t="s">
        <v>15</v>
      </c>
      <c r="E375" s="0" t="n">
        <v>9</v>
      </c>
      <c r="F375" s="0" t="n">
        <v>18</v>
      </c>
      <c r="G375" s="26" t="s">
        <v>44</v>
      </c>
      <c r="H375" s="30" t="n">
        <v>0</v>
      </c>
      <c r="I375" s="33" t="b">
        <f aca="false">IF(AND(TableData[[#This Row],[Month]]&gt;=Backend!$C$9,TableData[[#This Row],[Month]]&lt;=Backend!$D$9),TRUE(),FALSE())</f>
        <v>1</v>
      </c>
    </row>
    <row r="376" customFormat="false" ht="15" hidden="false" customHeight="false" outlineLevel="0" collapsed="false">
      <c r="A376" s="30" t="s">
        <v>102</v>
      </c>
      <c r="B376" s="35" t="n">
        <v>43887</v>
      </c>
      <c r="C376" s="30" t="s">
        <v>20</v>
      </c>
      <c r="D376" s="30" t="s">
        <v>19</v>
      </c>
      <c r="E376" s="0" t="n">
        <v>10</v>
      </c>
      <c r="F376" s="0" t="n">
        <v>10</v>
      </c>
      <c r="G376" s="26" t="s">
        <v>44</v>
      </c>
      <c r="H376" s="30" t="n">
        <v>1</v>
      </c>
      <c r="I376" s="33" t="b">
        <f aca="false">IF(AND(TableData[[#This Row],[Month]]&gt;=Backend!$C$9,TableData[[#This Row],[Month]]&lt;=Backend!$D$9),TRUE(),FALSE())</f>
        <v>1</v>
      </c>
    </row>
    <row r="377" customFormat="false" ht="15" hidden="false" customHeight="false" outlineLevel="0" collapsed="false">
      <c r="A377" s="30" t="s">
        <v>103</v>
      </c>
      <c r="B377" s="35" t="n">
        <v>43888</v>
      </c>
      <c r="C377" s="30" t="s">
        <v>23</v>
      </c>
      <c r="D377" s="30" t="s">
        <v>22</v>
      </c>
      <c r="E377" s="0" t="n">
        <v>13</v>
      </c>
      <c r="F377" s="0" t="n">
        <v>39</v>
      </c>
      <c r="G377" s="26" t="s">
        <v>44</v>
      </c>
      <c r="H377" s="30" t="n">
        <v>1</v>
      </c>
      <c r="I377" s="33" t="b">
        <f aca="false">IF(AND(TableData[[#This Row],[Month]]&gt;=Backend!$C$9,TableData[[#This Row],[Month]]&lt;=Backend!$D$9),TRUE(),FALSE())</f>
        <v>1</v>
      </c>
    </row>
    <row r="378" customFormat="false" ht="15" hidden="false" customHeight="false" outlineLevel="0" collapsed="false">
      <c r="A378" s="30" t="s">
        <v>104</v>
      </c>
      <c r="B378" s="35" t="n">
        <v>43889</v>
      </c>
      <c r="C378" s="30" t="s">
        <v>26</v>
      </c>
      <c r="D378" s="30" t="s">
        <v>19</v>
      </c>
      <c r="E378" s="0" t="n">
        <v>14</v>
      </c>
      <c r="F378" s="0" t="n">
        <v>4</v>
      </c>
      <c r="G378" s="26" t="s">
        <v>49</v>
      </c>
      <c r="H378" s="30" t="n">
        <v>1</v>
      </c>
      <c r="I378" s="33" t="b">
        <f aca="false">IF(AND(TableData[[#This Row],[Month]]&gt;=Backend!$C$9,TableData[[#This Row],[Month]]&lt;=Backend!$D$9),TRUE(),FALSE())</f>
        <v>1</v>
      </c>
    </row>
    <row r="379" customFormat="false" ht="15" hidden="false" customHeight="false" outlineLevel="0" collapsed="false">
      <c r="A379" s="30" t="s">
        <v>105</v>
      </c>
      <c r="B379" s="35" t="n">
        <v>43890</v>
      </c>
      <c r="C379" s="30" t="s">
        <v>27</v>
      </c>
      <c r="D379" s="30" t="s">
        <v>22</v>
      </c>
      <c r="E379" s="0" t="n">
        <v>10</v>
      </c>
      <c r="F379" s="0" t="n">
        <v>5</v>
      </c>
      <c r="G379" s="26" t="s">
        <v>44</v>
      </c>
      <c r="H379" s="30" t="n">
        <v>1</v>
      </c>
      <c r="I379" s="33" t="b">
        <f aca="false">IF(AND(TableData[[#This Row],[Month]]&gt;=Backend!$C$9,TableData[[#This Row],[Month]]&lt;=Backend!$D$9),TRUE(),FALSE())</f>
        <v>1</v>
      </c>
    </row>
    <row r="380" customFormat="false" ht="15" hidden="false" customHeight="false" outlineLevel="0" collapsed="false">
      <c r="A380" s="30" t="s">
        <v>106</v>
      </c>
      <c r="B380" s="35" t="n">
        <v>43891</v>
      </c>
      <c r="C380" s="30" t="s">
        <v>16</v>
      </c>
      <c r="D380" s="30" t="s">
        <v>15</v>
      </c>
      <c r="F380" s="0" t="n">
        <v>0</v>
      </c>
      <c r="G380" s="26" t="s">
        <v>52</v>
      </c>
      <c r="H380" s="30"/>
      <c r="I380" s="33" t="b">
        <f aca="false">IF(AND(TableData[[#This Row],[Month]]&gt;=Backend!$C$9,TableData[[#This Row],[Month]]&lt;=Backend!$D$9),TRUE(),FALSE())</f>
        <v>0</v>
      </c>
    </row>
    <row r="381" customFormat="false" ht="15" hidden="false" customHeight="false" outlineLevel="0" collapsed="false">
      <c r="A381" s="30" t="s">
        <v>107</v>
      </c>
      <c r="B381" s="35" t="n">
        <v>43892</v>
      </c>
      <c r="C381" s="30" t="s">
        <v>20</v>
      </c>
      <c r="D381" s="30" t="s">
        <v>19</v>
      </c>
      <c r="F381" s="0" t="n">
        <v>50</v>
      </c>
      <c r="G381" s="26" t="s">
        <v>52</v>
      </c>
      <c r="H381" s="30"/>
      <c r="I381" s="33" t="b">
        <f aca="false">IF(AND(TableData[[#This Row],[Month]]&gt;=Backend!$C$9,TableData[[#This Row],[Month]]&lt;=Backend!$D$9),TRUE(),FALSE())</f>
        <v>0</v>
      </c>
    </row>
    <row r="382" customFormat="false" ht="15" hidden="false" customHeight="false" outlineLevel="0" collapsed="false">
      <c r="A382" s="30" t="s">
        <v>108</v>
      </c>
      <c r="B382" s="35" t="n">
        <v>43893</v>
      </c>
      <c r="C382" s="30" t="s">
        <v>23</v>
      </c>
      <c r="D382" s="30" t="s">
        <v>22</v>
      </c>
      <c r="E382" s="0" t="n">
        <v>12</v>
      </c>
      <c r="F382" s="0" t="n">
        <v>4</v>
      </c>
      <c r="G382" s="26" t="s">
        <v>44</v>
      </c>
      <c r="H382" s="30" t="n">
        <v>1</v>
      </c>
      <c r="I382" s="33" t="b">
        <f aca="false">IF(AND(TableData[[#This Row],[Month]]&gt;=Backend!$C$9,TableData[[#This Row],[Month]]&lt;=Backend!$D$9),TRUE(),FALSE())</f>
        <v>0</v>
      </c>
    </row>
    <row r="383" customFormat="false" ht="15" hidden="false" customHeight="false" outlineLevel="0" collapsed="false">
      <c r="A383" s="30" t="s">
        <v>109</v>
      </c>
      <c r="B383" s="35" t="n">
        <v>43894</v>
      </c>
      <c r="C383" s="30" t="s">
        <v>26</v>
      </c>
      <c r="D383" s="30" t="s">
        <v>19</v>
      </c>
      <c r="E383" s="0" t="n">
        <v>14</v>
      </c>
      <c r="F383" s="0" t="n">
        <v>2</v>
      </c>
      <c r="G383" s="26" t="s">
        <v>44</v>
      </c>
      <c r="H383" s="30" t="n">
        <v>1</v>
      </c>
      <c r="I383" s="33" t="b">
        <f aca="false">IF(AND(TableData[[#This Row],[Month]]&gt;=Backend!$C$9,TableData[[#This Row],[Month]]&lt;=Backend!$D$9),TRUE(),FALSE())</f>
        <v>0</v>
      </c>
    </row>
    <row r="384" customFormat="false" ht="15" hidden="false" customHeight="false" outlineLevel="0" collapsed="false">
      <c r="A384" s="30" t="s">
        <v>110</v>
      </c>
      <c r="B384" s="35" t="n">
        <v>43895</v>
      </c>
      <c r="C384" s="30" t="s">
        <v>27</v>
      </c>
      <c r="D384" s="30" t="s">
        <v>22</v>
      </c>
      <c r="E384" s="0" t="n">
        <v>12</v>
      </c>
      <c r="F384" s="0" t="n">
        <v>70</v>
      </c>
      <c r="G384" s="26" t="s">
        <v>44</v>
      </c>
      <c r="H384" s="30" t="n">
        <v>1</v>
      </c>
      <c r="I384" s="33" t="b">
        <f aca="false">IF(AND(TableData[[#This Row],[Month]]&gt;=Backend!$C$9,TableData[[#This Row],[Month]]&lt;=Backend!$D$9),TRUE(),FALSE())</f>
        <v>0</v>
      </c>
    </row>
    <row r="385" customFormat="false" ht="15" hidden="false" customHeight="false" outlineLevel="0" collapsed="false">
      <c r="A385" s="30" t="s">
        <v>111</v>
      </c>
      <c r="B385" s="35" t="n">
        <v>43896</v>
      </c>
      <c r="C385" s="30" t="s">
        <v>16</v>
      </c>
      <c r="D385" s="30" t="s">
        <v>15</v>
      </c>
      <c r="E385" s="0" t="n">
        <v>10</v>
      </c>
      <c r="F385" s="0" t="n">
        <v>50</v>
      </c>
      <c r="G385" s="26" t="s">
        <v>44</v>
      </c>
      <c r="H385" s="30" t="n">
        <v>1</v>
      </c>
      <c r="I385" s="33" t="b">
        <f aca="false">IF(AND(TableData[[#This Row],[Month]]&gt;=Backend!$C$9,TableData[[#This Row],[Month]]&lt;=Backend!$D$9),TRUE(),FALSE())</f>
        <v>0</v>
      </c>
    </row>
    <row r="386" customFormat="false" ht="15" hidden="false" customHeight="false" outlineLevel="0" collapsed="false">
      <c r="A386" s="30" t="s">
        <v>112</v>
      </c>
      <c r="B386" s="35" t="n">
        <v>43897</v>
      </c>
      <c r="C386" s="30" t="s">
        <v>20</v>
      </c>
      <c r="D386" s="30" t="s">
        <v>19</v>
      </c>
      <c r="E386" s="0" t="n">
        <v>12</v>
      </c>
      <c r="F386" s="0" t="n">
        <v>12</v>
      </c>
      <c r="G386" s="26" t="s">
        <v>44</v>
      </c>
      <c r="H386" s="30" t="n">
        <v>1</v>
      </c>
      <c r="I386" s="33" t="b">
        <f aca="false">IF(AND(TableData[[#This Row],[Month]]&gt;=Backend!$C$9,TableData[[#This Row],[Month]]&lt;=Backend!$D$9),TRUE(),FALSE())</f>
        <v>0</v>
      </c>
    </row>
    <row r="387" customFormat="false" ht="15" hidden="false" customHeight="false" outlineLevel="0" collapsed="false">
      <c r="A387" s="30" t="s">
        <v>113</v>
      </c>
      <c r="B387" s="35" t="n">
        <v>43898</v>
      </c>
      <c r="C387" s="30" t="s">
        <v>23</v>
      </c>
      <c r="D387" s="30" t="s">
        <v>22</v>
      </c>
      <c r="E387" s="0" t="n">
        <v>13</v>
      </c>
      <c r="F387" s="0" t="n">
        <v>1</v>
      </c>
      <c r="G387" s="26" t="s">
        <v>44</v>
      </c>
      <c r="H387" s="30" t="n">
        <v>1</v>
      </c>
      <c r="I387" s="33" t="b">
        <f aca="false">IF(AND(TableData[[#This Row],[Month]]&gt;=Backend!$C$9,TableData[[#This Row],[Month]]&lt;=Backend!$D$9),TRUE(),FALSE())</f>
        <v>0</v>
      </c>
    </row>
    <row r="388" customFormat="false" ht="15" hidden="false" customHeight="false" outlineLevel="0" collapsed="false">
      <c r="A388" s="30" t="s">
        <v>114</v>
      </c>
      <c r="B388" s="35" t="n">
        <v>43899</v>
      </c>
      <c r="C388" s="30" t="s">
        <v>26</v>
      </c>
      <c r="D388" s="30" t="s">
        <v>19</v>
      </c>
      <c r="F388" s="0" t="n">
        <v>2</v>
      </c>
      <c r="G388" s="26" t="s">
        <v>52</v>
      </c>
      <c r="H388" s="30"/>
      <c r="I388" s="33" t="b">
        <f aca="false">IF(AND(TableData[[#This Row],[Month]]&gt;=Backend!$C$9,TableData[[#This Row],[Month]]&lt;=Backend!$D$9),TRUE(),FALSE())</f>
        <v>0</v>
      </c>
    </row>
    <row r="389" customFormat="false" ht="15" hidden="false" customHeight="false" outlineLevel="0" collapsed="false">
      <c r="A389" s="30" t="s">
        <v>115</v>
      </c>
      <c r="B389" s="35" t="n">
        <v>43900</v>
      </c>
      <c r="C389" s="30" t="s">
        <v>27</v>
      </c>
      <c r="D389" s="30" t="s">
        <v>22</v>
      </c>
      <c r="F389" s="0" t="n">
        <v>3</v>
      </c>
      <c r="G389" s="26" t="s">
        <v>52</v>
      </c>
      <c r="H389" s="30"/>
      <c r="I389" s="33" t="b">
        <f aca="false">IF(AND(TableData[[#This Row],[Month]]&gt;=Backend!$C$9,TableData[[#This Row],[Month]]&lt;=Backend!$D$9),TRUE(),FALSE())</f>
        <v>0</v>
      </c>
    </row>
    <row r="390" customFormat="false" ht="15" hidden="false" customHeight="false" outlineLevel="0" collapsed="false">
      <c r="A390" s="30" t="s">
        <v>116</v>
      </c>
      <c r="B390" s="35" t="n">
        <v>43901</v>
      </c>
      <c r="C390" s="30" t="s">
        <v>16</v>
      </c>
      <c r="D390" s="30" t="s">
        <v>15</v>
      </c>
      <c r="G390" s="26" t="s">
        <v>52</v>
      </c>
      <c r="H390" s="30"/>
      <c r="I390" s="33" t="b">
        <f aca="false">IF(AND(TableData[[#This Row],[Month]]&gt;=Backend!$C$9,TableData[[#This Row],[Month]]&lt;=Backend!$D$9),TRUE(),FALSE())</f>
        <v>0</v>
      </c>
    </row>
    <row r="391" customFormat="false" ht="15" hidden="false" customHeight="false" outlineLevel="0" collapsed="false">
      <c r="A391" s="30" t="s">
        <v>117</v>
      </c>
      <c r="B391" s="35" t="n">
        <v>43902</v>
      </c>
      <c r="C391" s="30" t="s">
        <v>20</v>
      </c>
      <c r="D391" s="30" t="s">
        <v>19</v>
      </c>
      <c r="E391" s="0" t="n">
        <v>20</v>
      </c>
      <c r="F391" s="0" t="n">
        <v>4</v>
      </c>
      <c r="G391" s="26" t="s">
        <v>44</v>
      </c>
      <c r="H391" s="30" t="n">
        <v>1</v>
      </c>
      <c r="I391" s="33" t="b">
        <f aca="false">IF(AND(TableData[[#This Row],[Month]]&gt;=Backend!$C$9,TableData[[#This Row],[Month]]&lt;=Backend!$D$9),TRUE(),FALSE())</f>
        <v>0</v>
      </c>
    </row>
    <row r="392" customFormat="false" ht="15" hidden="false" customHeight="false" outlineLevel="0" collapsed="false">
      <c r="A392" s="30" t="s">
        <v>118</v>
      </c>
      <c r="B392" s="35" t="n">
        <v>43903</v>
      </c>
      <c r="C392" s="30" t="s">
        <v>23</v>
      </c>
      <c r="D392" s="30" t="s">
        <v>22</v>
      </c>
      <c r="E392" s="0" t="n">
        <v>18</v>
      </c>
      <c r="F392" s="0" t="n">
        <v>10</v>
      </c>
      <c r="G392" s="26" t="s">
        <v>44</v>
      </c>
      <c r="H392" s="30" t="n">
        <v>1</v>
      </c>
      <c r="I392" s="33" t="b">
        <f aca="false">IF(AND(TableData[[#This Row],[Month]]&gt;=Backend!$C$9,TableData[[#This Row],[Month]]&lt;=Backend!$D$9),TRUE(),FALSE())</f>
        <v>0</v>
      </c>
    </row>
    <row r="393" customFormat="false" ht="15" hidden="false" customHeight="false" outlineLevel="0" collapsed="false">
      <c r="A393" s="30" t="s">
        <v>119</v>
      </c>
      <c r="B393" s="35" t="n">
        <v>43904</v>
      </c>
      <c r="C393" s="30" t="s">
        <v>26</v>
      </c>
      <c r="D393" s="30" t="s">
        <v>19</v>
      </c>
      <c r="E393" s="0" t="n">
        <v>26</v>
      </c>
      <c r="F393" s="0" t="n">
        <v>9</v>
      </c>
      <c r="G393" s="26" t="s">
        <v>44</v>
      </c>
      <c r="H393" s="30" t="n">
        <v>1</v>
      </c>
      <c r="I393" s="33" t="b">
        <f aca="false">IF(AND(TableData[[#This Row],[Month]]&gt;=Backend!$C$9,TableData[[#This Row],[Month]]&lt;=Backend!$D$9),TRUE(),FALSE())</f>
        <v>0</v>
      </c>
    </row>
    <row r="394" customFormat="false" ht="15" hidden="false" customHeight="false" outlineLevel="0" collapsed="false">
      <c r="A394" s="30" t="s">
        <v>120</v>
      </c>
      <c r="B394" s="35" t="n">
        <v>43905</v>
      </c>
      <c r="C394" s="30" t="s">
        <v>27</v>
      </c>
      <c r="D394" s="30" t="s">
        <v>22</v>
      </c>
      <c r="E394" s="0" t="n">
        <v>15</v>
      </c>
      <c r="F394" s="0" t="n">
        <v>2</v>
      </c>
      <c r="G394" s="26" t="s">
        <v>44</v>
      </c>
      <c r="H394" s="30" t="n">
        <v>0</v>
      </c>
      <c r="I394" s="33" t="b">
        <f aca="false">IF(AND(TableData[[#This Row],[Month]]&gt;=Backend!$C$9,TableData[[#This Row],[Month]]&lt;=Backend!$D$9),TRUE(),FALSE())</f>
        <v>0</v>
      </c>
    </row>
    <row r="395" customFormat="false" ht="15" hidden="false" customHeight="false" outlineLevel="0" collapsed="false">
      <c r="A395" s="30" t="s">
        <v>121</v>
      </c>
      <c r="B395" s="35" t="n">
        <v>43906</v>
      </c>
      <c r="C395" s="30" t="s">
        <v>16</v>
      </c>
      <c r="D395" s="30" t="s">
        <v>15</v>
      </c>
      <c r="E395" s="0" t="n">
        <v>20</v>
      </c>
      <c r="F395" s="0" t="n">
        <v>13</v>
      </c>
      <c r="G395" s="26" t="s">
        <v>44</v>
      </c>
      <c r="H395" s="30" t="n">
        <v>0</v>
      </c>
      <c r="I395" s="33" t="b">
        <f aca="false">IF(AND(TableData[[#This Row],[Month]]&gt;=Backend!$C$9,TableData[[#This Row],[Month]]&lt;=Backend!$D$9),TRUE(),FALSE())</f>
        <v>0</v>
      </c>
    </row>
    <row r="396" customFormat="false" ht="15" hidden="false" customHeight="false" outlineLevel="0" collapsed="false">
      <c r="A396" s="30" t="s">
        <v>122</v>
      </c>
      <c r="B396" s="35" t="n">
        <v>43907</v>
      </c>
      <c r="C396" s="30" t="s">
        <v>20</v>
      </c>
      <c r="D396" s="30" t="s">
        <v>19</v>
      </c>
      <c r="E396" s="0" t="n">
        <v>20</v>
      </c>
      <c r="F396" s="0" t="n">
        <v>15</v>
      </c>
      <c r="G396" s="26" t="s">
        <v>49</v>
      </c>
      <c r="H396" s="30" t="n">
        <v>0</v>
      </c>
      <c r="I396" s="33" t="b">
        <f aca="false">IF(AND(TableData[[#This Row],[Month]]&gt;=Backend!$C$9,TableData[[#This Row],[Month]]&lt;=Backend!$D$9),TRUE(),FALSE())</f>
        <v>0</v>
      </c>
    </row>
    <row r="397" customFormat="false" ht="15" hidden="false" customHeight="false" outlineLevel="0" collapsed="false">
      <c r="A397" s="30" t="s">
        <v>123</v>
      </c>
      <c r="B397" s="35" t="n">
        <v>43908</v>
      </c>
      <c r="C397" s="30" t="s">
        <v>23</v>
      </c>
      <c r="D397" s="30" t="s">
        <v>22</v>
      </c>
      <c r="E397" s="0" t="n">
        <v>20</v>
      </c>
      <c r="F397" s="0" t="n">
        <v>18</v>
      </c>
      <c r="G397" s="26" t="s">
        <v>44</v>
      </c>
      <c r="H397" s="30" t="n">
        <v>1</v>
      </c>
      <c r="I397" s="33" t="b">
        <f aca="false">IF(AND(TableData[[#This Row],[Month]]&gt;=Backend!$C$9,TableData[[#This Row],[Month]]&lt;=Backend!$D$9),TRUE(),FALSE())</f>
        <v>0</v>
      </c>
    </row>
    <row r="398" customFormat="false" ht="15" hidden="false" customHeight="false" outlineLevel="0" collapsed="false">
      <c r="A398" s="30" t="s">
        <v>124</v>
      </c>
      <c r="B398" s="35" t="n">
        <v>43909</v>
      </c>
      <c r="C398" s="30" t="s">
        <v>26</v>
      </c>
      <c r="D398" s="30" t="s">
        <v>19</v>
      </c>
      <c r="F398" s="0" t="n">
        <v>10</v>
      </c>
      <c r="G398" s="26" t="s">
        <v>52</v>
      </c>
      <c r="H398" s="30"/>
      <c r="I398" s="33" t="b">
        <f aca="false">IF(AND(TableData[[#This Row],[Month]]&gt;=Backend!$C$9,TableData[[#This Row],[Month]]&lt;=Backend!$D$9),TRUE(),FALSE())</f>
        <v>0</v>
      </c>
    </row>
    <row r="399" customFormat="false" ht="15" hidden="false" customHeight="false" outlineLevel="0" collapsed="false">
      <c r="A399" s="30" t="s">
        <v>125</v>
      </c>
      <c r="B399" s="35" t="n">
        <v>43910</v>
      </c>
      <c r="C399" s="30" t="s">
        <v>27</v>
      </c>
      <c r="D399" s="30" t="s">
        <v>22</v>
      </c>
      <c r="F399" s="0" t="n">
        <v>39</v>
      </c>
      <c r="G399" s="26" t="s">
        <v>52</v>
      </c>
      <c r="H399" s="30"/>
      <c r="I399" s="33" t="b">
        <f aca="false">IF(AND(TableData[[#This Row],[Month]]&gt;=Backend!$C$9,TableData[[#This Row],[Month]]&lt;=Backend!$D$9),TRUE(),FALSE())</f>
        <v>0</v>
      </c>
    </row>
    <row r="400" customFormat="false" ht="15" hidden="false" customHeight="false" outlineLevel="0" collapsed="false">
      <c r="A400" s="30" t="s">
        <v>126</v>
      </c>
      <c r="B400" s="35" t="n">
        <v>43911</v>
      </c>
      <c r="C400" s="30" t="s">
        <v>16</v>
      </c>
      <c r="D400" s="30" t="s">
        <v>15</v>
      </c>
      <c r="E400" s="0" t="n">
        <v>106</v>
      </c>
      <c r="F400" s="0" t="n">
        <v>4</v>
      </c>
      <c r="G400" s="26" t="s">
        <v>44</v>
      </c>
      <c r="H400" s="30" t="n">
        <v>1</v>
      </c>
      <c r="I400" s="33" t="b">
        <f aca="false">IF(AND(TableData[[#This Row],[Month]]&gt;=Backend!$C$9,TableData[[#This Row],[Month]]&lt;=Backend!$D$9),TRUE(),FALSE())</f>
        <v>0</v>
      </c>
    </row>
    <row r="401" customFormat="false" ht="15" hidden="false" customHeight="false" outlineLevel="0" collapsed="false">
      <c r="A401" s="30" t="s">
        <v>127</v>
      </c>
      <c r="B401" s="35" t="n">
        <v>43912</v>
      </c>
      <c r="C401" s="30" t="s">
        <v>20</v>
      </c>
      <c r="D401" s="30" t="s">
        <v>19</v>
      </c>
      <c r="E401" s="0" t="n">
        <v>224</v>
      </c>
      <c r="F401" s="0" t="n">
        <v>5</v>
      </c>
      <c r="G401" s="26" t="s">
        <v>44</v>
      </c>
      <c r="H401" s="30" t="n">
        <v>1</v>
      </c>
      <c r="I401" s="33" t="b">
        <f aca="false">IF(AND(TableData[[#This Row],[Month]]&gt;=Backend!$C$9,TableData[[#This Row],[Month]]&lt;=Backend!$D$9),TRUE(),FALSE())</f>
        <v>0</v>
      </c>
    </row>
    <row r="402" customFormat="false" ht="15" hidden="false" customHeight="false" outlineLevel="0" collapsed="false">
      <c r="A402" s="30" t="s">
        <v>128</v>
      </c>
      <c r="B402" s="35" t="n">
        <v>43913</v>
      </c>
      <c r="C402" s="30" t="s">
        <v>23</v>
      </c>
      <c r="D402" s="30" t="s">
        <v>22</v>
      </c>
      <c r="E402" s="0" t="n">
        <v>80</v>
      </c>
      <c r="F402" s="0" t="n">
        <v>0</v>
      </c>
      <c r="G402" s="26" t="s">
        <v>44</v>
      </c>
      <c r="H402" s="30" t="n">
        <v>0</v>
      </c>
      <c r="I402" s="33" t="b">
        <f aca="false">IF(AND(TableData[[#This Row],[Month]]&gt;=Backend!$C$9,TableData[[#This Row],[Month]]&lt;=Backend!$D$9),TRUE(),FALSE())</f>
        <v>0</v>
      </c>
    </row>
    <row r="403" customFormat="false" ht="15" hidden="false" customHeight="false" outlineLevel="0" collapsed="false">
      <c r="A403" s="30" t="s">
        <v>129</v>
      </c>
      <c r="B403" s="35" t="n">
        <v>43914</v>
      </c>
      <c r="C403" s="30" t="s">
        <v>26</v>
      </c>
      <c r="D403" s="30" t="s">
        <v>19</v>
      </c>
      <c r="E403" s="0" t="n">
        <v>83</v>
      </c>
      <c r="F403" s="0" t="n">
        <v>50</v>
      </c>
      <c r="G403" s="26" t="s">
        <v>44</v>
      </c>
      <c r="H403" s="30" t="n">
        <v>1</v>
      </c>
      <c r="I403" s="33" t="b">
        <f aca="false">IF(AND(TableData[[#This Row],[Month]]&gt;=Backend!$C$9,TableData[[#This Row],[Month]]&lt;=Backend!$D$9),TRUE(),FALSE())</f>
        <v>0</v>
      </c>
    </row>
    <row r="404" customFormat="false" ht="15" hidden="false" customHeight="false" outlineLevel="0" collapsed="false">
      <c r="A404" s="30" t="s">
        <v>130</v>
      </c>
      <c r="B404" s="35" t="n">
        <v>43915</v>
      </c>
      <c r="C404" s="30" t="s">
        <v>27</v>
      </c>
      <c r="D404" s="30" t="s">
        <v>22</v>
      </c>
      <c r="E404" s="0" t="n">
        <v>28</v>
      </c>
      <c r="F404" s="0" t="n">
        <v>4</v>
      </c>
      <c r="G404" s="26" t="s">
        <v>44</v>
      </c>
      <c r="H404" s="30" t="n">
        <v>1</v>
      </c>
      <c r="I404" s="33" t="b">
        <f aca="false">IF(AND(TableData[[#This Row],[Month]]&gt;=Backend!$C$9,TableData[[#This Row],[Month]]&lt;=Backend!$D$9),TRUE(),FALSE())</f>
        <v>0</v>
      </c>
    </row>
    <row r="405" customFormat="false" ht="15" hidden="false" customHeight="false" outlineLevel="0" collapsed="false">
      <c r="A405" s="30" t="s">
        <v>131</v>
      </c>
      <c r="B405" s="35" t="n">
        <v>43916</v>
      </c>
      <c r="C405" s="30" t="s">
        <v>16</v>
      </c>
      <c r="D405" s="30" t="s">
        <v>15</v>
      </c>
      <c r="E405" s="0" t="n">
        <v>23</v>
      </c>
      <c r="F405" s="0" t="n">
        <v>2</v>
      </c>
      <c r="G405" s="26" t="s">
        <v>44</v>
      </c>
      <c r="H405" s="30" t="n">
        <v>1</v>
      </c>
      <c r="I405" s="33" t="b">
        <f aca="false">IF(AND(TableData[[#This Row],[Month]]&gt;=Backend!$C$9,TableData[[#This Row],[Month]]&lt;=Backend!$D$9),TRUE(),FALSE())</f>
        <v>0</v>
      </c>
    </row>
    <row r="406" customFormat="false" ht="15" hidden="false" customHeight="false" outlineLevel="0" collapsed="false">
      <c r="A406" s="30" t="s">
        <v>132</v>
      </c>
      <c r="B406" s="35" t="n">
        <v>43917</v>
      </c>
      <c r="C406" s="30" t="s">
        <v>20</v>
      </c>
      <c r="D406" s="30" t="s">
        <v>19</v>
      </c>
      <c r="F406" s="0" t="n">
        <v>70</v>
      </c>
      <c r="G406" s="26" t="s">
        <v>52</v>
      </c>
      <c r="H406" s="30"/>
      <c r="I406" s="33" t="b">
        <f aca="false">IF(AND(TableData[[#This Row],[Month]]&gt;=Backend!$C$9,TableData[[#This Row],[Month]]&lt;=Backend!$D$9),TRUE(),FALSE())</f>
        <v>0</v>
      </c>
    </row>
    <row r="407" customFormat="false" ht="15" hidden="false" customHeight="false" outlineLevel="0" collapsed="false">
      <c r="A407" s="30" t="s">
        <v>133</v>
      </c>
      <c r="B407" s="35" t="n">
        <v>43918</v>
      </c>
      <c r="C407" s="30" t="s">
        <v>23</v>
      </c>
      <c r="D407" s="30" t="s">
        <v>22</v>
      </c>
      <c r="F407" s="0" t="n">
        <v>50</v>
      </c>
      <c r="G407" s="26" t="s">
        <v>52</v>
      </c>
      <c r="H407" s="30"/>
      <c r="I407" s="33" t="b">
        <f aca="false">IF(AND(TableData[[#This Row],[Month]]&gt;=Backend!$C$9,TableData[[#This Row],[Month]]&lt;=Backend!$D$9),TRUE(),FALSE())</f>
        <v>0</v>
      </c>
    </row>
    <row r="408" customFormat="false" ht="15" hidden="false" customHeight="false" outlineLevel="0" collapsed="false">
      <c r="A408" s="30" t="s">
        <v>134</v>
      </c>
      <c r="B408" s="35" t="n">
        <v>43919</v>
      </c>
      <c r="C408" s="30" t="s">
        <v>26</v>
      </c>
      <c r="D408" s="30" t="s">
        <v>19</v>
      </c>
      <c r="F408" s="0" t="n">
        <v>12</v>
      </c>
      <c r="G408" s="26" t="s">
        <v>52</v>
      </c>
      <c r="H408" s="30"/>
      <c r="I408" s="33" t="b">
        <f aca="false">IF(AND(TableData[[#This Row],[Month]]&gt;=Backend!$C$9,TableData[[#This Row],[Month]]&lt;=Backend!$D$9),TRUE(),FALSE())</f>
        <v>0</v>
      </c>
    </row>
    <row r="409" customFormat="false" ht="15" hidden="false" customHeight="false" outlineLevel="0" collapsed="false">
      <c r="A409" s="30" t="s">
        <v>135</v>
      </c>
      <c r="B409" s="35" t="n">
        <v>43920</v>
      </c>
      <c r="C409" s="30" t="s">
        <v>27</v>
      </c>
      <c r="D409" s="30" t="s">
        <v>22</v>
      </c>
      <c r="E409" s="0" t="n">
        <v>15</v>
      </c>
      <c r="F409" s="0" t="n">
        <v>1</v>
      </c>
      <c r="G409" s="26" t="s">
        <v>44</v>
      </c>
      <c r="H409" s="30" t="n">
        <v>1</v>
      </c>
      <c r="I409" s="33" t="b">
        <f aca="false">IF(AND(TableData[[#This Row],[Month]]&gt;=Backend!$C$9,TableData[[#This Row],[Month]]&lt;=Backend!$D$9),TRUE(),FALSE())</f>
        <v>0</v>
      </c>
    </row>
    <row r="410" customFormat="false" ht="15" hidden="false" customHeight="false" outlineLevel="0" collapsed="false">
      <c r="A410" s="30" t="s">
        <v>136</v>
      </c>
      <c r="B410" s="35" t="n">
        <v>43921</v>
      </c>
      <c r="C410" s="30" t="s">
        <v>16</v>
      </c>
      <c r="D410" s="30" t="s">
        <v>15</v>
      </c>
      <c r="E410" s="0" t="n">
        <v>21</v>
      </c>
      <c r="F410" s="0" t="n">
        <v>2</v>
      </c>
      <c r="G410" s="26" t="s">
        <v>44</v>
      </c>
      <c r="H410" s="30" t="n">
        <v>1</v>
      </c>
      <c r="I410" s="33" t="b">
        <f aca="false">IF(AND(TableData[[#This Row],[Month]]&gt;=Backend!$C$9,TableData[[#This Row],[Month]]&lt;=Backend!$D$9),TRUE(),FALSE())</f>
        <v>0</v>
      </c>
    </row>
    <row r="411" customFormat="false" ht="15" hidden="false" customHeight="false" outlineLevel="0" collapsed="false">
      <c r="A411" s="30" t="s">
        <v>137</v>
      </c>
      <c r="B411" s="35" t="n">
        <v>43922</v>
      </c>
      <c r="C411" s="30" t="s">
        <v>20</v>
      </c>
      <c r="D411" s="30" t="s">
        <v>19</v>
      </c>
      <c r="E411" s="0" t="n">
        <v>29</v>
      </c>
      <c r="F411" s="0" t="n">
        <v>3</v>
      </c>
      <c r="G411" s="26" t="s">
        <v>44</v>
      </c>
      <c r="H411" s="30" t="n">
        <v>1</v>
      </c>
      <c r="I411" s="33" t="b">
        <f aca="false">IF(AND(TableData[[#This Row],[Month]]&gt;=Backend!$C$9,TableData[[#This Row],[Month]]&lt;=Backend!$D$9),TRUE(),FALSE())</f>
        <v>0</v>
      </c>
    </row>
    <row r="412" customFormat="false" ht="15" hidden="false" customHeight="false" outlineLevel="0" collapsed="false">
      <c r="A412" s="30" t="s">
        <v>138</v>
      </c>
      <c r="B412" s="35" t="n">
        <v>43923</v>
      </c>
      <c r="C412" s="30" t="s">
        <v>23</v>
      </c>
      <c r="D412" s="30" t="s">
        <v>22</v>
      </c>
      <c r="E412" s="0" t="n">
        <v>21</v>
      </c>
      <c r="G412" s="26" t="s">
        <v>44</v>
      </c>
      <c r="H412" s="30" t="n">
        <v>1</v>
      </c>
      <c r="I412" s="33" t="b">
        <f aca="false">IF(AND(TableData[[#This Row],[Month]]&gt;=Backend!$C$9,TableData[[#This Row],[Month]]&lt;=Backend!$D$9),TRUE(),FALSE())</f>
        <v>0</v>
      </c>
    </row>
    <row r="413" customFormat="false" ht="15" hidden="false" customHeight="false" outlineLevel="0" collapsed="false">
      <c r="A413" s="30" t="s">
        <v>139</v>
      </c>
      <c r="B413" s="35" t="n">
        <v>43924</v>
      </c>
      <c r="C413" s="30" t="s">
        <v>26</v>
      </c>
      <c r="D413" s="30" t="s">
        <v>19</v>
      </c>
      <c r="E413" s="0" t="n">
        <v>17</v>
      </c>
      <c r="F413" s="0" t="n">
        <v>4</v>
      </c>
      <c r="G413" s="26" t="s">
        <v>44</v>
      </c>
      <c r="H413" s="30" t="n">
        <v>1</v>
      </c>
      <c r="I413" s="33" t="b">
        <f aca="false">IF(AND(TableData[[#This Row],[Month]]&gt;=Backend!$C$9,TableData[[#This Row],[Month]]&lt;=Backend!$D$9),TRUE(),FALSE())</f>
        <v>0</v>
      </c>
    </row>
    <row r="414" customFormat="false" ht="15" hidden="false" customHeight="false" outlineLevel="0" collapsed="false">
      <c r="A414" s="30" t="s">
        <v>140</v>
      </c>
      <c r="B414" s="35" t="n">
        <v>43925</v>
      </c>
      <c r="C414" s="30" t="s">
        <v>27</v>
      </c>
      <c r="D414" s="30" t="s">
        <v>22</v>
      </c>
      <c r="E414" s="0" t="n">
        <v>22</v>
      </c>
      <c r="F414" s="0" t="n">
        <v>10</v>
      </c>
      <c r="G414" s="26" t="s">
        <v>49</v>
      </c>
      <c r="H414" s="30" t="n">
        <v>1</v>
      </c>
      <c r="I414" s="33" t="b">
        <f aca="false">IF(AND(TableData[[#This Row],[Month]]&gt;=Backend!$C$9,TableData[[#This Row],[Month]]&lt;=Backend!$D$9),TRUE(),FALSE())</f>
        <v>0</v>
      </c>
    </row>
    <row r="415" customFormat="false" ht="15" hidden="false" customHeight="false" outlineLevel="0" collapsed="false">
      <c r="A415" s="30" t="s">
        <v>141</v>
      </c>
      <c r="B415" s="35" t="n">
        <v>43926</v>
      </c>
      <c r="C415" s="30" t="s">
        <v>16</v>
      </c>
      <c r="D415" s="30" t="s">
        <v>15</v>
      </c>
      <c r="E415" s="0" t="n">
        <v>21</v>
      </c>
      <c r="F415" s="0" t="n">
        <v>9</v>
      </c>
      <c r="G415" s="26" t="s">
        <v>44</v>
      </c>
      <c r="H415" s="30" t="n">
        <v>1</v>
      </c>
      <c r="I415" s="33" t="b">
        <f aca="false">IF(AND(TableData[[#This Row],[Month]]&gt;=Backend!$C$9,TableData[[#This Row],[Month]]&lt;=Backend!$D$9),TRUE(),FALSE())</f>
        <v>0</v>
      </c>
    </row>
    <row r="416" customFormat="false" ht="15" hidden="false" customHeight="false" outlineLevel="0" collapsed="false">
      <c r="A416" s="30" t="s">
        <v>142</v>
      </c>
      <c r="B416" s="35" t="n">
        <v>43927</v>
      </c>
      <c r="C416" s="30" t="s">
        <v>20</v>
      </c>
      <c r="D416" s="30" t="s">
        <v>19</v>
      </c>
      <c r="F416" s="0" t="n">
        <v>2</v>
      </c>
      <c r="G416" s="26" t="s">
        <v>52</v>
      </c>
      <c r="H416" s="30"/>
      <c r="I416" s="33" t="b">
        <f aca="false">IF(AND(TableData[[#This Row],[Month]]&gt;=Backend!$C$9,TableData[[#This Row],[Month]]&lt;=Backend!$D$9),TRUE(),FALSE())</f>
        <v>0</v>
      </c>
    </row>
    <row r="417" customFormat="false" ht="15" hidden="false" customHeight="false" outlineLevel="0" collapsed="false">
      <c r="A417" s="30" t="s">
        <v>143</v>
      </c>
      <c r="B417" s="35" t="n">
        <v>43928</v>
      </c>
      <c r="C417" s="30" t="s">
        <v>23</v>
      </c>
      <c r="D417" s="30" t="s">
        <v>22</v>
      </c>
      <c r="F417" s="0" t="n">
        <v>13</v>
      </c>
      <c r="G417" s="26" t="s">
        <v>52</v>
      </c>
      <c r="H417" s="30"/>
      <c r="I417" s="33" t="b">
        <f aca="false">IF(AND(TableData[[#This Row],[Month]]&gt;=Backend!$C$9,TableData[[#This Row],[Month]]&lt;=Backend!$D$9),TRUE(),FALSE())</f>
        <v>0</v>
      </c>
    </row>
    <row r="418" customFormat="false" ht="15" hidden="false" customHeight="false" outlineLevel="0" collapsed="false">
      <c r="A418" s="30" t="s">
        <v>144</v>
      </c>
      <c r="B418" s="35" t="n">
        <v>43929</v>
      </c>
      <c r="C418" s="30" t="s">
        <v>26</v>
      </c>
      <c r="D418" s="30" t="s">
        <v>19</v>
      </c>
      <c r="E418" s="0" t="n">
        <v>44</v>
      </c>
      <c r="F418" s="0" t="n">
        <v>15</v>
      </c>
      <c r="G418" s="26" t="s">
        <v>44</v>
      </c>
      <c r="H418" s="30" t="n">
        <v>1</v>
      </c>
      <c r="I418" s="33" t="b">
        <f aca="false">IF(AND(TableData[[#This Row],[Month]]&gt;=Backend!$C$9,TableData[[#This Row],[Month]]&lt;=Backend!$D$9),TRUE(),FALSE())</f>
        <v>0</v>
      </c>
    </row>
    <row r="419" customFormat="false" ht="15" hidden="false" customHeight="false" outlineLevel="0" collapsed="false">
      <c r="A419" s="30" t="s">
        <v>145</v>
      </c>
      <c r="B419" s="35" t="n">
        <v>43930</v>
      </c>
      <c r="C419" s="30" t="s">
        <v>27</v>
      </c>
      <c r="D419" s="30" t="s">
        <v>22</v>
      </c>
      <c r="E419" s="0" t="n">
        <v>43</v>
      </c>
      <c r="F419" s="0" t="n">
        <v>18</v>
      </c>
      <c r="G419" s="26" t="s">
        <v>44</v>
      </c>
      <c r="H419" s="30" t="n">
        <v>1</v>
      </c>
      <c r="I419" s="33" t="b">
        <f aca="false">IF(AND(TableData[[#This Row],[Month]]&gt;=Backend!$C$9,TableData[[#This Row],[Month]]&lt;=Backend!$D$9),TRUE(),FALSE())</f>
        <v>0</v>
      </c>
    </row>
    <row r="420" customFormat="false" ht="15" hidden="false" customHeight="false" outlineLevel="0" collapsed="false">
      <c r="A420" s="30" t="s">
        <v>146</v>
      </c>
      <c r="B420" s="35" t="n">
        <v>43931</v>
      </c>
      <c r="C420" s="30" t="s">
        <v>16</v>
      </c>
      <c r="D420" s="30" t="s">
        <v>15</v>
      </c>
      <c r="E420" s="0" t="n">
        <v>62</v>
      </c>
      <c r="F420" s="0" t="n">
        <v>10</v>
      </c>
      <c r="G420" s="26" t="s">
        <v>44</v>
      </c>
      <c r="H420" s="30" t="n">
        <v>1</v>
      </c>
      <c r="I420" s="33" t="b">
        <f aca="false">IF(AND(TableData[[#This Row],[Month]]&gt;=Backend!$C$9,TableData[[#This Row],[Month]]&lt;=Backend!$D$9),TRUE(),FALSE())</f>
        <v>0</v>
      </c>
    </row>
    <row r="421" customFormat="false" ht="15" hidden="false" customHeight="false" outlineLevel="0" collapsed="false">
      <c r="A421" s="30" t="s">
        <v>147</v>
      </c>
      <c r="B421" s="35" t="n">
        <v>43932</v>
      </c>
      <c r="C421" s="30" t="s">
        <v>20</v>
      </c>
      <c r="D421" s="30" t="s">
        <v>19</v>
      </c>
      <c r="E421" s="0" t="n">
        <v>49</v>
      </c>
      <c r="F421" s="0" t="n">
        <v>39</v>
      </c>
      <c r="G421" s="26" t="s">
        <v>44</v>
      </c>
      <c r="H421" s="30" t="n">
        <v>0</v>
      </c>
      <c r="I421" s="33" t="b">
        <f aca="false">IF(AND(TableData[[#This Row],[Month]]&gt;=Backend!$C$9,TableData[[#This Row],[Month]]&lt;=Backend!$D$9),TRUE(),FALSE())</f>
        <v>0</v>
      </c>
    </row>
    <row r="422" customFormat="false" ht="15" hidden="false" customHeight="false" outlineLevel="0" collapsed="false">
      <c r="A422" s="30" t="s">
        <v>148</v>
      </c>
      <c r="B422" s="35" t="n">
        <v>43933</v>
      </c>
      <c r="C422" s="30" t="s">
        <v>23</v>
      </c>
      <c r="D422" s="30" t="s">
        <v>22</v>
      </c>
      <c r="E422" s="0" t="n">
        <v>29</v>
      </c>
      <c r="F422" s="0" t="n">
        <v>4</v>
      </c>
      <c r="G422" s="26" t="s">
        <v>44</v>
      </c>
      <c r="H422" s="30" t="n">
        <v>0</v>
      </c>
      <c r="I422" s="33" t="b">
        <f aca="false">IF(AND(TableData[[#This Row],[Month]]&gt;=Backend!$C$9,TableData[[#This Row],[Month]]&lt;=Backend!$D$9),TRUE(),FALSE())</f>
        <v>0</v>
      </c>
    </row>
    <row r="423" customFormat="false" ht="15" hidden="false" customHeight="false" outlineLevel="0" collapsed="false">
      <c r="A423" s="30" t="s">
        <v>149</v>
      </c>
      <c r="B423" s="35" t="n">
        <v>43934</v>
      </c>
      <c r="C423" s="30" t="s">
        <v>26</v>
      </c>
      <c r="D423" s="30" t="s">
        <v>19</v>
      </c>
      <c r="E423" s="0" t="n">
        <v>29</v>
      </c>
      <c r="F423" s="0" t="n">
        <v>5</v>
      </c>
      <c r="G423" s="26" t="s">
        <v>44</v>
      </c>
      <c r="H423" s="26" t="n">
        <v>1</v>
      </c>
      <c r="I423" s="33" t="b">
        <f aca="false">IF(AND(TableData[[#This Row],[Month]]&gt;=Backend!$C$9,TableData[[#This Row],[Month]]&lt;=Backend!$D$9),TRUE(),FALSE())</f>
        <v>0</v>
      </c>
    </row>
    <row r="424" customFormat="false" ht="15" hidden="false" customHeight="false" outlineLevel="0" collapsed="false">
      <c r="A424" s="30" t="s">
        <v>150</v>
      </c>
      <c r="B424" s="35" t="n">
        <v>43935</v>
      </c>
      <c r="C424" s="30" t="s">
        <v>27</v>
      </c>
      <c r="D424" s="30" t="s">
        <v>22</v>
      </c>
      <c r="F424" s="0" t="n">
        <v>0</v>
      </c>
      <c r="G424" s="26" t="s">
        <v>52</v>
      </c>
      <c r="H424" s="30"/>
      <c r="I424" s="33" t="b">
        <f aca="false">IF(AND(TableData[[#This Row],[Month]]&gt;=Backend!$C$9,TableData[[#This Row],[Month]]&lt;=Backend!$D$9),TRUE(),FALSE())</f>
        <v>0</v>
      </c>
    </row>
    <row r="425" customFormat="false" ht="15" hidden="false" customHeight="false" outlineLevel="0" collapsed="false">
      <c r="A425" s="30" t="s">
        <v>151</v>
      </c>
      <c r="B425" s="35" t="n">
        <v>43936</v>
      </c>
      <c r="C425" s="30" t="s">
        <v>16</v>
      </c>
      <c r="D425" s="30" t="s">
        <v>15</v>
      </c>
      <c r="F425" s="0" t="n">
        <v>50</v>
      </c>
      <c r="G425" s="26" t="s">
        <v>52</v>
      </c>
      <c r="H425" s="30"/>
      <c r="I425" s="33" t="b">
        <f aca="false">IF(AND(TableData[[#This Row],[Month]]&gt;=Backend!$C$9,TableData[[#This Row],[Month]]&lt;=Backend!$D$9),TRUE(),FALSE())</f>
        <v>0</v>
      </c>
    </row>
    <row r="426" customFormat="false" ht="15" hidden="false" customHeight="false" outlineLevel="0" collapsed="false">
      <c r="A426" s="30" t="s">
        <v>77</v>
      </c>
      <c r="B426" s="35" t="n">
        <v>43862</v>
      </c>
      <c r="C426" s="30" t="s">
        <v>20</v>
      </c>
      <c r="D426" s="30" t="s">
        <v>19</v>
      </c>
      <c r="E426" s="0" t="n">
        <v>17</v>
      </c>
      <c r="F426" s="0" t="n">
        <v>4</v>
      </c>
      <c r="G426" s="26" t="s">
        <v>44</v>
      </c>
      <c r="H426" s="30" t="n">
        <v>1</v>
      </c>
      <c r="I426" s="33" t="b">
        <f aca="false">IF(AND(TableData[[#This Row],[Month]]&gt;=Backend!$C$9,TableData[[#This Row],[Month]]&lt;=Backend!$D$9),TRUE(),FALSE())</f>
        <v>1</v>
      </c>
    </row>
    <row r="427" customFormat="false" ht="15" hidden="false" customHeight="false" outlineLevel="0" collapsed="false">
      <c r="A427" s="30" t="s">
        <v>78</v>
      </c>
      <c r="B427" s="35" t="n">
        <v>43863</v>
      </c>
      <c r="C427" s="30" t="s">
        <v>23</v>
      </c>
      <c r="D427" s="30" t="s">
        <v>22</v>
      </c>
      <c r="F427" s="0" t="n">
        <v>2</v>
      </c>
      <c r="G427" s="26" t="s">
        <v>52</v>
      </c>
      <c r="H427" s="30"/>
      <c r="I427" s="33" t="b">
        <f aca="false">IF(AND(TableData[[#This Row],[Month]]&gt;=Backend!$C$9,TableData[[#This Row],[Month]]&lt;=Backend!$D$9),TRUE(),FALSE())</f>
        <v>1</v>
      </c>
    </row>
    <row r="428" customFormat="false" ht="15" hidden="false" customHeight="false" outlineLevel="0" collapsed="false">
      <c r="A428" s="30" t="s">
        <v>79</v>
      </c>
      <c r="B428" s="35" t="n">
        <v>43864</v>
      </c>
      <c r="C428" s="30" t="s">
        <v>26</v>
      </c>
      <c r="D428" s="30" t="s">
        <v>19</v>
      </c>
      <c r="F428" s="0" t="n">
        <v>70</v>
      </c>
      <c r="G428" s="26" t="s">
        <v>52</v>
      </c>
      <c r="H428" s="30"/>
      <c r="I428" s="33" t="b">
        <f aca="false">IF(AND(TableData[[#This Row],[Month]]&gt;=Backend!$C$9,TableData[[#This Row],[Month]]&lt;=Backend!$D$9),TRUE(),FALSE())</f>
        <v>1</v>
      </c>
    </row>
    <row r="429" customFormat="false" ht="15" hidden="false" customHeight="false" outlineLevel="0" collapsed="false">
      <c r="A429" s="30" t="s">
        <v>80</v>
      </c>
      <c r="B429" s="35" t="n">
        <v>43865</v>
      </c>
      <c r="C429" s="30" t="s">
        <v>27</v>
      </c>
      <c r="D429" s="30" t="s">
        <v>22</v>
      </c>
      <c r="F429" s="0" t="n">
        <v>50</v>
      </c>
      <c r="G429" s="26" t="s">
        <v>52</v>
      </c>
      <c r="H429" s="30"/>
      <c r="I429" s="33" t="b">
        <f aca="false">IF(AND(TableData[[#This Row],[Month]]&gt;=Backend!$C$9,TableData[[#This Row],[Month]]&lt;=Backend!$D$9),TRUE(),FALSE())</f>
        <v>1</v>
      </c>
    </row>
    <row r="430" customFormat="false" ht="15" hidden="false" customHeight="false" outlineLevel="0" collapsed="false">
      <c r="A430" s="30" t="s">
        <v>81</v>
      </c>
      <c r="B430" s="35" t="n">
        <v>43866</v>
      </c>
      <c r="C430" s="30" t="s">
        <v>16</v>
      </c>
      <c r="D430" s="30" t="s">
        <v>15</v>
      </c>
      <c r="E430" s="0" t="n">
        <v>14</v>
      </c>
      <c r="F430" s="0" t="n">
        <v>12</v>
      </c>
      <c r="G430" s="26" t="s">
        <v>44</v>
      </c>
      <c r="H430" s="30" t="n">
        <v>1</v>
      </c>
      <c r="I430" s="33" t="b">
        <f aca="false">IF(AND(TableData[[#This Row],[Month]]&gt;=Backend!$C$9,TableData[[#This Row],[Month]]&lt;=Backend!$D$9),TRUE(),FALSE())</f>
        <v>1</v>
      </c>
    </row>
    <row r="431" customFormat="false" ht="15" hidden="false" customHeight="false" outlineLevel="0" collapsed="false">
      <c r="A431" s="30" t="s">
        <v>82</v>
      </c>
      <c r="B431" s="35" t="n">
        <v>43867</v>
      </c>
      <c r="C431" s="30" t="s">
        <v>20</v>
      </c>
      <c r="D431" s="30" t="s">
        <v>19</v>
      </c>
      <c r="E431" s="0" t="n">
        <v>12</v>
      </c>
      <c r="F431" s="0" t="n">
        <v>1</v>
      </c>
      <c r="G431" s="26" t="s">
        <v>44</v>
      </c>
      <c r="H431" s="30" t="n">
        <v>1</v>
      </c>
      <c r="I431" s="33" t="b">
        <f aca="false">IF(AND(TableData[[#This Row],[Month]]&gt;=Backend!$C$9,TableData[[#This Row],[Month]]&lt;=Backend!$D$9),TRUE(),FALSE())</f>
        <v>1</v>
      </c>
    </row>
    <row r="432" customFormat="false" ht="15" hidden="false" customHeight="false" outlineLevel="0" collapsed="false">
      <c r="A432" s="30" t="s">
        <v>83</v>
      </c>
      <c r="B432" s="35" t="n">
        <v>43868</v>
      </c>
      <c r="C432" s="30" t="s">
        <v>23</v>
      </c>
      <c r="D432" s="30" t="s">
        <v>22</v>
      </c>
      <c r="E432" s="0" t="n">
        <v>20</v>
      </c>
      <c r="F432" s="0" t="n">
        <v>2</v>
      </c>
      <c r="G432" s="26" t="s">
        <v>44</v>
      </c>
      <c r="H432" s="30" t="n">
        <v>1</v>
      </c>
      <c r="I432" s="33" t="b">
        <f aca="false">IF(AND(TableData[[#This Row],[Month]]&gt;=Backend!$C$9,TableData[[#This Row],[Month]]&lt;=Backend!$D$9),TRUE(),FALSE())</f>
        <v>1</v>
      </c>
    </row>
    <row r="433" customFormat="false" ht="15" hidden="false" customHeight="false" outlineLevel="0" collapsed="false">
      <c r="A433" s="30" t="s">
        <v>84</v>
      </c>
      <c r="B433" s="35" t="n">
        <v>43869</v>
      </c>
      <c r="C433" s="30" t="s">
        <v>26</v>
      </c>
      <c r="D433" s="30" t="s">
        <v>19</v>
      </c>
      <c r="E433" s="0" t="n">
        <v>16</v>
      </c>
      <c r="F433" s="0" t="n">
        <v>3</v>
      </c>
      <c r="G433" s="26" t="s">
        <v>44</v>
      </c>
      <c r="H433" s="30" t="n">
        <v>1</v>
      </c>
      <c r="I433" s="33" t="b">
        <f aca="false">IF(AND(TableData[[#This Row],[Month]]&gt;=Backend!$C$9,TableData[[#This Row],[Month]]&lt;=Backend!$D$9),TRUE(),FALSE())</f>
        <v>1</v>
      </c>
    </row>
    <row r="434" customFormat="false" ht="15" hidden="false" customHeight="false" outlineLevel="0" collapsed="false">
      <c r="A434" s="30" t="s">
        <v>85</v>
      </c>
      <c r="B434" s="35" t="n">
        <v>43870</v>
      </c>
      <c r="C434" s="30" t="s">
        <v>27</v>
      </c>
      <c r="D434" s="30" t="s">
        <v>22</v>
      </c>
      <c r="E434" s="0" t="n">
        <v>19</v>
      </c>
      <c r="G434" s="26" t="s">
        <v>44</v>
      </c>
      <c r="H434" s="30" t="n">
        <v>1</v>
      </c>
      <c r="I434" s="33" t="b">
        <f aca="false">IF(AND(TableData[[#This Row],[Month]]&gt;=Backend!$C$9,TableData[[#This Row],[Month]]&lt;=Backend!$D$9),TRUE(),FALSE())</f>
        <v>1</v>
      </c>
    </row>
    <row r="435" customFormat="false" ht="15" hidden="false" customHeight="false" outlineLevel="0" collapsed="false">
      <c r="A435" s="30" t="s">
        <v>86</v>
      </c>
      <c r="B435" s="35" t="n">
        <v>43871</v>
      </c>
      <c r="C435" s="30" t="s">
        <v>16</v>
      </c>
      <c r="D435" s="30" t="s">
        <v>15</v>
      </c>
      <c r="E435" s="0" t="n">
        <v>15</v>
      </c>
      <c r="F435" s="0" t="n">
        <v>4</v>
      </c>
      <c r="G435" s="26" t="s">
        <v>49</v>
      </c>
      <c r="H435" s="30" t="n">
        <v>1</v>
      </c>
      <c r="I435" s="33" t="b">
        <f aca="false">IF(AND(TableData[[#This Row],[Month]]&gt;=Backend!$C$9,TableData[[#This Row],[Month]]&lt;=Backend!$D$9),TRUE(),FALSE())</f>
        <v>1</v>
      </c>
    </row>
    <row r="436" customFormat="false" ht="15" hidden="false" customHeight="false" outlineLevel="0" collapsed="false">
      <c r="A436" s="30" t="s">
        <v>87</v>
      </c>
      <c r="B436" s="35" t="n">
        <v>43872</v>
      </c>
      <c r="C436" s="30" t="s">
        <v>20</v>
      </c>
      <c r="D436" s="30" t="s">
        <v>19</v>
      </c>
      <c r="E436" s="0" t="n">
        <v>21</v>
      </c>
      <c r="F436" s="0" t="n">
        <v>10</v>
      </c>
      <c r="G436" s="26" t="s">
        <v>44</v>
      </c>
      <c r="H436" s="30" t="n">
        <v>1</v>
      </c>
      <c r="I436" s="33" t="b">
        <f aca="false">IF(AND(TableData[[#This Row],[Month]]&gt;=Backend!$C$9,TableData[[#This Row],[Month]]&lt;=Backend!$D$9),TRUE(),FALSE())</f>
        <v>1</v>
      </c>
    </row>
    <row r="437" customFormat="false" ht="15" hidden="false" customHeight="false" outlineLevel="0" collapsed="false">
      <c r="A437" s="30" t="s">
        <v>88</v>
      </c>
      <c r="B437" s="35" t="n">
        <v>43873</v>
      </c>
      <c r="C437" s="30" t="s">
        <v>23</v>
      </c>
      <c r="D437" s="30" t="s">
        <v>22</v>
      </c>
      <c r="F437" s="0" t="n">
        <v>9</v>
      </c>
      <c r="G437" s="26" t="s">
        <v>52</v>
      </c>
      <c r="H437" s="30"/>
      <c r="I437" s="33" t="b">
        <f aca="false">IF(AND(TableData[[#This Row],[Month]]&gt;=Backend!$C$9,TableData[[#This Row],[Month]]&lt;=Backend!$D$9),TRUE(),FALSE())</f>
        <v>1</v>
      </c>
    </row>
    <row r="438" customFormat="false" ht="15" hidden="false" customHeight="false" outlineLevel="0" collapsed="false">
      <c r="A438" s="30" t="s">
        <v>89</v>
      </c>
      <c r="B438" s="35" t="n">
        <v>43874</v>
      </c>
      <c r="C438" s="30" t="s">
        <v>26</v>
      </c>
      <c r="D438" s="30" t="s">
        <v>19</v>
      </c>
      <c r="F438" s="0" t="n">
        <v>2</v>
      </c>
      <c r="G438" s="26" t="s">
        <v>52</v>
      </c>
      <c r="H438" s="30"/>
      <c r="I438" s="33" t="b">
        <f aca="false">IF(AND(TableData[[#This Row],[Month]]&gt;=Backend!$C$9,TableData[[#This Row],[Month]]&lt;=Backend!$D$9),TRUE(),FALSE())</f>
        <v>1</v>
      </c>
    </row>
    <row r="439" customFormat="false" ht="15" hidden="false" customHeight="false" outlineLevel="0" collapsed="false">
      <c r="A439" s="30" t="s">
        <v>90</v>
      </c>
      <c r="B439" s="35" t="n">
        <v>43875</v>
      </c>
      <c r="C439" s="30" t="s">
        <v>27</v>
      </c>
      <c r="D439" s="30" t="s">
        <v>22</v>
      </c>
      <c r="E439" s="0" t="n">
        <v>18</v>
      </c>
      <c r="F439" s="0" t="n">
        <v>13</v>
      </c>
      <c r="G439" s="26" t="s">
        <v>44</v>
      </c>
      <c r="H439" s="30" t="n">
        <v>1</v>
      </c>
      <c r="I439" s="33" t="b">
        <f aca="false">IF(AND(TableData[[#This Row],[Month]]&gt;=Backend!$C$9,TableData[[#This Row],[Month]]&lt;=Backend!$D$9),TRUE(),FALSE())</f>
        <v>1</v>
      </c>
    </row>
    <row r="440" customFormat="false" ht="15" hidden="false" customHeight="false" outlineLevel="0" collapsed="false">
      <c r="A440" s="30" t="s">
        <v>91</v>
      </c>
      <c r="B440" s="35" t="n">
        <v>43876</v>
      </c>
      <c r="C440" s="30" t="s">
        <v>16</v>
      </c>
      <c r="D440" s="30" t="s">
        <v>15</v>
      </c>
      <c r="E440" s="0" t="n">
        <v>14</v>
      </c>
      <c r="F440" s="0" t="n">
        <v>15</v>
      </c>
      <c r="G440" s="26" t="s">
        <v>44</v>
      </c>
      <c r="H440" s="30" t="n">
        <v>1</v>
      </c>
      <c r="I440" s="33" t="b">
        <f aca="false">IF(AND(TableData[[#This Row],[Month]]&gt;=Backend!$C$9,TableData[[#This Row],[Month]]&lt;=Backend!$D$9),TRUE(),FALSE())</f>
        <v>1</v>
      </c>
    </row>
    <row r="441" customFormat="false" ht="15" hidden="false" customHeight="false" outlineLevel="0" collapsed="false">
      <c r="A441" s="30" t="s">
        <v>92</v>
      </c>
      <c r="B441" s="35" t="n">
        <v>43877</v>
      </c>
      <c r="C441" s="30" t="s">
        <v>20</v>
      </c>
      <c r="D441" s="30" t="s">
        <v>19</v>
      </c>
      <c r="E441" s="0" t="n">
        <v>13</v>
      </c>
      <c r="F441" s="0" t="n">
        <v>18</v>
      </c>
      <c r="G441" s="26" t="s">
        <v>44</v>
      </c>
      <c r="H441" s="30" t="n">
        <v>1</v>
      </c>
      <c r="I441" s="33" t="b">
        <f aca="false">IF(AND(TableData[[#This Row],[Month]]&gt;=Backend!$C$9,TableData[[#This Row],[Month]]&lt;=Backend!$D$9),TRUE(),FALSE())</f>
        <v>1</v>
      </c>
    </row>
    <row r="442" customFormat="false" ht="15" hidden="false" customHeight="false" outlineLevel="0" collapsed="false">
      <c r="A442" s="30" t="s">
        <v>93</v>
      </c>
      <c r="B442" s="35" t="n">
        <v>43878</v>
      </c>
      <c r="C442" s="30" t="s">
        <v>23</v>
      </c>
      <c r="D442" s="30" t="s">
        <v>22</v>
      </c>
      <c r="E442" s="0" t="n">
        <v>11</v>
      </c>
      <c r="F442" s="0" t="n">
        <v>10</v>
      </c>
      <c r="G442" s="26" t="s">
        <v>44</v>
      </c>
      <c r="H442" s="30" t="n">
        <v>0</v>
      </c>
      <c r="I442" s="33" t="b">
        <f aca="false">IF(AND(TableData[[#This Row],[Month]]&gt;=Backend!$C$9,TableData[[#This Row],[Month]]&lt;=Backend!$D$9),TRUE(),FALSE())</f>
        <v>1</v>
      </c>
    </row>
    <row r="443" customFormat="false" ht="15" hidden="false" customHeight="false" outlineLevel="0" collapsed="false">
      <c r="A443" s="30" t="s">
        <v>94</v>
      </c>
      <c r="B443" s="35" t="n">
        <v>43879</v>
      </c>
      <c r="C443" s="30" t="s">
        <v>26</v>
      </c>
      <c r="D443" s="30" t="s">
        <v>19</v>
      </c>
      <c r="E443" s="0" t="n">
        <v>12</v>
      </c>
      <c r="F443" s="0" t="n">
        <v>39</v>
      </c>
      <c r="G443" s="26" t="s">
        <v>44</v>
      </c>
      <c r="H443" s="26" t="n">
        <v>1</v>
      </c>
      <c r="I443" s="33" t="b">
        <f aca="false">IF(AND(TableData[[#This Row],[Month]]&gt;=Backend!$C$9,TableData[[#This Row],[Month]]&lt;=Backend!$D$9),TRUE(),FALSE())</f>
        <v>1</v>
      </c>
    </row>
    <row r="444" customFormat="false" ht="15" hidden="false" customHeight="false" outlineLevel="0" collapsed="false">
      <c r="A444" s="30" t="s">
        <v>95</v>
      </c>
      <c r="B444" s="35" t="n">
        <v>43880</v>
      </c>
      <c r="C444" s="30" t="s">
        <v>27</v>
      </c>
      <c r="D444" s="30" t="s">
        <v>22</v>
      </c>
      <c r="E444" s="0" t="n">
        <v>11</v>
      </c>
      <c r="F444" s="0" t="n">
        <v>4</v>
      </c>
      <c r="G444" s="26" t="s">
        <v>44</v>
      </c>
      <c r="H444" s="30" t="n">
        <v>0</v>
      </c>
      <c r="I444" s="33" t="b">
        <f aca="false">IF(AND(TableData[[#This Row],[Month]]&gt;=Backend!$C$9,TableData[[#This Row],[Month]]&lt;=Backend!$D$9),TRUE(),FALSE())</f>
        <v>1</v>
      </c>
    </row>
    <row r="445" customFormat="false" ht="15" hidden="false" customHeight="false" outlineLevel="0" collapsed="false">
      <c r="A445" s="30" t="s">
        <v>96</v>
      </c>
      <c r="B445" s="35" t="n">
        <v>43881</v>
      </c>
      <c r="C445" s="30" t="s">
        <v>16</v>
      </c>
      <c r="D445" s="30" t="s">
        <v>15</v>
      </c>
      <c r="F445" s="0" t="n">
        <v>5</v>
      </c>
      <c r="G445" s="26" t="s">
        <v>52</v>
      </c>
      <c r="H445" s="30"/>
      <c r="I445" s="33" t="b">
        <f aca="false">IF(AND(TableData[[#This Row],[Month]]&gt;=Backend!$C$9,TableData[[#This Row],[Month]]&lt;=Backend!$D$9),TRUE(),FALSE())</f>
        <v>1</v>
      </c>
    </row>
    <row r="446" customFormat="false" ht="15" hidden="false" customHeight="false" outlineLevel="0" collapsed="false">
      <c r="A446" s="30" t="s">
        <v>97</v>
      </c>
      <c r="B446" s="35" t="n">
        <v>43882</v>
      </c>
      <c r="C446" s="30" t="s">
        <v>20</v>
      </c>
      <c r="D446" s="30" t="s">
        <v>19</v>
      </c>
      <c r="F446" s="0" t="n">
        <v>0</v>
      </c>
      <c r="G446" s="26" t="s">
        <v>52</v>
      </c>
      <c r="H446" s="30"/>
      <c r="I446" s="33" t="b">
        <f aca="false">IF(AND(TableData[[#This Row],[Month]]&gt;=Backend!$C$9,TableData[[#This Row],[Month]]&lt;=Backend!$D$9),TRUE(),FALSE())</f>
        <v>1</v>
      </c>
    </row>
    <row r="447" customFormat="false" ht="15" hidden="false" customHeight="false" outlineLevel="0" collapsed="false">
      <c r="A447" s="30" t="s">
        <v>98</v>
      </c>
      <c r="B447" s="35" t="n">
        <v>43883</v>
      </c>
      <c r="C447" s="30" t="s">
        <v>23</v>
      </c>
      <c r="D447" s="30" t="s">
        <v>22</v>
      </c>
      <c r="F447" s="0" t="n">
        <v>50</v>
      </c>
      <c r="G447" s="26" t="s">
        <v>52</v>
      </c>
      <c r="H447" s="30"/>
      <c r="I447" s="33" t="b">
        <f aca="false">IF(AND(TableData[[#This Row],[Month]]&gt;=Backend!$C$9,TableData[[#This Row],[Month]]&lt;=Backend!$D$9),TRUE(),FALSE())</f>
        <v>1</v>
      </c>
    </row>
    <row r="448" customFormat="false" ht="15" hidden="false" customHeight="false" outlineLevel="0" collapsed="false">
      <c r="A448" s="30" t="s">
        <v>99</v>
      </c>
      <c r="B448" s="35" t="n">
        <v>43884</v>
      </c>
      <c r="C448" s="30" t="s">
        <v>26</v>
      </c>
      <c r="D448" s="30" t="s">
        <v>19</v>
      </c>
      <c r="E448" s="0" t="n">
        <v>29</v>
      </c>
      <c r="F448" s="0" t="n">
        <v>4</v>
      </c>
      <c r="G448" s="26" t="s">
        <v>44</v>
      </c>
      <c r="H448" s="26" t="n">
        <v>1</v>
      </c>
      <c r="I448" s="33" t="b">
        <f aca="false">IF(AND(TableData[[#This Row],[Month]]&gt;=Backend!$C$9,TableData[[#This Row],[Month]]&lt;=Backend!$D$9),TRUE(),FALSE())</f>
        <v>1</v>
      </c>
    </row>
    <row r="449" customFormat="false" ht="15" hidden="false" customHeight="false" outlineLevel="0" collapsed="false">
      <c r="A449" s="30" t="s">
        <v>100</v>
      </c>
      <c r="B449" s="35" t="n">
        <v>43885</v>
      </c>
      <c r="C449" s="30" t="s">
        <v>27</v>
      </c>
      <c r="D449" s="30" t="s">
        <v>22</v>
      </c>
      <c r="E449" s="0" t="n">
        <v>31</v>
      </c>
      <c r="F449" s="0" t="n">
        <v>2</v>
      </c>
      <c r="G449" s="26" t="s">
        <v>44</v>
      </c>
      <c r="H449" s="30" t="n">
        <v>1</v>
      </c>
      <c r="I449" s="33" t="b">
        <f aca="false">IF(AND(TableData[[#This Row],[Month]]&gt;=Backend!$C$9,TableData[[#This Row],[Month]]&lt;=Backend!$D$9),TRUE(),FALSE())</f>
        <v>1</v>
      </c>
    </row>
    <row r="450" customFormat="false" ht="15" hidden="false" customHeight="false" outlineLevel="0" collapsed="false">
      <c r="A450" s="30" t="s">
        <v>101</v>
      </c>
      <c r="B450" s="35" t="n">
        <v>43886</v>
      </c>
      <c r="C450" s="30" t="s">
        <v>16</v>
      </c>
      <c r="D450" s="30" t="s">
        <v>15</v>
      </c>
      <c r="E450" s="0" t="n">
        <v>73</v>
      </c>
      <c r="F450" s="0" t="n">
        <v>70</v>
      </c>
      <c r="G450" s="26" t="s">
        <v>44</v>
      </c>
      <c r="H450" s="30" t="n">
        <v>0</v>
      </c>
      <c r="I450" s="33" t="b">
        <f aca="false">IF(AND(TableData[[#This Row],[Month]]&gt;=Backend!$C$9,TableData[[#This Row],[Month]]&lt;=Backend!$D$9),TRUE(),FALSE())</f>
        <v>1</v>
      </c>
    </row>
    <row r="451" customFormat="false" ht="15" hidden="false" customHeight="false" outlineLevel="0" collapsed="false">
      <c r="A451" s="30" t="s">
        <v>102</v>
      </c>
      <c r="B451" s="35" t="n">
        <v>43887</v>
      </c>
      <c r="C451" s="30" t="s">
        <v>20</v>
      </c>
      <c r="D451" s="30" t="s">
        <v>19</v>
      </c>
      <c r="E451" s="0" t="n">
        <v>13</v>
      </c>
      <c r="F451" s="0" t="n">
        <v>50</v>
      </c>
      <c r="G451" s="26" t="s">
        <v>44</v>
      </c>
      <c r="H451" s="30" t="n">
        <v>1</v>
      </c>
      <c r="I451" s="33" t="b">
        <f aca="false">IF(AND(TableData[[#This Row],[Month]]&gt;=Backend!$C$9,TableData[[#This Row],[Month]]&lt;=Backend!$D$9),TRUE(),FALSE())</f>
        <v>1</v>
      </c>
    </row>
    <row r="452" customFormat="false" ht="15" hidden="false" customHeight="false" outlineLevel="0" collapsed="false">
      <c r="A452" s="30" t="s">
        <v>103</v>
      </c>
      <c r="B452" s="35" t="n">
        <v>43888</v>
      </c>
      <c r="C452" s="30" t="s">
        <v>23</v>
      </c>
      <c r="D452" s="30" t="s">
        <v>22</v>
      </c>
      <c r="E452" s="0" t="n">
        <v>13</v>
      </c>
      <c r="F452" s="0" t="n">
        <v>12</v>
      </c>
      <c r="G452" s="26" t="s">
        <v>44</v>
      </c>
      <c r="H452" s="30" t="n">
        <v>1</v>
      </c>
      <c r="I452" s="33" t="b">
        <f aca="false">IF(AND(TableData[[#This Row],[Month]]&gt;=Backend!$C$9,TableData[[#This Row],[Month]]&lt;=Backend!$D$9),TRUE(),FALSE())</f>
        <v>1</v>
      </c>
    </row>
    <row r="453" customFormat="false" ht="15" hidden="false" customHeight="false" outlineLevel="0" collapsed="false">
      <c r="A453" s="30" t="s">
        <v>104</v>
      </c>
      <c r="B453" s="35" t="n">
        <v>43889</v>
      </c>
      <c r="C453" s="30" t="s">
        <v>26</v>
      </c>
      <c r="D453" s="30" t="s">
        <v>19</v>
      </c>
      <c r="E453" s="0" t="n">
        <v>28</v>
      </c>
      <c r="F453" s="0" t="n">
        <v>1</v>
      </c>
      <c r="G453" s="26" t="s">
        <v>49</v>
      </c>
      <c r="H453" s="30" t="n">
        <v>1</v>
      </c>
      <c r="I453" s="33" t="b">
        <f aca="false">IF(AND(TableData[[#This Row],[Month]]&gt;=Backend!$C$9,TableData[[#This Row],[Month]]&lt;=Backend!$D$9),TRUE(),FALSE())</f>
        <v>1</v>
      </c>
    </row>
    <row r="454" customFormat="false" ht="15" hidden="false" customHeight="false" outlineLevel="0" collapsed="false">
      <c r="A454" s="30" t="s">
        <v>105</v>
      </c>
      <c r="B454" s="35" t="n">
        <v>43890</v>
      </c>
      <c r="C454" s="30" t="s">
        <v>27</v>
      </c>
      <c r="D454" s="30" t="s">
        <v>22</v>
      </c>
      <c r="E454" s="0" t="n">
        <v>32</v>
      </c>
      <c r="F454" s="0" t="n">
        <v>2</v>
      </c>
      <c r="G454" s="26" t="s">
        <v>44</v>
      </c>
      <c r="H454" s="30" t="n">
        <v>1</v>
      </c>
      <c r="I454" s="33" t="b">
        <f aca="false">IF(AND(TableData[[#This Row],[Month]]&gt;=Backend!$C$9,TableData[[#This Row],[Month]]&lt;=Backend!$D$9),TRUE(),FALSE())</f>
        <v>1</v>
      </c>
    </row>
    <row r="455" customFormat="false" ht="15" hidden="false" customHeight="false" outlineLevel="0" collapsed="false">
      <c r="A455" s="30" t="s">
        <v>106</v>
      </c>
      <c r="B455" s="35" t="n">
        <v>43891</v>
      </c>
      <c r="C455" s="30" t="s">
        <v>16</v>
      </c>
      <c r="D455" s="30" t="s">
        <v>15</v>
      </c>
      <c r="F455" s="0" t="n">
        <v>3</v>
      </c>
      <c r="G455" s="26" t="s">
        <v>52</v>
      </c>
      <c r="H455" s="30"/>
      <c r="I455" s="33" t="b">
        <f aca="false">IF(AND(TableData[[#This Row],[Month]]&gt;=Backend!$C$9,TableData[[#This Row],[Month]]&lt;=Backend!$D$9),TRUE(),FALSE())</f>
        <v>0</v>
      </c>
    </row>
    <row r="456" customFormat="false" ht="15" hidden="false" customHeight="false" outlineLevel="0" collapsed="false">
      <c r="A456" s="30" t="s">
        <v>107</v>
      </c>
      <c r="B456" s="35" t="n">
        <v>43892</v>
      </c>
      <c r="C456" s="30" t="s">
        <v>20</v>
      </c>
      <c r="D456" s="30" t="s">
        <v>19</v>
      </c>
      <c r="G456" s="26" t="s">
        <v>52</v>
      </c>
      <c r="H456" s="30"/>
      <c r="I456" s="33" t="b">
        <f aca="false">IF(AND(TableData[[#This Row],[Month]]&gt;=Backend!$C$9,TableData[[#This Row],[Month]]&lt;=Backend!$D$9),TRUE(),FALSE())</f>
        <v>0</v>
      </c>
    </row>
    <row r="457" customFormat="false" ht="15" hidden="false" customHeight="false" outlineLevel="0" collapsed="false">
      <c r="A457" s="30" t="s">
        <v>108</v>
      </c>
      <c r="B457" s="35" t="n">
        <v>43893</v>
      </c>
      <c r="C457" s="30" t="s">
        <v>23</v>
      </c>
      <c r="D457" s="30" t="s">
        <v>22</v>
      </c>
      <c r="E457" s="0" t="n">
        <v>11</v>
      </c>
      <c r="F457" s="0" t="n">
        <v>4</v>
      </c>
      <c r="G457" s="26" t="s">
        <v>44</v>
      </c>
      <c r="H457" s="30" t="n">
        <v>1</v>
      </c>
      <c r="I457" s="33" t="b">
        <f aca="false">IF(AND(TableData[[#This Row],[Month]]&gt;=Backend!$C$9,TableData[[#This Row],[Month]]&lt;=Backend!$D$9),TRUE(),FALSE())</f>
        <v>0</v>
      </c>
    </row>
    <row r="458" customFormat="false" ht="15" hidden="false" customHeight="false" outlineLevel="0" collapsed="false">
      <c r="A458" s="30" t="s">
        <v>109</v>
      </c>
      <c r="B458" s="35" t="n">
        <v>43894</v>
      </c>
      <c r="C458" s="30" t="s">
        <v>26</v>
      </c>
      <c r="D458" s="30" t="s">
        <v>19</v>
      </c>
      <c r="E458" s="0" t="n">
        <v>16</v>
      </c>
      <c r="F458" s="0" t="n">
        <v>10</v>
      </c>
      <c r="G458" s="26" t="s">
        <v>44</v>
      </c>
      <c r="H458" s="30" t="n">
        <v>1</v>
      </c>
      <c r="I458" s="33" t="b">
        <f aca="false">IF(AND(TableData[[#This Row],[Month]]&gt;=Backend!$C$9,TableData[[#This Row],[Month]]&lt;=Backend!$D$9),TRUE(),FALSE())</f>
        <v>0</v>
      </c>
    </row>
    <row r="459" customFormat="false" ht="15" hidden="false" customHeight="false" outlineLevel="0" collapsed="false">
      <c r="A459" s="30" t="s">
        <v>110</v>
      </c>
      <c r="B459" s="35" t="n">
        <v>43895</v>
      </c>
      <c r="C459" s="30" t="s">
        <v>27</v>
      </c>
      <c r="D459" s="30" t="s">
        <v>22</v>
      </c>
      <c r="E459" s="0" t="n">
        <v>34</v>
      </c>
      <c r="F459" s="0" t="n">
        <v>9</v>
      </c>
      <c r="G459" s="26" t="s">
        <v>44</v>
      </c>
      <c r="H459" s="30" t="n">
        <v>1</v>
      </c>
      <c r="I459" s="33" t="b">
        <f aca="false">IF(AND(TableData[[#This Row],[Month]]&gt;=Backend!$C$9,TableData[[#This Row],[Month]]&lt;=Backend!$D$9),TRUE(),FALSE())</f>
        <v>0</v>
      </c>
    </row>
    <row r="460" customFormat="false" ht="15" hidden="false" customHeight="false" outlineLevel="0" collapsed="false">
      <c r="A460" s="30" t="s">
        <v>111</v>
      </c>
      <c r="B460" s="35" t="n">
        <v>43896</v>
      </c>
      <c r="C460" s="30" t="s">
        <v>16</v>
      </c>
      <c r="D460" s="30" t="s">
        <v>15</v>
      </c>
      <c r="E460" s="0" t="n">
        <v>77</v>
      </c>
      <c r="F460" s="0" t="n">
        <v>2</v>
      </c>
      <c r="G460" s="26" t="s">
        <v>44</v>
      </c>
      <c r="H460" s="30" t="n">
        <v>1</v>
      </c>
      <c r="I460" s="33" t="b">
        <f aca="false">IF(AND(TableData[[#This Row],[Month]]&gt;=Backend!$C$9,TableData[[#This Row],[Month]]&lt;=Backend!$D$9),TRUE(),FALSE())</f>
        <v>0</v>
      </c>
    </row>
    <row r="461" customFormat="false" ht="15" hidden="false" customHeight="false" outlineLevel="0" collapsed="false">
      <c r="A461" s="30" t="s">
        <v>112</v>
      </c>
      <c r="B461" s="35" t="n">
        <v>43897</v>
      </c>
      <c r="C461" s="30" t="s">
        <v>20</v>
      </c>
      <c r="D461" s="30" t="s">
        <v>19</v>
      </c>
      <c r="E461" s="0" t="n">
        <v>28</v>
      </c>
      <c r="F461" s="0" t="n">
        <v>13</v>
      </c>
      <c r="G461" s="26" t="s">
        <v>44</v>
      </c>
      <c r="H461" s="30" t="n">
        <v>1</v>
      </c>
      <c r="I461" s="33" t="b">
        <f aca="false">IF(AND(TableData[[#This Row],[Month]]&gt;=Backend!$C$9,TableData[[#This Row],[Month]]&lt;=Backend!$D$9),TRUE(),FALSE())</f>
        <v>0</v>
      </c>
    </row>
    <row r="462" customFormat="false" ht="15" hidden="false" customHeight="false" outlineLevel="0" collapsed="false">
      <c r="A462" s="30" t="s">
        <v>113</v>
      </c>
      <c r="B462" s="35" t="n">
        <v>43898</v>
      </c>
      <c r="C462" s="30" t="s">
        <v>23</v>
      </c>
      <c r="D462" s="30" t="s">
        <v>22</v>
      </c>
      <c r="E462" s="0" t="n">
        <v>31</v>
      </c>
      <c r="F462" s="0" t="n">
        <v>15</v>
      </c>
      <c r="G462" s="26" t="s">
        <v>44</v>
      </c>
      <c r="H462" s="30" t="n">
        <v>1</v>
      </c>
      <c r="I462" s="33" t="b">
        <f aca="false">IF(AND(TableData[[#This Row],[Month]]&gt;=Backend!$C$9,TableData[[#This Row],[Month]]&lt;=Backend!$D$9),TRUE(),FALSE())</f>
        <v>0</v>
      </c>
    </row>
    <row r="463" customFormat="false" ht="15" hidden="false" customHeight="false" outlineLevel="0" collapsed="false">
      <c r="A463" s="30" t="s">
        <v>114</v>
      </c>
      <c r="B463" s="35" t="n">
        <v>43899</v>
      </c>
      <c r="C463" s="30" t="s">
        <v>26</v>
      </c>
      <c r="D463" s="30" t="s">
        <v>19</v>
      </c>
      <c r="F463" s="0" t="n">
        <v>18</v>
      </c>
      <c r="G463" s="26" t="s">
        <v>52</v>
      </c>
      <c r="H463" s="30"/>
      <c r="I463" s="33" t="b">
        <f aca="false">IF(AND(TableData[[#This Row],[Month]]&gt;=Backend!$C$9,TableData[[#This Row],[Month]]&lt;=Backend!$D$9),TRUE(),FALSE())</f>
        <v>0</v>
      </c>
    </row>
    <row r="464" customFormat="false" ht="15" hidden="false" customHeight="false" outlineLevel="0" collapsed="false">
      <c r="A464" s="30" t="s">
        <v>115</v>
      </c>
      <c r="B464" s="35" t="n">
        <v>43900</v>
      </c>
      <c r="C464" s="30" t="s">
        <v>27</v>
      </c>
      <c r="D464" s="30" t="s">
        <v>22</v>
      </c>
      <c r="F464" s="0" t="n">
        <v>10</v>
      </c>
      <c r="G464" s="26" t="s">
        <v>52</v>
      </c>
      <c r="H464" s="30"/>
      <c r="I464" s="33" t="b">
        <f aca="false">IF(AND(TableData[[#This Row],[Month]]&gt;=Backend!$C$9,TableData[[#This Row],[Month]]&lt;=Backend!$D$9),TRUE(),FALSE())</f>
        <v>0</v>
      </c>
    </row>
    <row r="465" customFormat="false" ht="15" hidden="false" customHeight="false" outlineLevel="0" collapsed="false">
      <c r="A465" s="30" t="s">
        <v>116</v>
      </c>
      <c r="B465" s="35" t="n">
        <v>43901</v>
      </c>
      <c r="C465" s="30" t="s">
        <v>16</v>
      </c>
      <c r="D465" s="30" t="s">
        <v>15</v>
      </c>
      <c r="F465" s="0" t="n">
        <v>39</v>
      </c>
      <c r="G465" s="26" t="s">
        <v>52</v>
      </c>
      <c r="H465" s="30"/>
      <c r="I465" s="33" t="b">
        <f aca="false">IF(AND(TableData[[#This Row],[Month]]&gt;=Backend!$C$9,TableData[[#This Row],[Month]]&lt;=Backend!$D$9),TRUE(),FALSE())</f>
        <v>0</v>
      </c>
    </row>
    <row r="466" customFormat="false" ht="15" hidden="false" customHeight="false" outlineLevel="0" collapsed="false">
      <c r="A466" s="30" t="s">
        <v>117</v>
      </c>
      <c r="B466" s="35" t="n">
        <v>43902</v>
      </c>
      <c r="C466" s="30" t="s">
        <v>20</v>
      </c>
      <c r="D466" s="30" t="s">
        <v>19</v>
      </c>
      <c r="E466" s="0" t="n">
        <v>31</v>
      </c>
      <c r="F466" s="0" t="n">
        <v>4</v>
      </c>
      <c r="G466" s="26" t="s">
        <v>44</v>
      </c>
      <c r="H466" s="30" t="n">
        <v>1</v>
      </c>
      <c r="I466" s="33" t="b">
        <f aca="false">IF(AND(TableData[[#This Row],[Month]]&gt;=Backend!$C$9,TableData[[#This Row],[Month]]&lt;=Backend!$D$9),TRUE(),FALSE())</f>
        <v>0</v>
      </c>
    </row>
    <row r="467" customFormat="false" ht="15" hidden="false" customHeight="false" outlineLevel="0" collapsed="false">
      <c r="A467" s="30" t="s">
        <v>118</v>
      </c>
      <c r="B467" s="35" t="n">
        <v>43903</v>
      </c>
      <c r="C467" s="30" t="s">
        <v>23</v>
      </c>
      <c r="D467" s="30" t="s">
        <v>22</v>
      </c>
      <c r="E467" s="0" t="n">
        <v>15</v>
      </c>
      <c r="F467" s="0" t="n">
        <v>5</v>
      </c>
      <c r="G467" s="26" t="s">
        <v>44</v>
      </c>
      <c r="H467" s="30" t="n">
        <v>1</v>
      </c>
      <c r="I467" s="33" t="b">
        <f aca="false">IF(AND(TableData[[#This Row],[Month]]&gt;=Backend!$C$9,TableData[[#This Row],[Month]]&lt;=Backend!$D$9),TRUE(),FALSE())</f>
        <v>0</v>
      </c>
    </row>
    <row r="468" customFormat="false" ht="15" hidden="false" customHeight="false" outlineLevel="0" collapsed="false">
      <c r="A468" s="30" t="s">
        <v>119</v>
      </c>
      <c r="B468" s="35" t="n">
        <v>43904</v>
      </c>
      <c r="C468" s="30" t="s">
        <v>26</v>
      </c>
      <c r="D468" s="30" t="s">
        <v>19</v>
      </c>
      <c r="E468" s="0" t="n">
        <v>14</v>
      </c>
      <c r="F468" s="0" t="n">
        <v>0</v>
      </c>
      <c r="G468" s="26" t="s">
        <v>44</v>
      </c>
      <c r="H468" s="30" t="n">
        <v>1</v>
      </c>
      <c r="I468" s="33" t="b">
        <f aca="false">IF(AND(TableData[[#This Row],[Month]]&gt;=Backend!$C$9,TableData[[#This Row],[Month]]&lt;=Backend!$D$9),TRUE(),FALSE())</f>
        <v>0</v>
      </c>
    </row>
    <row r="469" customFormat="false" ht="15" hidden="false" customHeight="false" outlineLevel="0" collapsed="false">
      <c r="A469" s="30" t="s">
        <v>120</v>
      </c>
      <c r="B469" s="35" t="n">
        <v>43905</v>
      </c>
      <c r="C469" s="30" t="s">
        <v>27</v>
      </c>
      <c r="D469" s="30" t="s">
        <v>22</v>
      </c>
      <c r="E469" s="0" t="n">
        <v>14</v>
      </c>
      <c r="F469" s="0" t="n">
        <v>50</v>
      </c>
      <c r="G469" s="26" t="s">
        <v>44</v>
      </c>
      <c r="H469" s="30" t="n">
        <v>0</v>
      </c>
      <c r="I469" s="33" t="b">
        <f aca="false">IF(AND(TableData[[#This Row],[Month]]&gt;=Backend!$C$9,TableData[[#This Row],[Month]]&lt;=Backend!$D$9),TRUE(),FALSE())</f>
        <v>0</v>
      </c>
    </row>
    <row r="470" customFormat="false" ht="15" hidden="false" customHeight="false" outlineLevel="0" collapsed="false">
      <c r="A470" s="30" t="s">
        <v>121</v>
      </c>
      <c r="B470" s="35" t="n">
        <v>43906</v>
      </c>
      <c r="C470" s="30" t="s">
        <v>16</v>
      </c>
      <c r="D470" s="30" t="s">
        <v>15</v>
      </c>
      <c r="E470" s="0" t="n">
        <v>15</v>
      </c>
      <c r="F470" s="0" t="n">
        <v>4</v>
      </c>
      <c r="G470" s="26" t="s">
        <v>44</v>
      </c>
      <c r="H470" s="30" t="n">
        <v>0</v>
      </c>
      <c r="I470" s="33" t="b">
        <f aca="false">IF(AND(TableData[[#This Row],[Month]]&gt;=Backend!$C$9,TableData[[#This Row],[Month]]&lt;=Backend!$D$9),TRUE(),FALSE())</f>
        <v>0</v>
      </c>
    </row>
    <row r="471" customFormat="false" ht="15" hidden="false" customHeight="false" outlineLevel="0" collapsed="false">
      <c r="A471" s="30" t="s">
        <v>122</v>
      </c>
      <c r="B471" s="35" t="n">
        <v>43907</v>
      </c>
      <c r="C471" s="30" t="s">
        <v>20</v>
      </c>
      <c r="D471" s="30" t="s">
        <v>19</v>
      </c>
      <c r="E471" s="0" t="n">
        <v>39</v>
      </c>
      <c r="F471" s="0" t="n">
        <v>2</v>
      </c>
      <c r="G471" s="26" t="s">
        <v>49</v>
      </c>
      <c r="H471" s="30" t="n">
        <v>0</v>
      </c>
      <c r="I471" s="33" t="b">
        <f aca="false">IF(AND(TableData[[#This Row],[Month]]&gt;=Backend!$C$9,TableData[[#This Row],[Month]]&lt;=Backend!$D$9),TRUE(),FALSE())</f>
        <v>0</v>
      </c>
    </row>
    <row r="472" customFormat="false" ht="15" hidden="false" customHeight="false" outlineLevel="0" collapsed="false">
      <c r="A472" s="30" t="s">
        <v>123</v>
      </c>
      <c r="B472" s="35" t="n">
        <v>43908</v>
      </c>
      <c r="C472" s="30" t="s">
        <v>23</v>
      </c>
      <c r="D472" s="30" t="s">
        <v>22</v>
      </c>
      <c r="E472" s="0" t="n">
        <v>20</v>
      </c>
      <c r="F472" s="0" t="n">
        <v>70</v>
      </c>
      <c r="G472" s="26" t="s">
        <v>44</v>
      </c>
      <c r="H472" s="30" t="n">
        <v>1</v>
      </c>
      <c r="I472" s="33" t="b">
        <f aca="false">IF(AND(TableData[[#This Row],[Month]]&gt;=Backend!$C$9,TableData[[#This Row],[Month]]&lt;=Backend!$D$9),TRUE(),FALSE())</f>
        <v>0</v>
      </c>
    </row>
    <row r="473" customFormat="false" ht="15" hidden="false" customHeight="false" outlineLevel="0" collapsed="false">
      <c r="A473" s="30" t="s">
        <v>124</v>
      </c>
      <c r="B473" s="35" t="n">
        <v>43909</v>
      </c>
      <c r="C473" s="30" t="s">
        <v>26</v>
      </c>
      <c r="D473" s="30" t="s">
        <v>19</v>
      </c>
      <c r="F473" s="0" t="n">
        <v>50</v>
      </c>
      <c r="G473" s="26" t="s">
        <v>52</v>
      </c>
      <c r="H473" s="30"/>
      <c r="I473" s="33" t="b">
        <f aca="false">IF(AND(TableData[[#This Row],[Month]]&gt;=Backend!$C$9,TableData[[#This Row],[Month]]&lt;=Backend!$D$9),TRUE(),FALSE())</f>
        <v>0</v>
      </c>
    </row>
    <row r="474" customFormat="false" ht="15" hidden="false" customHeight="false" outlineLevel="0" collapsed="false">
      <c r="A474" s="30" t="s">
        <v>125</v>
      </c>
      <c r="B474" s="35" t="n">
        <v>43910</v>
      </c>
      <c r="C474" s="30" t="s">
        <v>27</v>
      </c>
      <c r="D474" s="30" t="s">
        <v>22</v>
      </c>
      <c r="F474" s="0" t="n">
        <v>12</v>
      </c>
      <c r="G474" s="26" t="s">
        <v>52</v>
      </c>
      <c r="H474" s="30"/>
      <c r="I474" s="33" t="b">
        <f aca="false">IF(AND(TableData[[#This Row],[Month]]&gt;=Backend!$C$9,TableData[[#This Row],[Month]]&lt;=Backend!$D$9),TRUE(),FALSE())</f>
        <v>0</v>
      </c>
    </row>
    <row r="475" customFormat="false" ht="15" hidden="false" customHeight="false" outlineLevel="0" collapsed="false">
      <c r="A475" s="30" t="s">
        <v>126</v>
      </c>
      <c r="B475" s="35" t="n">
        <v>43911</v>
      </c>
      <c r="C475" s="30" t="s">
        <v>16</v>
      </c>
      <c r="D475" s="30" t="s">
        <v>15</v>
      </c>
      <c r="E475" s="0" t="n">
        <v>10</v>
      </c>
      <c r="F475" s="0" t="n">
        <v>1</v>
      </c>
      <c r="G475" s="26" t="s">
        <v>44</v>
      </c>
      <c r="H475" s="30" t="n">
        <v>1</v>
      </c>
      <c r="I475" s="33" t="b">
        <f aca="false">IF(AND(TableData[[#This Row],[Month]]&gt;=Backend!$C$9,TableData[[#This Row],[Month]]&lt;=Backend!$D$9),TRUE(),FALSE())</f>
        <v>0</v>
      </c>
    </row>
    <row r="476" customFormat="false" ht="15" hidden="false" customHeight="false" outlineLevel="0" collapsed="false">
      <c r="A476" s="30" t="s">
        <v>127</v>
      </c>
      <c r="B476" s="35" t="n">
        <v>43912</v>
      </c>
      <c r="C476" s="30" t="s">
        <v>20</v>
      </c>
      <c r="D476" s="30" t="s">
        <v>19</v>
      </c>
      <c r="E476" s="0" t="n">
        <v>10</v>
      </c>
      <c r="F476" s="0" t="n">
        <v>2</v>
      </c>
      <c r="G476" s="26" t="s">
        <v>44</v>
      </c>
      <c r="H476" s="30" t="n">
        <v>1</v>
      </c>
      <c r="I476" s="33" t="b">
        <f aca="false">IF(AND(TableData[[#This Row],[Month]]&gt;=Backend!$C$9,TableData[[#This Row],[Month]]&lt;=Backend!$D$9),TRUE(),FALSE())</f>
        <v>0</v>
      </c>
    </row>
    <row r="477" customFormat="false" ht="15" hidden="false" customHeight="false" outlineLevel="0" collapsed="false">
      <c r="A477" s="30" t="s">
        <v>128</v>
      </c>
      <c r="B477" s="35" t="n">
        <v>43913</v>
      </c>
      <c r="C477" s="30" t="s">
        <v>23</v>
      </c>
      <c r="D477" s="30" t="s">
        <v>22</v>
      </c>
      <c r="E477" s="0" t="n">
        <v>7</v>
      </c>
      <c r="F477" s="0" t="n">
        <v>3</v>
      </c>
      <c r="G477" s="26" t="s">
        <v>44</v>
      </c>
      <c r="H477" s="30" t="n">
        <v>0</v>
      </c>
      <c r="I477" s="33" t="b">
        <f aca="false">IF(AND(TableData[[#This Row],[Month]]&gt;=Backend!$C$9,TableData[[#This Row],[Month]]&lt;=Backend!$D$9),TRUE(),FALSE())</f>
        <v>0</v>
      </c>
    </row>
    <row r="478" customFormat="false" ht="15" hidden="false" customHeight="false" outlineLevel="0" collapsed="false">
      <c r="A478" s="30" t="s">
        <v>129</v>
      </c>
      <c r="B478" s="35" t="n">
        <v>43914</v>
      </c>
      <c r="C478" s="30" t="s">
        <v>26</v>
      </c>
      <c r="D478" s="30" t="s">
        <v>19</v>
      </c>
      <c r="E478" s="0" t="n">
        <v>9</v>
      </c>
      <c r="G478" s="26" t="s">
        <v>44</v>
      </c>
      <c r="H478" s="30" t="n">
        <v>1</v>
      </c>
      <c r="I478" s="33" t="b">
        <f aca="false">IF(AND(TableData[[#This Row],[Month]]&gt;=Backend!$C$9,TableData[[#This Row],[Month]]&lt;=Backend!$D$9),TRUE(),FALSE())</f>
        <v>0</v>
      </c>
    </row>
    <row r="479" customFormat="false" ht="15" hidden="false" customHeight="false" outlineLevel="0" collapsed="false">
      <c r="A479" s="30" t="s">
        <v>130</v>
      </c>
      <c r="B479" s="35" t="n">
        <v>43915</v>
      </c>
      <c r="C479" s="30" t="s">
        <v>27</v>
      </c>
      <c r="D479" s="30" t="s">
        <v>22</v>
      </c>
      <c r="E479" s="0" t="n">
        <v>8</v>
      </c>
      <c r="F479" s="0" t="n">
        <v>4</v>
      </c>
      <c r="G479" s="26" t="s">
        <v>44</v>
      </c>
      <c r="H479" s="30" t="n">
        <v>1</v>
      </c>
      <c r="I479" s="33" t="b">
        <f aca="false">IF(AND(TableData[[#This Row],[Month]]&gt;=Backend!$C$9,TableData[[#This Row],[Month]]&lt;=Backend!$D$9),TRUE(),FALSE())</f>
        <v>0</v>
      </c>
    </row>
    <row r="480" customFormat="false" ht="15" hidden="false" customHeight="false" outlineLevel="0" collapsed="false">
      <c r="A480" s="30" t="s">
        <v>131</v>
      </c>
      <c r="B480" s="35" t="n">
        <v>43916</v>
      </c>
      <c r="C480" s="30" t="s">
        <v>16</v>
      </c>
      <c r="D480" s="30" t="s">
        <v>15</v>
      </c>
      <c r="E480" s="0" t="n">
        <v>8</v>
      </c>
      <c r="F480" s="0" t="n">
        <v>10</v>
      </c>
      <c r="G480" s="26" t="s">
        <v>44</v>
      </c>
      <c r="H480" s="30" t="n">
        <v>1</v>
      </c>
      <c r="I480" s="33" t="b">
        <f aca="false">IF(AND(TableData[[#This Row],[Month]]&gt;=Backend!$C$9,TableData[[#This Row],[Month]]&lt;=Backend!$D$9),TRUE(),FALSE())</f>
        <v>0</v>
      </c>
    </row>
    <row r="481" customFormat="false" ht="15" hidden="false" customHeight="false" outlineLevel="0" collapsed="false">
      <c r="A481" s="30" t="s">
        <v>132</v>
      </c>
      <c r="B481" s="35" t="n">
        <v>43917</v>
      </c>
      <c r="C481" s="30" t="s">
        <v>20</v>
      </c>
      <c r="D481" s="30" t="s">
        <v>19</v>
      </c>
      <c r="F481" s="0" t="n">
        <v>9</v>
      </c>
      <c r="G481" s="26" t="s">
        <v>52</v>
      </c>
      <c r="H481" s="30"/>
      <c r="I481" s="33" t="b">
        <f aca="false">IF(AND(TableData[[#This Row],[Month]]&gt;=Backend!$C$9,TableData[[#This Row],[Month]]&lt;=Backend!$D$9),TRUE(),FALSE())</f>
        <v>0</v>
      </c>
    </row>
    <row r="482" customFormat="false" ht="15" hidden="false" customHeight="false" outlineLevel="0" collapsed="false">
      <c r="A482" s="30" t="s">
        <v>133</v>
      </c>
      <c r="B482" s="35" t="n">
        <v>43918</v>
      </c>
      <c r="C482" s="30" t="s">
        <v>23</v>
      </c>
      <c r="D482" s="30" t="s">
        <v>22</v>
      </c>
      <c r="F482" s="0" t="n">
        <v>2</v>
      </c>
      <c r="G482" s="26" t="s">
        <v>52</v>
      </c>
      <c r="H482" s="30"/>
      <c r="I482" s="33" t="b">
        <f aca="false">IF(AND(TableData[[#This Row],[Month]]&gt;=Backend!$C$9,TableData[[#This Row],[Month]]&lt;=Backend!$D$9),TRUE(),FALSE())</f>
        <v>0</v>
      </c>
    </row>
    <row r="483" customFormat="false" ht="15" hidden="false" customHeight="false" outlineLevel="0" collapsed="false">
      <c r="A483" s="30" t="s">
        <v>134</v>
      </c>
      <c r="B483" s="35" t="n">
        <v>43919</v>
      </c>
      <c r="C483" s="30" t="s">
        <v>26</v>
      </c>
      <c r="D483" s="30" t="s">
        <v>19</v>
      </c>
      <c r="F483" s="0" t="n">
        <v>13</v>
      </c>
      <c r="G483" s="26" t="s">
        <v>52</v>
      </c>
      <c r="H483" s="30"/>
      <c r="I483" s="33" t="b">
        <f aca="false">IF(AND(TableData[[#This Row],[Month]]&gt;=Backend!$C$9,TableData[[#This Row],[Month]]&lt;=Backend!$D$9),TRUE(),FALSE())</f>
        <v>0</v>
      </c>
    </row>
    <row r="484" customFormat="false" ht="15" hidden="false" customHeight="false" outlineLevel="0" collapsed="false">
      <c r="A484" s="30" t="s">
        <v>135</v>
      </c>
      <c r="B484" s="35" t="n">
        <v>43920</v>
      </c>
      <c r="C484" s="30" t="s">
        <v>27</v>
      </c>
      <c r="D484" s="30" t="s">
        <v>22</v>
      </c>
      <c r="E484" s="0" t="n">
        <v>14</v>
      </c>
      <c r="F484" s="0" t="n">
        <v>15</v>
      </c>
      <c r="G484" s="26" t="s">
        <v>44</v>
      </c>
      <c r="H484" s="30" t="n">
        <v>1</v>
      </c>
      <c r="I484" s="33" t="b">
        <f aca="false">IF(AND(TableData[[#This Row],[Month]]&gt;=Backend!$C$9,TableData[[#This Row],[Month]]&lt;=Backend!$D$9),TRUE(),FALSE())</f>
        <v>0</v>
      </c>
    </row>
    <row r="485" customFormat="false" ht="15" hidden="false" customHeight="false" outlineLevel="0" collapsed="false">
      <c r="A485" s="30" t="s">
        <v>136</v>
      </c>
      <c r="B485" s="35" t="n">
        <v>43921</v>
      </c>
      <c r="C485" s="30" t="s">
        <v>16</v>
      </c>
      <c r="D485" s="30" t="s">
        <v>15</v>
      </c>
      <c r="E485" s="0" t="n">
        <v>10</v>
      </c>
      <c r="F485" s="0" t="n">
        <v>18</v>
      </c>
      <c r="G485" s="26" t="s">
        <v>44</v>
      </c>
      <c r="H485" s="30" t="n">
        <v>1</v>
      </c>
      <c r="I485" s="33" t="b">
        <f aca="false">IF(AND(TableData[[#This Row],[Month]]&gt;=Backend!$C$9,TableData[[#This Row],[Month]]&lt;=Backend!$D$9),TRUE(),FALSE())</f>
        <v>0</v>
      </c>
    </row>
    <row r="486" customFormat="false" ht="15" hidden="false" customHeight="false" outlineLevel="0" collapsed="false">
      <c r="A486" s="30" t="s">
        <v>137</v>
      </c>
      <c r="B486" s="35" t="n">
        <v>43922</v>
      </c>
      <c r="C486" s="30" t="s">
        <v>20</v>
      </c>
      <c r="D486" s="30" t="s">
        <v>19</v>
      </c>
      <c r="E486" s="0" t="n">
        <v>10</v>
      </c>
      <c r="F486" s="0" t="n">
        <v>10</v>
      </c>
      <c r="G486" s="26" t="s">
        <v>44</v>
      </c>
      <c r="H486" s="30" t="n">
        <v>1</v>
      </c>
      <c r="I486" s="33" t="b">
        <f aca="false">IF(AND(TableData[[#This Row],[Month]]&gt;=Backend!$C$9,TableData[[#This Row],[Month]]&lt;=Backend!$D$9),TRUE(),FALSE())</f>
        <v>0</v>
      </c>
    </row>
    <row r="487" customFormat="false" ht="15" hidden="false" customHeight="false" outlineLevel="0" collapsed="false">
      <c r="A487" s="30" t="s">
        <v>138</v>
      </c>
      <c r="B487" s="35" t="n">
        <v>43923</v>
      </c>
      <c r="C487" s="30" t="s">
        <v>23</v>
      </c>
      <c r="D487" s="30" t="s">
        <v>22</v>
      </c>
      <c r="E487" s="0" t="n">
        <v>9</v>
      </c>
      <c r="F487" s="0" t="n">
        <v>39</v>
      </c>
      <c r="G487" s="26" t="s">
        <v>44</v>
      </c>
      <c r="H487" s="30" t="n">
        <v>1</v>
      </c>
      <c r="I487" s="33" t="b">
        <f aca="false">IF(AND(TableData[[#This Row],[Month]]&gt;=Backend!$C$9,TableData[[#This Row],[Month]]&lt;=Backend!$D$9),TRUE(),FALSE())</f>
        <v>0</v>
      </c>
    </row>
    <row r="488" customFormat="false" ht="15" hidden="false" customHeight="false" outlineLevel="0" collapsed="false">
      <c r="A488" s="30" t="s">
        <v>139</v>
      </c>
      <c r="B488" s="35" t="n">
        <v>43924</v>
      </c>
      <c r="C488" s="30" t="s">
        <v>26</v>
      </c>
      <c r="D488" s="30" t="s">
        <v>19</v>
      </c>
      <c r="E488" s="0" t="n">
        <v>12</v>
      </c>
      <c r="F488" s="0" t="n">
        <v>4</v>
      </c>
      <c r="G488" s="26" t="s">
        <v>44</v>
      </c>
      <c r="H488" s="30" t="n">
        <v>1</v>
      </c>
      <c r="I488" s="33" t="b">
        <f aca="false">IF(AND(TableData[[#This Row],[Month]]&gt;=Backend!$C$9,TableData[[#This Row],[Month]]&lt;=Backend!$D$9),TRUE(),FALSE())</f>
        <v>0</v>
      </c>
    </row>
    <row r="489" customFormat="false" ht="15" hidden="false" customHeight="false" outlineLevel="0" collapsed="false">
      <c r="A489" s="30" t="s">
        <v>140</v>
      </c>
      <c r="B489" s="35" t="n">
        <v>43925</v>
      </c>
      <c r="C489" s="30" t="s">
        <v>27</v>
      </c>
      <c r="D489" s="30" t="s">
        <v>22</v>
      </c>
      <c r="E489" s="0" t="n">
        <v>14</v>
      </c>
      <c r="F489" s="0" t="n">
        <v>5</v>
      </c>
      <c r="G489" s="26" t="s">
        <v>49</v>
      </c>
      <c r="H489" s="30" t="n">
        <v>1</v>
      </c>
      <c r="I489" s="33" t="b">
        <f aca="false">IF(AND(TableData[[#This Row],[Month]]&gt;=Backend!$C$9,TableData[[#This Row],[Month]]&lt;=Backend!$D$9),TRUE(),FALSE())</f>
        <v>0</v>
      </c>
    </row>
    <row r="490" customFormat="false" ht="15" hidden="false" customHeight="false" outlineLevel="0" collapsed="false">
      <c r="A490" s="30" t="s">
        <v>141</v>
      </c>
      <c r="B490" s="35" t="n">
        <v>43926</v>
      </c>
      <c r="C490" s="30" t="s">
        <v>16</v>
      </c>
      <c r="D490" s="30" t="s">
        <v>15</v>
      </c>
      <c r="E490" s="0" t="n">
        <v>12</v>
      </c>
      <c r="F490" s="0" t="n">
        <v>0</v>
      </c>
      <c r="G490" s="26" t="s">
        <v>44</v>
      </c>
      <c r="H490" s="30" t="n">
        <v>1</v>
      </c>
      <c r="I490" s="33" t="b">
        <f aca="false">IF(AND(TableData[[#This Row],[Month]]&gt;=Backend!$C$9,TableData[[#This Row],[Month]]&lt;=Backend!$D$9),TRUE(),FALSE())</f>
        <v>0</v>
      </c>
    </row>
    <row r="491" customFormat="false" ht="15" hidden="false" customHeight="false" outlineLevel="0" collapsed="false">
      <c r="A491" s="30" t="s">
        <v>142</v>
      </c>
      <c r="B491" s="35" t="n">
        <v>43927</v>
      </c>
      <c r="C491" s="30" t="s">
        <v>20</v>
      </c>
      <c r="D491" s="30" t="s">
        <v>19</v>
      </c>
      <c r="F491" s="0" t="n">
        <v>50</v>
      </c>
      <c r="G491" s="26" t="s">
        <v>52</v>
      </c>
      <c r="H491" s="30"/>
      <c r="I491" s="33" t="b">
        <f aca="false">IF(AND(TableData[[#This Row],[Month]]&gt;=Backend!$C$9,TableData[[#This Row],[Month]]&lt;=Backend!$D$9),TRUE(),FALSE())</f>
        <v>0</v>
      </c>
    </row>
    <row r="492" customFormat="false" ht="15" hidden="false" customHeight="false" outlineLevel="0" collapsed="false">
      <c r="A492" s="30" t="s">
        <v>143</v>
      </c>
      <c r="B492" s="35" t="n">
        <v>43928</v>
      </c>
      <c r="C492" s="30" t="s">
        <v>23</v>
      </c>
      <c r="D492" s="30" t="s">
        <v>22</v>
      </c>
      <c r="F492" s="0" t="n">
        <v>4</v>
      </c>
      <c r="G492" s="26" t="s">
        <v>52</v>
      </c>
      <c r="H492" s="30"/>
      <c r="I492" s="33" t="b">
        <f aca="false">IF(AND(TableData[[#This Row],[Month]]&gt;=Backend!$C$9,TableData[[#This Row],[Month]]&lt;=Backend!$D$9),TRUE(),FALSE())</f>
        <v>0</v>
      </c>
    </row>
    <row r="493" customFormat="false" ht="15" hidden="false" customHeight="false" outlineLevel="0" collapsed="false">
      <c r="A493" s="30" t="s">
        <v>144</v>
      </c>
      <c r="B493" s="35" t="n">
        <v>43929</v>
      </c>
      <c r="C493" s="30" t="s">
        <v>26</v>
      </c>
      <c r="D493" s="30" t="s">
        <v>19</v>
      </c>
      <c r="E493" s="0" t="n">
        <v>13</v>
      </c>
      <c r="F493" s="0" t="n">
        <v>2</v>
      </c>
      <c r="G493" s="26" t="s">
        <v>44</v>
      </c>
      <c r="H493" s="30" t="n">
        <v>1</v>
      </c>
      <c r="I493" s="33" t="b">
        <f aca="false">IF(AND(TableData[[#This Row],[Month]]&gt;=Backend!$C$9,TableData[[#This Row],[Month]]&lt;=Backend!$D$9),TRUE(),FALSE())</f>
        <v>0</v>
      </c>
    </row>
    <row r="494" customFormat="false" ht="15" hidden="false" customHeight="false" outlineLevel="0" collapsed="false">
      <c r="A494" s="30" t="s">
        <v>145</v>
      </c>
      <c r="B494" s="35" t="n">
        <v>43930</v>
      </c>
      <c r="C494" s="30" t="s">
        <v>27</v>
      </c>
      <c r="D494" s="30" t="s">
        <v>22</v>
      </c>
      <c r="E494" s="0" t="n">
        <v>16</v>
      </c>
      <c r="F494" s="0" t="n">
        <v>70</v>
      </c>
      <c r="G494" s="26" t="s">
        <v>44</v>
      </c>
      <c r="H494" s="30" t="n">
        <v>1</v>
      </c>
      <c r="I494" s="33" t="b">
        <f aca="false">IF(AND(TableData[[#This Row],[Month]]&gt;=Backend!$C$9,TableData[[#This Row],[Month]]&lt;=Backend!$D$9),TRUE(),FALSE())</f>
        <v>0</v>
      </c>
    </row>
    <row r="495" customFormat="false" ht="15" hidden="false" customHeight="false" outlineLevel="0" collapsed="false">
      <c r="A495" s="30" t="s">
        <v>146</v>
      </c>
      <c r="B495" s="35" t="n">
        <v>43931</v>
      </c>
      <c r="C495" s="30" t="s">
        <v>16</v>
      </c>
      <c r="D495" s="30" t="s">
        <v>15</v>
      </c>
      <c r="E495" s="0" t="n">
        <v>13</v>
      </c>
      <c r="F495" s="0" t="n">
        <v>50</v>
      </c>
      <c r="G495" s="26" t="s">
        <v>44</v>
      </c>
      <c r="H495" s="30" t="n">
        <v>1</v>
      </c>
      <c r="I495" s="33" t="b">
        <f aca="false">IF(AND(TableData[[#This Row],[Month]]&gt;=Backend!$C$9,TableData[[#This Row],[Month]]&lt;=Backend!$D$9),TRUE(),FALSE())</f>
        <v>0</v>
      </c>
    </row>
    <row r="496" customFormat="false" ht="15" hidden="false" customHeight="false" outlineLevel="0" collapsed="false">
      <c r="A496" s="30" t="s">
        <v>147</v>
      </c>
      <c r="B496" s="35" t="n">
        <v>43932</v>
      </c>
      <c r="C496" s="30" t="s">
        <v>20</v>
      </c>
      <c r="D496" s="30" t="s">
        <v>19</v>
      </c>
      <c r="E496" s="0" t="n">
        <v>49</v>
      </c>
      <c r="F496" s="0" t="n">
        <v>12</v>
      </c>
      <c r="G496" s="26" t="s">
        <v>44</v>
      </c>
      <c r="H496" s="30" t="n">
        <v>0</v>
      </c>
      <c r="I496" s="33" t="b">
        <f aca="false">IF(AND(TableData[[#This Row],[Month]]&gt;=Backend!$C$9,TableData[[#This Row],[Month]]&lt;=Backend!$D$9),TRUE(),FALSE())</f>
        <v>0</v>
      </c>
    </row>
    <row r="497" customFormat="false" ht="15" hidden="false" customHeight="false" outlineLevel="0" collapsed="false">
      <c r="A497" s="30" t="s">
        <v>148</v>
      </c>
      <c r="B497" s="35" t="n">
        <v>43933</v>
      </c>
      <c r="C497" s="30" t="s">
        <v>23</v>
      </c>
      <c r="D497" s="30" t="s">
        <v>22</v>
      </c>
      <c r="E497" s="0" t="n">
        <v>20</v>
      </c>
      <c r="F497" s="0" t="n">
        <v>1</v>
      </c>
      <c r="G497" s="26" t="s">
        <v>44</v>
      </c>
      <c r="H497" s="30" t="n">
        <v>0</v>
      </c>
      <c r="I497" s="33" t="b">
        <f aca="false">IF(AND(TableData[[#This Row],[Month]]&gt;=Backend!$C$9,TableData[[#This Row],[Month]]&lt;=Backend!$D$9),TRUE(),FALSE())</f>
        <v>0</v>
      </c>
    </row>
    <row r="498" customFormat="false" ht="15" hidden="false" customHeight="false" outlineLevel="0" collapsed="false">
      <c r="A498" s="30" t="s">
        <v>149</v>
      </c>
      <c r="B498" s="35" t="n">
        <v>43934</v>
      </c>
      <c r="C498" s="30" t="s">
        <v>26</v>
      </c>
      <c r="D498" s="30" t="s">
        <v>19</v>
      </c>
      <c r="E498" s="0" t="n">
        <v>18</v>
      </c>
      <c r="F498" s="0" t="n">
        <v>2</v>
      </c>
      <c r="G498" s="26" t="s">
        <v>44</v>
      </c>
      <c r="H498" s="26" t="n">
        <v>1</v>
      </c>
      <c r="I498" s="33" t="b">
        <f aca="false">IF(AND(TableData[[#This Row],[Month]]&gt;=Backend!$C$9,TableData[[#This Row],[Month]]&lt;=Backend!$D$9),TRUE(),FALSE())</f>
        <v>0</v>
      </c>
    </row>
    <row r="499" customFormat="false" ht="15" hidden="false" customHeight="false" outlineLevel="0" collapsed="false">
      <c r="A499" s="30" t="s">
        <v>150</v>
      </c>
      <c r="B499" s="35" t="n">
        <v>43935</v>
      </c>
      <c r="C499" s="30" t="s">
        <v>27</v>
      </c>
      <c r="D499" s="30" t="s">
        <v>22</v>
      </c>
      <c r="F499" s="0" t="n">
        <v>3</v>
      </c>
      <c r="G499" s="26" t="s">
        <v>52</v>
      </c>
      <c r="H499" s="30"/>
      <c r="I499" s="33" t="b">
        <f aca="false">IF(AND(TableData[[#This Row],[Month]]&gt;=Backend!$C$9,TableData[[#This Row],[Month]]&lt;=Backend!$D$9),TRUE(),FALSE())</f>
        <v>0</v>
      </c>
    </row>
    <row r="500" customFormat="false" ht="15" hidden="false" customHeight="false" outlineLevel="0" collapsed="false">
      <c r="A500" s="30" t="s">
        <v>151</v>
      </c>
      <c r="B500" s="35" t="n">
        <v>43936</v>
      </c>
      <c r="C500" s="30" t="s">
        <v>16</v>
      </c>
      <c r="D500" s="30" t="s">
        <v>15</v>
      </c>
      <c r="G500" s="26" t="s">
        <v>52</v>
      </c>
      <c r="H500" s="30"/>
      <c r="I500" s="33" t="b">
        <f aca="false">IF(AND(TableData[[#This Row],[Month]]&gt;=Backend!$C$9,TableData[[#This Row],[Month]]&lt;=Backend!$D$9),TRUE(),FALSE())</f>
        <v>0</v>
      </c>
    </row>
    <row r="501" customFormat="false" ht="15" hidden="false" customHeight="false" outlineLevel="0" collapsed="false">
      <c r="A501" s="30" t="s">
        <v>77</v>
      </c>
      <c r="B501" s="35" t="n">
        <v>43862</v>
      </c>
      <c r="C501" s="30" t="s">
        <v>20</v>
      </c>
      <c r="D501" s="30" t="s">
        <v>19</v>
      </c>
      <c r="E501" s="0" t="n">
        <v>20</v>
      </c>
      <c r="F501" s="0" t="n">
        <v>4</v>
      </c>
      <c r="G501" s="26" t="s">
        <v>44</v>
      </c>
      <c r="H501" s="30" t="n">
        <v>1</v>
      </c>
      <c r="I501" s="33" t="b">
        <f aca="false">IF(AND(TableData[[#This Row],[Month]]&gt;=Backend!$C$9,TableData[[#This Row],[Month]]&lt;=Backend!$D$9),TRUE(),FALSE())</f>
        <v>1</v>
      </c>
    </row>
    <row r="502" customFormat="false" ht="15" hidden="false" customHeight="false" outlineLevel="0" collapsed="false">
      <c r="A502" s="30" t="s">
        <v>78</v>
      </c>
      <c r="B502" s="35" t="n">
        <v>43863</v>
      </c>
      <c r="C502" s="30" t="s">
        <v>23</v>
      </c>
      <c r="D502" s="30" t="s">
        <v>22</v>
      </c>
      <c r="F502" s="0" t="n">
        <v>10</v>
      </c>
      <c r="G502" s="26" t="s">
        <v>52</v>
      </c>
      <c r="H502" s="30"/>
      <c r="I502" s="33" t="b">
        <f aca="false">IF(AND(TableData[[#This Row],[Month]]&gt;=Backend!$C$9,TableData[[#This Row],[Month]]&lt;=Backend!$D$9),TRUE(),FALSE())</f>
        <v>1</v>
      </c>
    </row>
    <row r="503" customFormat="false" ht="15" hidden="false" customHeight="false" outlineLevel="0" collapsed="false">
      <c r="A503" s="30" t="s">
        <v>79</v>
      </c>
      <c r="B503" s="35" t="n">
        <v>43864</v>
      </c>
      <c r="C503" s="30" t="s">
        <v>26</v>
      </c>
      <c r="D503" s="30" t="s">
        <v>19</v>
      </c>
      <c r="F503" s="0" t="n">
        <v>9</v>
      </c>
      <c r="G503" s="26" t="s">
        <v>52</v>
      </c>
      <c r="H503" s="30"/>
      <c r="I503" s="33" t="b">
        <f aca="false">IF(AND(TableData[[#This Row],[Month]]&gt;=Backend!$C$9,TableData[[#This Row],[Month]]&lt;=Backend!$D$9),TRUE(),FALSE())</f>
        <v>1</v>
      </c>
    </row>
    <row r="504" customFormat="false" ht="15" hidden="false" customHeight="false" outlineLevel="0" collapsed="false">
      <c r="A504" s="30" t="s">
        <v>80</v>
      </c>
      <c r="B504" s="35" t="n">
        <v>43865</v>
      </c>
      <c r="C504" s="30" t="s">
        <v>27</v>
      </c>
      <c r="D504" s="30" t="s">
        <v>22</v>
      </c>
      <c r="F504" s="0" t="n">
        <v>2</v>
      </c>
      <c r="G504" s="26" t="s">
        <v>52</v>
      </c>
      <c r="H504" s="30"/>
      <c r="I504" s="33" t="b">
        <f aca="false">IF(AND(TableData[[#This Row],[Month]]&gt;=Backend!$C$9,TableData[[#This Row],[Month]]&lt;=Backend!$D$9),TRUE(),FALSE())</f>
        <v>1</v>
      </c>
    </row>
    <row r="505" customFormat="false" ht="15" hidden="false" customHeight="false" outlineLevel="0" collapsed="false">
      <c r="A505" s="30" t="s">
        <v>81</v>
      </c>
      <c r="B505" s="35" t="n">
        <v>43866</v>
      </c>
      <c r="C505" s="30" t="s">
        <v>16</v>
      </c>
      <c r="D505" s="30" t="s">
        <v>15</v>
      </c>
      <c r="E505" s="0" t="n">
        <v>37</v>
      </c>
      <c r="F505" s="0" t="n">
        <v>13</v>
      </c>
      <c r="G505" s="26" t="s">
        <v>44</v>
      </c>
      <c r="H505" s="30" t="n">
        <v>1</v>
      </c>
      <c r="I505" s="33" t="b">
        <f aca="false">IF(AND(TableData[[#This Row],[Month]]&gt;=Backend!$C$9,TableData[[#This Row],[Month]]&lt;=Backend!$D$9),TRUE(),FALSE())</f>
        <v>1</v>
      </c>
    </row>
    <row r="506" customFormat="false" ht="15" hidden="false" customHeight="false" outlineLevel="0" collapsed="false">
      <c r="A506" s="30" t="s">
        <v>82</v>
      </c>
      <c r="B506" s="35" t="n">
        <v>43867</v>
      </c>
      <c r="C506" s="30" t="s">
        <v>20</v>
      </c>
      <c r="D506" s="30" t="s">
        <v>19</v>
      </c>
      <c r="E506" s="0" t="n">
        <v>106</v>
      </c>
      <c r="F506" s="0" t="n">
        <v>15</v>
      </c>
      <c r="G506" s="26" t="s">
        <v>44</v>
      </c>
      <c r="H506" s="30" t="n">
        <v>1</v>
      </c>
      <c r="I506" s="33" t="b">
        <f aca="false">IF(AND(TableData[[#This Row],[Month]]&gt;=Backend!$C$9,TableData[[#This Row],[Month]]&lt;=Backend!$D$9),TRUE(),FALSE())</f>
        <v>1</v>
      </c>
    </row>
    <row r="507" customFormat="false" ht="15" hidden="false" customHeight="false" outlineLevel="0" collapsed="false">
      <c r="A507" s="30" t="s">
        <v>83</v>
      </c>
      <c r="B507" s="35" t="n">
        <v>43868</v>
      </c>
      <c r="C507" s="30" t="s">
        <v>23</v>
      </c>
      <c r="D507" s="30" t="s">
        <v>22</v>
      </c>
      <c r="E507" s="0" t="n">
        <v>224</v>
      </c>
      <c r="F507" s="0" t="n">
        <v>18</v>
      </c>
      <c r="G507" s="26" t="s">
        <v>44</v>
      </c>
      <c r="H507" s="30" t="n">
        <v>1</v>
      </c>
      <c r="I507" s="33" t="b">
        <f aca="false">IF(AND(TableData[[#This Row],[Month]]&gt;=Backend!$C$9,TableData[[#This Row],[Month]]&lt;=Backend!$D$9),TRUE(),FALSE())</f>
        <v>1</v>
      </c>
    </row>
    <row r="508" customFormat="false" ht="15" hidden="false" customHeight="false" outlineLevel="0" collapsed="false">
      <c r="A508" s="30" t="s">
        <v>84</v>
      </c>
      <c r="B508" s="35" t="n">
        <v>43869</v>
      </c>
      <c r="C508" s="30" t="s">
        <v>26</v>
      </c>
      <c r="D508" s="30" t="s">
        <v>19</v>
      </c>
      <c r="E508" s="0" t="n">
        <v>80</v>
      </c>
      <c r="F508" s="0" t="n">
        <v>10</v>
      </c>
      <c r="G508" s="26" t="s">
        <v>44</v>
      </c>
      <c r="H508" s="30" t="n">
        <v>1</v>
      </c>
      <c r="I508" s="33" t="b">
        <f aca="false">IF(AND(TableData[[#This Row],[Month]]&gt;=Backend!$C$9,TableData[[#This Row],[Month]]&lt;=Backend!$D$9),TRUE(),FALSE())</f>
        <v>1</v>
      </c>
    </row>
    <row r="509" customFormat="false" ht="15" hidden="false" customHeight="false" outlineLevel="0" collapsed="false">
      <c r="A509" s="30" t="s">
        <v>85</v>
      </c>
      <c r="B509" s="35" t="n">
        <v>43870</v>
      </c>
      <c r="C509" s="30" t="s">
        <v>27</v>
      </c>
      <c r="D509" s="30" t="s">
        <v>22</v>
      </c>
      <c r="E509" s="0" t="n">
        <v>83</v>
      </c>
      <c r="F509" s="0" t="n">
        <v>39</v>
      </c>
      <c r="G509" s="26" t="s">
        <v>44</v>
      </c>
      <c r="H509" s="30" t="n">
        <v>1</v>
      </c>
      <c r="I509" s="33" t="b">
        <f aca="false">IF(AND(TableData[[#This Row],[Month]]&gt;=Backend!$C$9,TableData[[#This Row],[Month]]&lt;=Backend!$D$9),TRUE(),FALSE())</f>
        <v>1</v>
      </c>
    </row>
    <row r="510" customFormat="false" ht="15" hidden="false" customHeight="false" outlineLevel="0" collapsed="false">
      <c r="A510" s="30" t="s">
        <v>86</v>
      </c>
      <c r="B510" s="35" t="n">
        <v>43871</v>
      </c>
      <c r="C510" s="30" t="s">
        <v>16</v>
      </c>
      <c r="D510" s="30" t="s">
        <v>15</v>
      </c>
      <c r="E510" s="0" t="n">
        <v>28</v>
      </c>
      <c r="F510" s="0" t="n">
        <v>4</v>
      </c>
      <c r="G510" s="26" t="s">
        <v>49</v>
      </c>
      <c r="H510" s="30" t="n">
        <v>1</v>
      </c>
      <c r="I510" s="33" t="b">
        <f aca="false">IF(AND(TableData[[#This Row],[Month]]&gt;=Backend!$C$9,TableData[[#This Row],[Month]]&lt;=Backend!$D$9),TRUE(),FALSE())</f>
        <v>1</v>
      </c>
    </row>
    <row r="511" customFormat="false" ht="15" hidden="false" customHeight="false" outlineLevel="0" collapsed="false">
      <c r="A511" s="30" t="s">
        <v>87</v>
      </c>
      <c r="B511" s="35" t="n">
        <v>43872</v>
      </c>
      <c r="C511" s="30" t="s">
        <v>20</v>
      </c>
      <c r="D511" s="30" t="s">
        <v>19</v>
      </c>
      <c r="E511" s="0" t="n">
        <v>23</v>
      </c>
      <c r="F511" s="0" t="n">
        <v>5</v>
      </c>
      <c r="G511" s="26" t="s">
        <v>44</v>
      </c>
      <c r="H511" s="30" t="n">
        <v>1</v>
      </c>
      <c r="I511" s="33" t="b">
        <f aca="false">IF(AND(TableData[[#This Row],[Month]]&gt;=Backend!$C$9,TableData[[#This Row],[Month]]&lt;=Backend!$D$9),TRUE(),FALSE())</f>
        <v>1</v>
      </c>
    </row>
    <row r="512" customFormat="false" ht="15" hidden="false" customHeight="false" outlineLevel="0" collapsed="false">
      <c r="A512" s="30" t="s">
        <v>88</v>
      </c>
      <c r="B512" s="35" t="n">
        <v>43873</v>
      </c>
      <c r="C512" s="30" t="s">
        <v>23</v>
      </c>
      <c r="D512" s="30" t="s">
        <v>22</v>
      </c>
      <c r="F512" s="0" t="n">
        <v>0</v>
      </c>
      <c r="G512" s="26" t="s">
        <v>52</v>
      </c>
      <c r="H512" s="30"/>
      <c r="I512" s="33" t="b">
        <f aca="false">IF(AND(TableData[[#This Row],[Month]]&gt;=Backend!$C$9,TableData[[#This Row],[Month]]&lt;=Backend!$D$9),TRUE(),FALSE())</f>
        <v>1</v>
      </c>
    </row>
    <row r="513" customFormat="false" ht="15" hidden="false" customHeight="false" outlineLevel="0" collapsed="false">
      <c r="A513" s="30" t="s">
        <v>89</v>
      </c>
      <c r="B513" s="35" t="n">
        <v>43874</v>
      </c>
      <c r="C513" s="30" t="s">
        <v>26</v>
      </c>
      <c r="D513" s="30" t="s">
        <v>19</v>
      </c>
      <c r="F513" s="0" t="n">
        <v>50</v>
      </c>
      <c r="G513" s="26" t="s">
        <v>52</v>
      </c>
      <c r="H513" s="30"/>
      <c r="I513" s="33" t="b">
        <f aca="false">IF(AND(TableData[[#This Row],[Month]]&gt;=Backend!$C$9,TableData[[#This Row],[Month]]&lt;=Backend!$D$9),TRUE(),FALSE())</f>
        <v>1</v>
      </c>
    </row>
    <row r="514" customFormat="false" ht="15" hidden="false" customHeight="false" outlineLevel="0" collapsed="false">
      <c r="A514" s="30" t="s">
        <v>90</v>
      </c>
      <c r="B514" s="35" t="n">
        <v>43875</v>
      </c>
      <c r="C514" s="30" t="s">
        <v>27</v>
      </c>
      <c r="D514" s="30" t="s">
        <v>22</v>
      </c>
      <c r="E514" s="0" t="n">
        <v>14</v>
      </c>
      <c r="F514" s="0" t="n">
        <v>4</v>
      </c>
      <c r="G514" s="26" t="s">
        <v>44</v>
      </c>
      <c r="H514" s="30" t="n">
        <v>1</v>
      </c>
      <c r="I514" s="33" t="b">
        <f aca="false">IF(AND(TableData[[#This Row],[Month]]&gt;=Backend!$C$9,TableData[[#This Row],[Month]]&lt;=Backend!$D$9),TRUE(),FALSE())</f>
        <v>1</v>
      </c>
    </row>
    <row r="515" customFormat="false" ht="15" hidden="false" customHeight="false" outlineLevel="0" collapsed="false">
      <c r="A515" s="30" t="s">
        <v>91</v>
      </c>
      <c r="B515" s="35" t="n">
        <v>43876</v>
      </c>
      <c r="C515" s="30" t="s">
        <v>16</v>
      </c>
      <c r="D515" s="30" t="s">
        <v>15</v>
      </c>
      <c r="E515" s="0" t="n">
        <v>15</v>
      </c>
      <c r="F515" s="0" t="n">
        <v>2</v>
      </c>
      <c r="G515" s="26" t="s">
        <v>44</v>
      </c>
      <c r="H515" s="30" t="n">
        <v>1</v>
      </c>
      <c r="I515" s="33" t="b">
        <f aca="false">IF(AND(TableData[[#This Row],[Month]]&gt;=Backend!$C$9,TableData[[#This Row],[Month]]&lt;=Backend!$D$9),TRUE(),FALSE())</f>
        <v>1</v>
      </c>
    </row>
    <row r="516" customFormat="false" ht="15" hidden="false" customHeight="false" outlineLevel="0" collapsed="false">
      <c r="A516" s="30" t="s">
        <v>92</v>
      </c>
      <c r="B516" s="35" t="n">
        <v>43877</v>
      </c>
      <c r="C516" s="30" t="s">
        <v>20</v>
      </c>
      <c r="D516" s="30" t="s">
        <v>19</v>
      </c>
      <c r="E516" s="0" t="n">
        <v>21</v>
      </c>
      <c r="F516" s="0" t="n">
        <v>70</v>
      </c>
      <c r="G516" s="26" t="s">
        <v>44</v>
      </c>
      <c r="H516" s="30" t="n">
        <v>1</v>
      </c>
      <c r="I516" s="33" t="b">
        <f aca="false">IF(AND(TableData[[#This Row],[Month]]&gt;=Backend!$C$9,TableData[[#This Row],[Month]]&lt;=Backend!$D$9),TRUE(),FALSE())</f>
        <v>1</v>
      </c>
    </row>
    <row r="517" customFormat="false" ht="15" hidden="false" customHeight="false" outlineLevel="0" collapsed="false">
      <c r="A517" s="30" t="s">
        <v>93</v>
      </c>
      <c r="B517" s="35" t="n">
        <v>43878</v>
      </c>
      <c r="C517" s="30" t="s">
        <v>23</v>
      </c>
      <c r="D517" s="30" t="s">
        <v>22</v>
      </c>
      <c r="E517" s="0" t="n">
        <v>29</v>
      </c>
      <c r="F517" s="0" t="n">
        <v>50</v>
      </c>
      <c r="G517" s="26" t="s">
        <v>44</v>
      </c>
      <c r="H517" s="30" t="n">
        <v>0</v>
      </c>
      <c r="I517" s="33" t="b">
        <f aca="false">IF(AND(TableData[[#This Row],[Month]]&gt;=Backend!$C$9,TableData[[#This Row],[Month]]&lt;=Backend!$D$9),TRUE(),FALSE())</f>
        <v>1</v>
      </c>
    </row>
    <row r="518" customFormat="false" ht="15" hidden="false" customHeight="false" outlineLevel="0" collapsed="false">
      <c r="A518" s="30" t="s">
        <v>94</v>
      </c>
      <c r="B518" s="35" t="n">
        <v>43879</v>
      </c>
      <c r="C518" s="30" t="s">
        <v>26</v>
      </c>
      <c r="D518" s="30" t="s">
        <v>19</v>
      </c>
      <c r="E518" s="0" t="n">
        <v>21</v>
      </c>
      <c r="F518" s="0" t="n">
        <v>12</v>
      </c>
      <c r="G518" s="26" t="s">
        <v>44</v>
      </c>
      <c r="H518" s="26" t="n">
        <v>1</v>
      </c>
      <c r="I518" s="33" t="b">
        <f aca="false">IF(AND(TableData[[#This Row],[Month]]&gt;=Backend!$C$9,TableData[[#This Row],[Month]]&lt;=Backend!$D$9),TRUE(),FALSE())</f>
        <v>1</v>
      </c>
    </row>
    <row r="519" customFormat="false" ht="15" hidden="false" customHeight="false" outlineLevel="0" collapsed="false">
      <c r="A519" s="30" t="s">
        <v>95</v>
      </c>
      <c r="B519" s="35" t="n">
        <v>43880</v>
      </c>
      <c r="C519" s="30" t="s">
        <v>27</v>
      </c>
      <c r="D519" s="30" t="s">
        <v>22</v>
      </c>
      <c r="E519" s="0" t="n">
        <v>17</v>
      </c>
      <c r="F519" s="0" t="n">
        <v>1</v>
      </c>
      <c r="G519" s="26" t="s">
        <v>44</v>
      </c>
      <c r="H519" s="30" t="n">
        <v>0</v>
      </c>
      <c r="I519" s="33" t="b">
        <f aca="false">IF(AND(TableData[[#This Row],[Month]]&gt;=Backend!$C$9,TableData[[#This Row],[Month]]&lt;=Backend!$D$9),TRUE(),FALSE())</f>
        <v>1</v>
      </c>
    </row>
    <row r="520" customFormat="false" ht="15" hidden="false" customHeight="false" outlineLevel="0" collapsed="false">
      <c r="A520" s="30" t="s">
        <v>96</v>
      </c>
      <c r="B520" s="35" t="n">
        <v>43881</v>
      </c>
      <c r="C520" s="30" t="s">
        <v>16</v>
      </c>
      <c r="D520" s="30" t="s">
        <v>15</v>
      </c>
      <c r="F520" s="0" t="n">
        <v>2</v>
      </c>
      <c r="G520" s="26" t="s">
        <v>52</v>
      </c>
      <c r="H520" s="30"/>
      <c r="I520" s="33" t="b">
        <f aca="false">IF(AND(TableData[[#This Row],[Month]]&gt;=Backend!$C$9,TableData[[#This Row],[Month]]&lt;=Backend!$D$9),TRUE(),FALSE())</f>
        <v>1</v>
      </c>
    </row>
    <row r="521" customFormat="false" ht="15" hidden="false" customHeight="false" outlineLevel="0" collapsed="false">
      <c r="A521" s="30" t="s">
        <v>97</v>
      </c>
      <c r="B521" s="35" t="n">
        <v>43882</v>
      </c>
      <c r="C521" s="30" t="s">
        <v>20</v>
      </c>
      <c r="D521" s="30" t="s">
        <v>19</v>
      </c>
      <c r="F521" s="0" t="n">
        <v>3</v>
      </c>
      <c r="G521" s="26" t="s">
        <v>52</v>
      </c>
      <c r="H521" s="30"/>
      <c r="I521" s="33" t="b">
        <f aca="false">IF(AND(TableData[[#This Row],[Month]]&gt;=Backend!$C$9,TableData[[#This Row],[Month]]&lt;=Backend!$D$9),TRUE(),FALSE())</f>
        <v>1</v>
      </c>
    </row>
    <row r="522" customFormat="false" ht="15" hidden="false" customHeight="false" outlineLevel="0" collapsed="false">
      <c r="A522" s="30" t="s">
        <v>98</v>
      </c>
      <c r="B522" s="35" t="n">
        <v>43883</v>
      </c>
      <c r="C522" s="30" t="s">
        <v>23</v>
      </c>
      <c r="D522" s="30" t="s">
        <v>22</v>
      </c>
      <c r="G522" s="26" t="s">
        <v>52</v>
      </c>
      <c r="H522" s="30"/>
      <c r="I522" s="33" t="b">
        <f aca="false">IF(AND(TableData[[#This Row],[Month]]&gt;=Backend!$C$9,TableData[[#This Row],[Month]]&lt;=Backend!$D$9),TRUE(),FALSE())</f>
        <v>1</v>
      </c>
    </row>
    <row r="523" customFormat="false" ht="15" hidden="false" customHeight="false" outlineLevel="0" collapsed="false">
      <c r="A523" s="30" t="s">
        <v>99</v>
      </c>
      <c r="B523" s="35" t="n">
        <v>43884</v>
      </c>
      <c r="C523" s="30" t="s">
        <v>26</v>
      </c>
      <c r="D523" s="30" t="s">
        <v>19</v>
      </c>
      <c r="E523" s="0" t="n">
        <v>29</v>
      </c>
      <c r="F523" s="0" t="n">
        <v>4</v>
      </c>
      <c r="G523" s="26" t="s">
        <v>44</v>
      </c>
      <c r="H523" s="26" t="n">
        <v>1</v>
      </c>
      <c r="I523" s="33" t="b">
        <f aca="false">IF(AND(TableData[[#This Row],[Month]]&gt;=Backend!$C$9,TableData[[#This Row],[Month]]&lt;=Backend!$D$9),TRUE(),FALSE())</f>
        <v>1</v>
      </c>
    </row>
    <row r="524" customFormat="false" ht="15" hidden="false" customHeight="false" outlineLevel="0" collapsed="false">
      <c r="A524" s="30" t="s">
        <v>100</v>
      </c>
      <c r="B524" s="35" t="n">
        <v>43885</v>
      </c>
      <c r="C524" s="30" t="s">
        <v>27</v>
      </c>
      <c r="D524" s="30" t="s">
        <v>22</v>
      </c>
      <c r="E524" s="0" t="n">
        <v>44</v>
      </c>
      <c r="F524" s="0" t="n">
        <v>10</v>
      </c>
      <c r="G524" s="26" t="s">
        <v>44</v>
      </c>
      <c r="H524" s="30" t="n">
        <v>1</v>
      </c>
      <c r="I524" s="33" t="b">
        <f aca="false">IF(AND(TableData[[#This Row],[Month]]&gt;=Backend!$C$9,TableData[[#This Row],[Month]]&lt;=Backend!$D$9),TRUE(),FALSE())</f>
        <v>1</v>
      </c>
    </row>
    <row r="525" customFormat="false" ht="15" hidden="false" customHeight="false" outlineLevel="0" collapsed="false">
      <c r="A525" s="30" t="s">
        <v>101</v>
      </c>
      <c r="B525" s="35" t="n">
        <v>43886</v>
      </c>
      <c r="C525" s="30" t="s">
        <v>16</v>
      </c>
      <c r="D525" s="30" t="s">
        <v>15</v>
      </c>
      <c r="E525" s="0" t="n">
        <v>43</v>
      </c>
      <c r="F525" s="0" t="n">
        <v>9</v>
      </c>
      <c r="G525" s="26" t="s">
        <v>44</v>
      </c>
      <c r="H525" s="30" t="n">
        <v>0</v>
      </c>
      <c r="I525" s="33" t="b">
        <f aca="false">IF(AND(TableData[[#This Row],[Month]]&gt;=Backend!$C$9,TableData[[#This Row],[Month]]&lt;=Backend!$D$9),TRUE(),FALSE())</f>
        <v>1</v>
      </c>
    </row>
    <row r="526" customFormat="false" ht="15" hidden="false" customHeight="false" outlineLevel="0" collapsed="false">
      <c r="A526" s="30" t="s">
        <v>102</v>
      </c>
      <c r="B526" s="35" t="n">
        <v>43887</v>
      </c>
      <c r="C526" s="30" t="s">
        <v>20</v>
      </c>
      <c r="D526" s="30" t="s">
        <v>19</v>
      </c>
      <c r="E526" s="0" t="n">
        <v>62</v>
      </c>
      <c r="F526" s="0" t="n">
        <v>2</v>
      </c>
      <c r="G526" s="26" t="s">
        <v>44</v>
      </c>
      <c r="H526" s="30" t="n">
        <v>1</v>
      </c>
      <c r="I526" s="33" t="b">
        <f aca="false">IF(AND(TableData[[#This Row],[Month]]&gt;=Backend!$C$9,TableData[[#This Row],[Month]]&lt;=Backend!$D$9),TRUE(),FALSE())</f>
        <v>1</v>
      </c>
    </row>
    <row r="527" customFormat="false" ht="15" hidden="false" customHeight="false" outlineLevel="0" collapsed="false">
      <c r="A527" s="30" t="s">
        <v>103</v>
      </c>
      <c r="B527" s="35" t="n">
        <v>43888</v>
      </c>
      <c r="C527" s="30" t="s">
        <v>23</v>
      </c>
      <c r="D527" s="30" t="s">
        <v>22</v>
      </c>
      <c r="E527" s="0" t="n">
        <v>49</v>
      </c>
      <c r="F527" s="0" t="n">
        <v>13</v>
      </c>
      <c r="G527" s="26" t="s">
        <v>44</v>
      </c>
      <c r="H527" s="30" t="n">
        <v>1</v>
      </c>
      <c r="I527" s="33" t="b">
        <f aca="false">IF(AND(TableData[[#This Row],[Month]]&gt;=Backend!$C$9,TableData[[#This Row],[Month]]&lt;=Backend!$D$9),TRUE(),FALSE())</f>
        <v>1</v>
      </c>
    </row>
    <row r="528" customFormat="false" ht="15" hidden="false" customHeight="false" outlineLevel="0" collapsed="false">
      <c r="A528" s="30" t="s">
        <v>104</v>
      </c>
      <c r="B528" s="35" t="n">
        <v>43889</v>
      </c>
      <c r="C528" s="30" t="s">
        <v>26</v>
      </c>
      <c r="D528" s="30" t="s">
        <v>19</v>
      </c>
      <c r="E528" s="0" t="n">
        <v>29</v>
      </c>
      <c r="F528" s="0" t="n">
        <v>15</v>
      </c>
      <c r="G528" s="26" t="s">
        <v>49</v>
      </c>
      <c r="H528" s="30" t="n">
        <v>1</v>
      </c>
      <c r="I528" s="33" t="b">
        <f aca="false">IF(AND(TableData[[#This Row],[Month]]&gt;=Backend!$C$9,TableData[[#This Row],[Month]]&lt;=Backend!$D$9),TRUE(),FALSE())</f>
        <v>1</v>
      </c>
    </row>
    <row r="529" customFormat="false" ht="15" hidden="false" customHeight="false" outlineLevel="0" collapsed="false">
      <c r="A529" s="30" t="s">
        <v>105</v>
      </c>
      <c r="B529" s="35" t="n">
        <v>43890</v>
      </c>
      <c r="C529" s="30" t="s">
        <v>27</v>
      </c>
      <c r="D529" s="30" t="s">
        <v>22</v>
      </c>
      <c r="E529" s="0" t="n">
        <v>29</v>
      </c>
      <c r="F529" s="0" t="n">
        <v>18</v>
      </c>
      <c r="G529" s="26" t="s">
        <v>44</v>
      </c>
      <c r="H529" s="30" t="n">
        <v>1</v>
      </c>
      <c r="I529" s="33" t="b">
        <f aca="false">IF(AND(TableData[[#This Row],[Month]]&gt;=Backend!$C$9,TableData[[#This Row],[Month]]&lt;=Backend!$D$9),TRUE(),FALSE())</f>
        <v>1</v>
      </c>
    </row>
    <row r="530" customFormat="false" ht="15" hidden="false" customHeight="false" outlineLevel="0" collapsed="false">
      <c r="A530" s="30" t="s">
        <v>106</v>
      </c>
      <c r="B530" s="35" t="n">
        <v>43891</v>
      </c>
      <c r="C530" s="30" t="s">
        <v>16</v>
      </c>
      <c r="D530" s="30" t="s">
        <v>15</v>
      </c>
      <c r="F530" s="0" t="n">
        <v>10</v>
      </c>
      <c r="G530" s="26" t="s">
        <v>52</v>
      </c>
      <c r="H530" s="30"/>
      <c r="I530" s="33" t="b">
        <f aca="false">IF(AND(TableData[[#This Row],[Month]]&gt;=Backend!$C$9,TableData[[#This Row],[Month]]&lt;=Backend!$D$9),TRUE(),FALSE())</f>
        <v>0</v>
      </c>
    </row>
    <row r="531" customFormat="false" ht="15" hidden="false" customHeight="false" outlineLevel="0" collapsed="false">
      <c r="A531" s="30" t="s">
        <v>107</v>
      </c>
      <c r="B531" s="35" t="n">
        <v>43892</v>
      </c>
      <c r="C531" s="30" t="s">
        <v>20</v>
      </c>
      <c r="D531" s="30" t="s">
        <v>19</v>
      </c>
      <c r="F531" s="0" t="n">
        <v>39</v>
      </c>
      <c r="G531" s="26" t="s">
        <v>52</v>
      </c>
      <c r="H531" s="30"/>
      <c r="I531" s="33" t="b">
        <f aca="false">IF(AND(TableData[[#This Row],[Month]]&gt;=Backend!$C$9,TableData[[#This Row],[Month]]&lt;=Backend!$D$9),TRUE(),FALSE())</f>
        <v>0</v>
      </c>
    </row>
    <row r="532" customFormat="false" ht="15" hidden="false" customHeight="false" outlineLevel="0" collapsed="false">
      <c r="A532" s="30" t="s">
        <v>108</v>
      </c>
      <c r="B532" s="35" t="n">
        <v>43893</v>
      </c>
      <c r="C532" s="30" t="s">
        <v>23</v>
      </c>
      <c r="D532" s="30" t="s">
        <v>22</v>
      </c>
      <c r="E532" s="0" t="n">
        <v>17</v>
      </c>
      <c r="F532" s="0" t="n">
        <v>4</v>
      </c>
      <c r="G532" s="26" t="s">
        <v>44</v>
      </c>
      <c r="H532" s="30" t="n">
        <v>1</v>
      </c>
      <c r="I532" s="33" t="b">
        <f aca="false">IF(AND(TableData[[#This Row],[Month]]&gt;=Backend!$C$9,TableData[[#This Row],[Month]]&lt;=Backend!$D$9),TRUE(),FALSE())</f>
        <v>0</v>
      </c>
    </row>
    <row r="533" customFormat="false" ht="15" hidden="false" customHeight="false" outlineLevel="0" collapsed="false">
      <c r="A533" s="30" t="s">
        <v>109</v>
      </c>
      <c r="B533" s="35" t="n">
        <v>43894</v>
      </c>
      <c r="C533" s="30" t="s">
        <v>26</v>
      </c>
      <c r="D533" s="30" t="s">
        <v>19</v>
      </c>
      <c r="E533" s="0" t="n">
        <v>14</v>
      </c>
      <c r="F533" s="0" t="n">
        <v>5</v>
      </c>
      <c r="G533" s="26" t="s">
        <v>44</v>
      </c>
      <c r="H533" s="30" t="n">
        <v>1</v>
      </c>
      <c r="I533" s="33" t="b">
        <f aca="false">IF(AND(TableData[[#This Row],[Month]]&gt;=Backend!$C$9,TableData[[#This Row],[Month]]&lt;=Backend!$D$9),TRUE(),FALSE())</f>
        <v>0</v>
      </c>
    </row>
    <row r="534" customFormat="false" ht="15" hidden="false" customHeight="false" outlineLevel="0" collapsed="false">
      <c r="A534" s="30" t="s">
        <v>110</v>
      </c>
      <c r="B534" s="35" t="n">
        <v>43895</v>
      </c>
      <c r="C534" s="30" t="s">
        <v>27</v>
      </c>
      <c r="D534" s="30" t="s">
        <v>22</v>
      </c>
      <c r="E534" s="0" t="n">
        <v>22</v>
      </c>
      <c r="F534" s="0" t="n">
        <v>0</v>
      </c>
      <c r="G534" s="26" t="s">
        <v>44</v>
      </c>
      <c r="H534" s="30" t="n">
        <v>1</v>
      </c>
      <c r="I534" s="33" t="b">
        <f aca="false">IF(AND(TableData[[#This Row],[Month]]&gt;=Backend!$C$9,TableData[[#This Row],[Month]]&lt;=Backend!$D$9),TRUE(),FALSE())</f>
        <v>0</v>
      </c>
    </row>
    <row r="535" customFormat="false" ht="15" hidden="false" customHeight="false" outlineLevel="0" collapsed="false">
      <c r="A535" s="30" t="s">
        <v>111</v>
      </c>
      <c r="B535" s="35" t="n">
        <v>43896</v>
      </c>
      <c r="C535" s="30" t="s">
        <v>16</v>
      </c>
      <c r="D535" s="30" t="s">
        <v>15</v>
      </c>
      <c r="E535" s="0" t="n">
        <v>24</v>
      </c>
      <c r="F535" s="0" t="n">
        <v>50</v>
      </c>
      <c r="G535" s="26" t="s">
        <v>44</v>
      </c>
      <c r="H535" s="30" t="n">
        <v>1</v>
      </c>
      <c r="I535" s="33" t="b">
        <f aca="false">IF(AND(TableData[[#This Row],[Month]]&gt;=Backend!$C$9,TableData[[#This Row],[Month]]&lt;=Backend!$D$9),TRUE(),FALSE())</f>
        <v>0</v>
      </c>
    </row>
    <row r="536" customFormat="false" ht="15" hidden="false" customHeight="false" outlineLevel="0" collapsed="false">
      <c r="A536" s="30" t="s">
        <v>112</v>
      </c>
      <c r="B536" s="35" t="n">
        <v>43897</v>
      </c>
      <c r="C536" s="30" t="s">
        <v>20</v>
      </c>
      <c r="D536" s="30" t="s">
        <v>19</v>
      </c>
      <c r="E536" s="0" t="n">
        <v>14</v>
      </c>
      <c r="F536" s="0" t="n">
        <v>4</v>
      </c>
      <c r="G536" s="26" t="s">
        <v>44</v>
      </c>
      <c r="H536" s="30" t="n">
        <v>1</v>
      </c>
      <c r="I536" s="33" t="b">
        <f aca="false">IF(AND(TableData[[#This Row],[Month]]&gt;=Backend!$C$9,TableData[[#This Row],[Month]]&lt;=Backend!$D$9),TRUE(),FALSE())</f>
        <v>0</v>
      </c>
    </row>
    <row r="537" customFormat="false" ht="15" hidden="false" customHeight="false" outlineLevel="0" collapsed="false">
      <c r="A537" s="30" t="s">
        <v>113</v>
      </c>
      <c r="B537" s="35" t="n">
        <v>43898</v>
      </c>
      <c r="C537" s="30" t="s">
        <v>23</v>
      </c>
      <c r="D537" s="30" t="s">
        <v>22</v>
      </c>
      <c r="E537" s="0" t="n">
        <v>12</v>
      </c>
      <c r="F537" s="0" t="n">
        <v>2</v>
      </c>
      <c r="G537" s="26" t="s">
        <v>44</v>
      </c>
      <c r="H537" s="30" t="n">
        <v>1</v>
      </c>
      <c r="I537" s="33" t="b">
        <f aca="false">IF(AND(TableData[[#This Row],[Month]]&gt;=Backend!$C$9,TableData[[#This Row],[Month]]&lt;=Backend!$D$9),TRUE(),FALSE())</f>
        <v>0</v>
      </c>
    </row>
    <row r="538" customFormat="false" ht="15" hidden="false" customHeight="false" outlineLevel="0" collapsed="false">
      <c r="A538" s="30" t="s">
        <v>114</v>
      </c>
      <c r="B538" s="35" t="n">
        <v>43899</v>
      </c>
      <c r="C538" s="30" t="s">
        <v>26</v>
      </c>
      <c r="D538" s="30" t="s">
        <v>19</v>
      </c>
      <c r="F538" s="0" t="n">
        <v>70</v>
      </c>
      <c r="G538" s="26" t="s">
        <v>52</v>
      </c>
      <c r="H538" s="30"/>
      <c r="I538" s="33" t="b">
        <f aca="false">IF(AND(TableData[[#This Row],[Month]]&gt;=Backend!$C$9,TableData[[#This Row],[Month]]&lt;=Backend!$D$9),TRUE(),FALSE())</f>
        <v>0</v>
      </c>
    </row>
    <row r="539" customFormat="false" ht="15" hidden="false" customHeight="false" outlineLevel="0" collapsed="false">
      <c r="A539" s="30" t="s">
        <v>115</v>
      </c>
      <c r="B539" s="35" t="n">
        <v>43900</v>
      </c>
      <c r="C539" s="30" t="s">
        <v>27</v>
      </c>
      <c r="D539" s="30" t="s">
        <v>22</v>
      </c>
      <c r="F539" s="0" t="n">
        <v>50</v>
      </c>
      <c r="G539" s="26" t="s">
        <v>52</v>
      </c>
      <c r="H539" s="30"/>
      <c r="I539" s="33" t="b">
        <f aca="false">IF(AND(TableData[[#This Row],[Month]]&gt;=Backend!$C$9,TableData[[#This Row],[Month]]&lt;=Backend!$D$9),TRUE(),FALSE())</f>
        <v>0</v>
      </c>
    </row>
    <row r="540" customFormat="false" ht="15" hidden="false" customHeight="false" outlineLevel="0" collapsed="false">
      <c r="A540" s="30" t="s">
        <v>116</v>
      </c>
      <c r="B540" s="35" t="n">
        <v>43901</v>
      </c>
      <c r="C540" s="30" t="s">
        <v>16</v>
      </c>
      <c r="D540" s="30" t="s">
        <v>15</v>
      </c>
      <c r="F540" s="0" t="n">
        <v>12</v>
      </c>
      <c r="G540" s="26" t="s">
        <v>52</v>
      </c>
      <c r="H540" s="30"/>
      <c r="I540" s="33" t="b">
        <f aca="false">IF(AND(TableData[[#This Row],[Month]]&gt;=Backend!$C$9,TableData[[#This Row],[Month]]&lt;=Backend!$D$9),TRUE(),FALSE())</f>
        <v>0</v>
      </c>
    </row>
    <row r="541" customFormat="false" ht="15" hidden="false" customHeight="false" outlineLevel="0" collapsed="false">
      <c r="A541" s="30" t="s">
        <v>117</v>
      </c>
      <c r="B541" s="35" t="n">
        <v>43902</v>
      </c>
      <c r="C541" s="30" t="s">
        <v>20</v>
      </c>
      <c r="D541" s="30" t="s">
        <v>19</v>
      </c>
      <c r="E541" s="0" t="n">
        <v>15</v>
      </c>
      <c r="F541" s="0" t="n">
        <v>1</v>
      </c>
      <c r="G541" s="26" t="s">
        <v>44</v>
      </c>
      <c r="H541" s="30" t="n">
        <v>1</v>
      </c>
      <c r="I541" s="33" t="b">
        <f aca="false">IF(AND(TableData[[#This Row],[Month]]&gt;=Backend!$C$9,TableData[[#This Row],[Month]]&lt;=Backend!$D$9),TRUE(),FALSE())</f>
        <v>0</v>
      </c>
    </row>
    <row r="542" customFormat="false" ht="15" hidden="false" customHeight="false" outlineLevel="0" collapsed="false">
      <c r="A542" s="30" t="s">
        <v>118</v>
      </c>
      <c r="B542" s="35" t="n">
        <v>43903</v>
      </c>
      <c r="C542" s="30" t="s">
        <v>23</v>
      </c>
      <c r="D542" s="30" t="s">
        <v>22</v>
      </c>
      <c r="E542" s="0" t="n">
        <v>21</v>
      </c>
      <c r="F542" s="0" t="n">
        <v>2</v>
      </c>
      <c r="G542" s="26" t="s">
        <v>44</v>
      </c>
      <c r="H542" s="30" t="n">
        <v>1</v>
      </c>
      <c r="I542" s="33" t="b">
        <f aca="false">IF(AND(TableData[[#This Row],[Month]]&gt;=Backend!$C$9,TableData[[#This Row],[Month]]&lt;=Backend!$D$9),TRUE(),FALSE())</f>
        <v>0</v>
      </c>
    </row>
    <row r="543" customFormat="false" ht="15" hidden="false" customHeight="false" outlineLevel="0" collapsed="false">
      <c r="A543" s="30" t="s">
        <v>119</v>
      </c>
      <c r="B543" s="35" t="n">
        <v>43904</v>
      </c>
      <c r="C543" s="30" t="s">
        <v>26</v>
      </c>
      <c r="D543" s="30" t="s">
        <v>19</v>
      </c>
      <c r="E543" s="0" t="n">
        <v>20</v>
      </c>
      <c r="F543" s="0" t="n">
        <v>3</v>
      </c>
      <c r="G543" s="26" t="s">
        <v>44</v>
      </c>
      <c r="H543" s="30" t="n">
        <v>1</v>
      </c>
      <c r="I543" s="33" t="b">
        <f aca="false">IF(AND(TableData[[#This Row],[Month]]&gt;=Backend!$C$9,TableData[[#This Row],[Month]]&lt;=Backend!$D$9),TRUE(),FALSE())</f>
        <v>0</v>
      </c>
    </row>
    <row r="544" customFormat="false" ht="15" hidden="false" customHeight="false" outlineLevel="0" collapsed="false">
      <c r="A544" s="30" t="s">
        <v>120</v>
      </c>
      <c r="B544" s="35" t="n">
        <v>43905</v>
      </c>
      <c r="C544" s="30" t="s">
        <v>27</v>
      </c>
      <c r="D544" s="30" t="s">
        <v>22</v>
      </c>
      <c r="E544" s="0" t="n">
        <v>28</v>
      </c>
      <c r="G544" s="26" t="s">
        <v>44</v>
      </c>
      <c r="H544" s="30" t="n">
        <v>0</v>
      </c>
      <c r="I544" s="33" t="b">
        <f aca="false">IF(AND(TableData[[#This Row],[Month]]&gt;=Backend!$C$9,TableData[[#This Row],[Month]]&lt;=Backend!$D$9),TRUE(),FALSE())</f>
        <v>0</v>
      </c>
    </row>
    <row r="545" customFormat="false" ht="15" hidden="false" customHeight="false" outlineLevel="0" collapsed="false">
      <c r="A545" s="30" t="s">
        <v>121</v>
      </c>
      <c r="B545" s="35" t="n">
        <v>43906</v>
      </c>
      <c r="C545" s="30" t="s">
        <v>16</v>
      </c>
      <c r="D545" s="30" t="s">
        <v>15</v>
      </c>
      <c r="E545" s="0" t="n">
        <v>18</v>
      </c>
      <c r="F545" s="0" t="n">
        <v>4</v>
      </c>
      <c r="G545" s="26" t="s">
        <v>44</v>
      </c>
      <c r="H545" s="30" t="n">
        <v>0</v>
      </c>
      <c r="I545" s="33" t="b">
        <f aca="false">IF(AND(TableData[[#This Row],[Month]]&gt;=Backend!$C$9,TableData[[#This Row],[Month]]&lt;=Backend!$D$9),TRUE(),FALSE())</f>
        <v>0</v>
      </c>
    </row>
    <row r="546" customFormat="false" ht="15" hidden="false" customHeight="false" outlineLevel="0" collapsed="false">
      <c r="A546" s="30" t="s">
        <v>122</v>
      </c>
      <c r="B546" s="35" t="n">
        <v>43907</v>
      </c>
      <c r="C546" s="30" t="s">
        <v>20</v>
      </c>
      <c r="D546" s="30" t="s">
        <v>19</v>
      </c>
      <c r="E546" s="0" t="n">
        <v>14</v>
      </c>
      <c r="F546" s="0" t="n">
        <v>10</v>
      </c>
      <c r="G546" s="26" t="s">
        <v>49</v>
      </c>
      <c r="H546" s="30" t="n">
        <v>0</v>
      </c>
      <c r="I546" s="33" t="b">
        <f aca="false">IF(AND(TableData[[#This Row],[Month]]&gt;=Backend!$C$9,TableData[[#This Row],[Month]]&lt;=Backend!$D$9),TRUE(),FALSE())</f>
        <v>0</v>
      </c>
    </row>
    <row r="547" customFormat="false" ht="15" hidden="false" customHeight="false" outlineLevel="0" collapsed="false">
      <c r="A547" s="30" t="s">
        <v>123</v>
      </c>
      <c r="B547" s="35" t="n">
        <v>43908</v>
      </c>
      <c r="C547" s="30" t="s">
        <v>23</v>
      </c>
      <c r="D547" s="30" t="s">
        <v>22</v>
      </c>
      <c r="E547" s="0" t="n">
        <v>13</v>
      </c>
      <c r="F547" s="0" t="n">
        <v>9</v>
      </c>
      <c r="G547" s="26" t="s">
        <v>44</v>
      </c>
      <c r="H547" s="30" t="n">
        <v>1</v>
      </c>
      <c r="I547" s="33" t="b">
        <f aca="false">IF(AND(TableData[[#This Row],[Month]]&gt;=Backend!$C$9,TableData[[#This Row],[Month]]&lt;=Backend!$D$9),TRUE(),FALSE())</f>
        <v>0</v>
      </c>
    </row>
    <row r="548" customFormat="false" ht="15" hidden="false" customHeight="false" outlineLevel="0" collapsed="false">
      <c r="A548" s="30" t="s">
        <v>124</v>
      </c>
      <c r="B548" s="35" t="n">
        <v>43909</v>
      </c>
      <c r="C548" s="30" t="s">
        <v>26</v>
      </c>
      <c r="D548" s="30" t="s">
        <v>19</v>
      </c>
      <c r="F548" s="0" t="n">
        <v>2</v>
      </c>
      <c r="G548" s="26" t="s">
        <v>52</v>
      </c>
      <c r="H548" s="30"/>
      <c r="I548" s="33" t="b">
        <f aca="false">IF(AND(TableData[[#This Row],[Month]]&gt;=Backend!$C$9,TableData[[#This Row],[Month]]&lt;=Backend!$D$9),TRUE(),FALSE())</f>
        <v>0</v>
      </c>
    </row>
    <row r="549" customFormat="false" ht="15" hidden="false" customHeight="false" outlineLevel="0" collapsed="false">
      <c r="A549" s="30" t="s">
        <v>125</v>
      </c>
      <c r="B549" s="35" t="n">
        <v>43910</v>
      </c>
      <c r="C549" s="30" t="s">
        <v>27</v>
      </c>
      <c r="D549" s="30" t="s">
        <v>22</v>
      </c>
      <c r="F549" s="0" t="n">
        <v>13</v>
      </c>
      <c r="G549" s="26" t="s">
        <v>52</v>
      </c>
      <c r="H549" s="30"/>
      <c r="I549" s="33" t="b">
        <f aca="false">IF(AND(TableData[[#This Row],[Month]]&gt;=Backend!$C$9,TableData[[#This Row],[Month]]&lt;=Backend!$D$9),TRUE(),FALSE())</f>
        <v>0</v>
      </c>
    </row>
    <row r="550" customFormat="false" ht="15" hidden="false" customHeight="false" outlineLevel="0" collapsed="false">
      <c r="A550" s="30" t="s">
        <v>126</v>
      </c>
      <c r="B550" s="35" t="n">
        <v>43911</v>
      </c>
      <c r="C550" s="30" t="s">
        <v>16</v>
      </c>
      <c r="D550" s="30" t="s">
        <v>15</v>
      </c>
      <c r="E550" s="0" t="n">
        <v>11</v>
      </c>
      <c r="F550" s="0" t="n">
        <v>15</v>
      </c>
      <c r="G550" s="26" t="s">
        <v>44</v>
      </c>
      <c r="H550" s="30" t="n">
        <v>1</v>
      </c>
      <c r="I550" s="33" t="b">
        <f aca="false">IF(AND(TableData[[#This Row],[Month]]&gt;=Backend!$C$9,TableData[[#This Row],[Month]]&lt;=Backend!$D$9),TRUE(),FALSE())</f>
        <v>0</v>
      </c>
    </row>
    <row r="551" customFormat="false" ht="15" hidden="false" customHeight="false" outlineLevel="0" collapsed="false">
      <c r="A551" s="30" t="s">
        <v>127</v>
      </c>
      <c r="B551" s="35" t="n">
        <v>43912</v>
      </c>
      <c r="C551" s="30" t="s">
        <v>20</v>
      </c>
      <c r="D551" s="30" t="s">
        <v>19</v>
      </c>
      <c r="E551" s="0" t="n">
        <v>11</v>
      </c>
      <c r="F551" s="0" t="n">
        <v>18</v>
      </c>
      <c r="G551" s="26" t="s">
        <v>44</v>
      </c>
      <c r="H551" s="30" t="n">
        <v>1</v>
      </c>
      <c r="I551" s="33" t="b">
        <f aca="false">IF(AND(TableData[[#This Row],[Month]]&gt;=Backend!$C$9,TableData[[#This Row],[Month]]&lt;=Backend!$D$9),TRUE(),FALSE())</f>
        <v>0</v>
      </c>
    </row>
    <row r="552" customFormat="false" ht="15" hidden="false" customHeight="false" outlineLevel="0" collapsed="false">
      <c r="A552" s="30" t="s">
        <v>128</v>
      </c>
      <c r="B552" s="35" t="n">
        <v>43913</v>
      </c>
      <c r="C552" s="30" t="s">
        <v>23</v>
      </c>
      <c r="D552" s="30" t="s">
        <v>22</v>
      </c>
      <c r="E552" s="0" t="n">
        <v>10</v>
      </c>
      <c r="F552" s="0" t="n">
        <v>10</v>
      </c>
      <c r="G552" s="26" t="s">
        <v>44</v>
      </c>
      <c r="H552" s="30" t="n">
        <v>0</v>
      </c>
      <c r="I552" s="33" t="b">
        <f aca="false">IF(AND(TableData[[#This Row],[Month]]&gt;=Backend!$C$9,TableData[[#This Row],[Month]]&lt;=Backend!$D$9),TRUE(),FALSE())</f>
        <v>0</v>
      </c>
    </row>
    <row r="553" customFormat="false" ht="15" hidden="false" customHeight="false" outlineLevel="0" collapsed="false">
      <c r="A553" s="30" t="s">
        <v>129</v>
      </c>
      <c r="B553" s="35" t="n">
        <v>43914</v>
      </c>
      <c r="C553" s="30" t="s">
        <v>26</v>
      </c>
      <c r="D553" s="30" t="s">
        <v>19</v>
      </c>
      <c r="E553" s="0" t="n">
        <v>16</v>
      </c>
      <c r="F553" s="0" t="n">
        <v>39</v>
      </c>
      <c r="G553" s="26" t="s">
        <v>44</v>
      </c>
      <c r="H553" s="30" t="n">
        <v>1</v>
      </c>
      <c r="I553" s="33" t="b">
        <f aca="false">IF(AND(TableData[[#This Row],[Month]]&gt;=Backend!$C$9,TableData[[#This Row],[Month]]&lt;=Backend!$D$9),TRUE(),FALSE())</f>
        <v>0</v>
      </c>
    </row>
    <row r="554" customFormat="false" ht="15" hidden="false" customHeight="false" outlineLevel="0" collapsed="false">
      <c r="A554" s="30" t="s">
        <v>130</v>
      </c>
      <c r="B554" s="35" t="n">
        <v>43915</v>
      </c>
      <c r="C554" s="30" t="s">
        <v>27</v>
      </c>
      <c r="D554" s="30" t="s">
        <v>22</v>
      </c>
      <c r="E554" s="0" t="n">
        <v>29</v>
      </c>
      <c r="F554" s="0" t="n">
        <v>4</v>
      </c>
      <c r="G554" s="26" t="s">
        <v>44</v>
      </c>
      <c r="H554" s="30" t="n">
        <v>1</v>
      </c>
      <c r="I554" s="33" t="b">
        <f aca="false">IF(AND(TableData[[#This Row],[Month]]&gt;=Backend!$C$9,TableData[[#This Row],[Month]]&lt;=Backend!$D$9),TRUE(),FALSE())</f>
        <v>0</v>
      </c>
    </row>
    <row r="555" customFormat="false" ht="15" hidden="false" customHeight="false" outlineLevel="0" collapsed="false">
      <c r="A555" s="30" t="s">
        <v>131</v>
      </c>
      <c r="B555" s="35" t="n">
        <v>43916</v>
      </c>
      <c r="C555" s="30" t="s">
        <v>16</v>
      </c>
      <c r="D555" s="30" t="s">
        <v>15</v>
      </c>
      <c r="E555" s="0" t="n">
        <v>31</v>
      </c>
      <c r="F555" s="0" t="n">
        <v>5</v>
      </c>
      <c r="G555" s="26" t="s">
        <v>44</v>
      </c>
      <c r="H555" s="30" t="n">
        <v>1</v>
      </c>
      <c r="I555" s="33" t="b">
        <f aca="false">IF(AND(TableData[[#This Row],[Month]]&gt;=Backend!$C$9,TableData[[#This Row],[Month]]&lt;=Backend!$D$9),TRUE(),FALSE())</f>
        <v>0</v>
      </c>
    </row>
    <row r="556" customFormat="false" ht="15" hidden="false" customHeight="false" outlineLevel="0" collapsed="false">
      <c r="A556" s="30" t="s">
        <v>132</v>
      </c>
      <c r="B556" s="35" t="n">
        <v>43917</v>
      </c>
      <c r="C556" s="30" t="s">
        <v>20</v>
      </c>
      <c r="D556" s="30" t="s">
        <v>19</v>
      </c>
      <c r="F556" s="0" t="n">
        <v>0</v>
      </c>
      <c r="G556" s="26" t="s">
        <v>52</v>
      </c>
      <c r="H556" s="30"/>
      <c r="I556" s="33" t="b">
        <f aca="false">IF(AND(TableData[[#This Row],[Month]]&gt;=Backend!$C$9,TableData[[#This Row],[Month]]&lt;=Backend!$D$9),TRUE(),FALSE())</f>
        <v>0</v>
      </c>
    </row>
    <row r="557" customFormat="false" ht="15" hidden="false" customHeight="false" outlineLevel="0" collapsed="false">
      <c r="A557" s="30" t="s">
        <v>133</v>
      </c>
      <c r="B557" s="35" t="n">
        <v>43918</v>
      </c>
      <c r="C557" s="30" t="s">
        <v>23</v>
      </c>
      <c r="D557" s="30" t="s">
        <v>22</v>
      </c>
      <c r="F557" s="0" t="n">
        <v>50</v>
      </c>
      <c r="G557" s="26" t="s">
        <v>52</v>
      </c>
      <c r="H557" s="30"/>
      <c r="I557" s="33" t="b">
        <f aca="false">IF(AND(TableData[[#This Row],[Month]]&gt;=Backend!$C$9,TableData[[#This Row],[Month]]&lt;=Backend!$D$9),TRUE(),FALSE())</f>
        <v>0</v>
      </c>
    </row>
    <row r="558" customFormat="false" ht="15" hidden="false" customHeight="false" outlineLevel="0" collapsed="false">
      <c r="A558" s="30" t="s">
        <v>134</v>
      </c>
      <c r="B558" s="35" t="n">
        <v>43919</v>
      </c>
      <c r="C558" s="30" t="s">
        <v>26</v>
      </c>
      <c r="D558" s="30" t="s">
        <v>19</v>
      </c>
      <c r="F558" s="0" t="n">
        <v>4</v>
      </c>
      <c r="G558" s="26" t="s">
        <v>52</v>
      </c>
      <c r="H558" s="30"/>
      <c r="I558" s="33" t="b">
        <f aca="false">IF(AND(TableData[[#This Row],[Month]]&gt;=Backend!$C$9,TableData[[#This Row],[Month]]&lt;=Backend!$D$9),TRUE(),FALSE())</f>
        <v>0</v>
      </c>
    </row>
    <row r="559" customFormat="false" ht="15" hidden="false" customHeight="false" outlineLevel="0" collapsed="false">
      <c r="A559" s="30" t="s">
        <v>135</v>
      </c>
      <c r="B559" s="35" t="n">
        <v>43920</v>
      </c>
      <c r="C559" s="30" t="s">
        <v>27</v>
      </c>
      <c r="D559" s="30" t="s">
        <v>22</v>
      </c>
      <c r="E559" s="0" t="n">
        <v>28</v>
      </c>
      <c r="F559" s="0" t="n">
        <v>2</v>
      </c>
      <c r="G559" s="26" t="s">
        <v>44</v>
      </c>
      <c r="H559" s="30" t="n">
        <v>1</v>
      </c>
      <c r="I559" s="33" t="b">
        <f aca="false">IF(AND(TableData[[#This Row],[Month]]&gt;=Backend!$C$9,TableData[[#This Row],[Month]]&lt;=Backend!$D$9),TRUE(),FALSE())</f>
        <v>0</v>
      </c>
    </row>
    <row r="560" customFormat="false" ht="15" hidden="false" customHeight="false" outlineLevel="0" collapsed="false">
      <c r="A560" s="30" t="s">
        <v>136</v>
      </c>
      <c r="B560" s="35" t="n">
        <v>43921</v>
      </c>
      <c r="C560" s="30" t="s">
        <v>16</v>
      </c>
      <c r="D560" s="30" t="s">
        <v>15</v>
      </c>
      <c r="E560" s="0" t="n">
        <v>32</v>
      </c>
      <c r="F560" s="0" t="n">
        <v>70</v>
      </c>
      <c r="G560" s="26" t="s">
        <v>44</v>
      </c>
      <c r="H560" s="30" t="n">
        <v>1</v>
      </c>
      <c r="I560" s="33" t="b">
        <f aca="false">IF(AND(TableData[[#This Row],[Month]]&gt;=Backend!$C$9,TableData[[#This Row],[Month]]&lt;=Backend!$D$9),TRUE(),FALSE())</f>
        <v>0</v>
      </c>
    </row>
    <row r="561" customFormat="false" ht="15" hidden="false" customHeight="false" outlineLevel="0" collapsed="false">
      <c r="A561" s="30" t="s">
        <v>137</v>
      </c>
      <c r="B561" s="35" t="n">
        <v>43922</v>
      </c>
      <c r="C561" s="30" t="s">
        <v>20</v>
      </c>
      <c r="D561" s="30" t="s">
        <v>19</v>
      </c>
      <c r="E561" s="0" t="n">
        <v>16</v>
      </c>
      <c r="F561" s="0" t="n">
        <v>50</v>
      </c>
      <c r="G561" s="26" t="s">
        <v>44</v>
      </c>
      <c r="H561" s="30" t="n">
        <v>1</v>
      </c>
      <c r="I561" s="33" t="b">
        <f aca="false">IF(AND(TableData[[#This Row],[Month]]&gt;=Backend!$C$9,TableData[[#This Row],[Month]]&lt;=Backend!$D$9),TRUE(),FALSE())</f>
        <v>0</v>
      </c>
    </row>
    <row r="562" customFormat="false" ht="15" hidden="false" customHeight="false" outlineLevel="0" collapsed="false">
      <c r="A562" s="30" t="s">
        <v>138</v>
      </c>
      <c r="B562" s="35" t="n">
        <v>43923</v>
      </c>
      <c r="C562" s="30" t="s">
        <v>23</v>
      </c>
      <c r="D562" s="30" t="s">
        <v>22</v>
      </c>
      <c r="E562" s="0" t="n">
        <v>14</v>
      </c>
      <c r="F562" s="0" t="n">
        <v>12</v>
      </c>
      <c r="G562" s="26" t="s">
        <v>44</v>
      </c>
      <c r="H562" s="30" t="n">
        <v>1</v>
      </c>
      <c r="I562" s="33" t="b">
        <f aca="false">IF(AND(TableData[[#This Row],[Month]]&gt;=Backend!$C$9,TableData[[#This Row],[Month]]&lt;=Backend!$D$9),TRUE(),FALSE())</f>
        <v>0</v>
      </c>
    </row>
    <row r="563" customFormat="false" ht="15" hidden="false" customHeight="false" outlineLevel="0" collapsed="false">
      <c r="A563" s="30" t="s">
        <v>139</v>
      </c>
      <c r="B563" s="35" t="n">
        <v>43924</v>
      </c>
      <c r="C563" s="30" t="s">
        <v>26</v>
      </c>
      <c r="D563" s="30" t="s">
        <v>19</v>
      </c>
      <c r="E563" s="0" t="n">
        <v>11</v>
      </c>
      <c r="F563" s="0" t="n">
        <v>1</v>
      </c>
      <c r="G563" s="26" t="s">
        <v>44</v>
      </c>
      <c r="H563" s="30" t="n">
        <v>1</v>
      </c>
      <c r="I563" s="33" t="b">
        <f aca="false">IF(AND(TableData[[#This Row],[Month]]&gt;=Backend!$C$9,TableData[[#This Row],[Month]]&lt;=Backend!$D$9),TRUE(),FALSE())</f>
        <v>0</v>
      </c>
    </row>
    <row r="564" customFormat="false" ht="15" hidden="false" customHeight="false" outlineLevel="0" collapsed="false">
      <c r="A564" s="30" t="s">
        <v>140</v>
      </c>
      <c r="B564" s="35" t="n">
        <v>43925</v>
      </c>
      <c r="C564" s="30" t="s">
        <v>27</v>
      </c>
      <c r="D564" s="30" t="s">
        <v>22</v>
      </c>
      <c r="E564" s="0" t="n">
        <v>16</v>
      </c>
      <c r="F564" s="0" t="n">
        <v>2</v>
      </c>
      <c r="G564" s="26" t="s">
        <v>49</v>
      </c>
      <c r="H564" s="30" t="n">
        <v>1</v>
      </c>
      <c r="I564" s="33" t="b">
        <f aca="false">IF(AND(TableData[[#This Row],[Month]]&gt;=Backend!$C$9,TableData[[#This Row],[Month]]&lt;=Backend!$D$9),TRUE(),FALSE())</f>
        <v>0</v>
      </c>
    </row>
    <row r="565" customFormat="false" ht="15" hidden="false" customHeight="false" outlineLevel="0" collapsed="false">
      <c r="A565" s="30" t="s">
        <v>141</v>
      </c>
      <c r="B565" s="35" t="n">
        <v>43926</v>
      </c>
      <c r="C565" s="30" t="s">
        <v>16</v>
      </c>
      <c r="D565" s="30" t="s">
        <v>15</v>
      </c>
      <c r="E565" s="0" t="n">
        <v>34</v>
      </c>
      <c r="F565" s="0" t="n">
        <v>3</v>
      </c>
      <c r="G565" s="26" t="s">
        <v>44</v>
      </c>
      <c r="H565" s="30" t="n">
        <v>1</v>
      </c>
      <c r="I565" s="33" t="b">
        <f aca="false">IF(AND(TableData[[#This Row],[Month]]&gt;=Backend!$C$9,TableData[[#This Row],[Month]]&lt;=Backend!$D$9),TRUE(),FALSE())</f>
        <v>0</v>
      </c>
    </row>
    <row r="566" customFormat="false" ht="15" hidden="false" customHeight="false" outlineLevel="0" collapsed="false">
      <c r="A566" s="30" t="s">
        <v>142</v>
      </c>
      <c r="B566" s="35" t="n">
        <v>43927</v>
      </c>
      <c r="C566" s="30" t="s">
        <v>20</v>
      </c>
      <c r="D566" s="30" t="s">
        <v>19</v>
      </c>
      <c r="G566" s="26" t="s">
        <v>52</v>
      </c>
      <c r="H566" s="30"/>
      <c r="I566" s="33" t="b">
        <f aca="false">IF(AND(TableData[[#This Row],[Month]]&gt;=Backend!$C$9,TableData[[#This Row],[Month]]&lt;=Backend!$D$9),TRUE(),FALSE())</f>
        <v>0</v>
      </c>
    </row>
    <row r="567" customFormat="false" ht="15" hidden="false" customHeight="false" outlineLevel="0" collapsed="false">
      <c r="A567" s="30" t="s">
        <v>143</v>
      </c>
      <c r="B567" s="35" t="n">
        <v>43928</v>
      </c>
      <c r="C567" s="30" t="s">
        <v>23</v>
      </c>
      <c r="D567" s="30" t="s">
        <v>22</v>
      </c>
      <c r="F567" s="0" t="n">
        <v>4</v>
      </c>
      <c r="G567" s="26" t="s">
        <v>52</v>
      </c>
      <c r="H567" s="30"/>
      <c r="I567" s="33" t="b">
        <f aca="false">IF(AND(TableData[[#This Row],[Month]]&gt;=Backend!$C$9,TableData[[#This Row],[Month]]&lt;=Backend!$D$9),TRUE(),FALSE())</f>
        <v>0</v>
      </c>
    </row>
    <row r="568" customFormat="false" ht="15" hidden="false" customHeight="false" outlineLevel="0" collapsed="false">
      <c r="A568" s="30" t="s">
        <v>144</v>
      </c>
      <c r="B568" s="35" t="n">
        <v>43929</v>
      </c>
      <c r="C568" s="30" t="s">
        <v>26</v>
      </c>
      <c r="D568" s="30" t="s">
        <v>19</v>
      </c>
      <c r="E568" s="0" t="n">
        <v>31</v>
      </c>
      <c r="F568" s="0" t="n">
        <v>10</v>
      </c>
      <c r="G568" s="26" t="s">
        <v>44</v>
      </c>
      <c r="H568" s="30" t="n">
        <v>1</v>
      </c>
      <c r="I568" s="33" t="b">
        <f aca="false">IF(AND(TableData[[#This Row],[Month]]&gt;=Backend!$C$9,TableData[[#This Row],[Month]]&lt;=Backend!$D$9),TRUE(),FALSE())</f>
        <v>0</v>
      </c>
    </row>
    <row r="569" customFormat="false" ht="15" hidden="false" customHeight="false" outlineLevel="0" collapsed="false">
      <c r="A569" s="30" t="s">
        <v>145</v>
      </c>
      <c r="B569" s="35" t="n">
        <v>43930</v>
      </c>
      <c r="C569" s="30" t="s">
        <v>27</v>
      </c>
      <c r="D569" s="30" t="s">
        <v>22</v>
      </c>
      <c r="E569" s="0" t="n">
        <v>27</v>
      </c>
      <c r="F569" s="0" t="n">
        <v>9</v>
      </c>
      <c r="G569" s="26" t="s">
        <v>44</v>
      </c>
      <c r="H569" s="30" t="n">
        <v>1</v>
      </c>
      <c r="I569" s="33" t="b">
        <f aca="false">IF(AND(TableData[[#This Row],[Month]]&gt;=Backend!$C$9,TableData[[#This Row],[Month]]&lt;=Backend!$D$9),TRUE(),FALSE())</f>
        <v>0</v>
      </c>
    </row>
    <row r="570" customFormat="false" ht="15" hidden="false" customHeight="false" outlineLevel="0" collapsed="false">
      <c r="A570" s="30" t="s">
        <v>146</v>
      </c>
      <c r="B570" s="35" t="n">
        <v>43931</v>
      </c>
      <c r="C570" s="30" t="s">
        <v>16</v>
      </c>
      <c r="D570" s="30" t="s">
        <v>15</v>
      </c>
      <c r="E570" s="0" t="n">
        <v>16</v>
      </c>
      <c r="F570" s="0" t="n">
        <v>2</v>
      </c>
      <c r="G570" s="26" t="s">
        <v>44</v>
      </c>
      <c r="H570" s="30" t="n">
        <v>1</v>
      </c>
      <c r="I570" s="33" t="b">
        <f aca="false">IF(AND(TableData[[#This Row],[Month]]&gt;=Backend!$C$9,TableData[[#This Row],[Month]]&lt;=Backend!$D$9),TRUE(),FALSE())</f>
        <v>0</v>
      </c>
    </row>
    <row r="571" customFormat="false" ht="15" hidden="false" customHeight="false" outlineLevel="0" collapsed="false">
      <c r="A571" s="30" t="s">
        <v>147</v>
      </c>
      <c r="B571" s="35" t="n">
        <v>43932</v>
      </c>
      <c r="C571" s="30" t="s">
        <v>20</v>
      </c>
      <c r="D571" s="30" t="s">
        <v>19</v>
      </c>
      <c r="E571" s="0" t="n">
        <v>25</v>
      </c>
      <c r="F571" s="0" t="n">
        <v>13</v>
      </c>
      <c r="G571" s="26" t="s">
        <v>44</v>
      </c>
      <c r="H571" s="30" t="n">
        <v>0</v>
      </c>
      <c r="I571" s="33" t="b">
        <f aca="false">IF(AND(TableData[[#This Row],[Month]]&gt;=Backend!$C$9,TableData[[#This Row],[Month]]&lt;=Backend!$D$9),TRUE(),FALSE())</f>
        <v>0</v>
      </c>
    </row>
    <row r="572" customFormat="false" ht="15" hidden="false" customHeight="false" outlineLevel="0" collapsed="false">
      <c r="A572" s="30" t="s">
        <v>148</v>
      </c>
      <c r="B572" s="35" t="n">
        <v>43933</v>
      </c>
      <c r="C572" s="30" t="s">
        <v>23</v>
      </c>
      <c r="D572" s="30" t="s">
        <v>22</v>
      </c>
      <c r="E572" s="0" t="n">
        <v>31</v>
      </c>
      <c r="F572" s="0" t="n">
        <v>15</v>
      </c>
      <c r="G572" s="26" t="s">
        <v>44</v>
      </c>
      <c r="H572" s="30" t="n">
        <v>0</v>
      </c>
      <c r="I572" s="33" t="b">
        <f aca="false">IF(AND(TableData[[#This Row],[Month]]&gt;=Backend!$C$9,TableData[[#This Row],[Month]]&lt;=Backend!$D$9),TRUE(),FALSE())</f>
        <v>0</v>
      </c>
    </row>
    <row r="573" customFormat="false" ht="15" hidden="false" customHeight="false" outlineLevel="0" collapsed="false">
      <c r="A573" s="30" t="s">
        <v>149</v>
      </c>
      <c r="B573" s="35" t="n">
        <v>43934</v>
      </c>
      <c r="C573" s="30" t="s">
        <v>26</v>
      </c>
      <c r="D573" s="30" t="s">
        <v>19</v>
      </c>
      <c r="E573" s="0" t="n">
        <v>15</v>
      </c>
      <c r="F573" s="0" t="n">
        <v>18</v>
      </c>
      <c r="G573" s="26" t="s">
        <v>44</v>
      </c>
      <c r="H573" s="26" t="n">
        <v>1</v>
      </c>
      <c r="I573" s="33" t="b">
        <f aca="false">IF(AND(TableData[[#This Row],[Month]]&gt;=Backend!$C$9,TableData[[#This Row],[Month]]&lt;=Backend!$D$9),TRUE(),FALSE())</f>
        <v>0</v>
      </c>
    </row>
    <row r="574" customFormat="false" ht="15" hidden="false" customHeight="false" outlineLevel="0" collapsed="false">
      <c r="A574" s="30" t="s">
        <v>150</v>
      </c>
      <c r="B574" s="35" t="n">
        <v>43935</v>
      </c>
      <c r="C574" s="30" t="s">
        <v>27</v>
      </c>
      <c r="D574" s="30" t="s">
        <v>22</v>
      </c>
      <c r="F574" s="0" t="n">
        <v>10</v>
      </c>
      <c r="G574" s="26" t="s">
        <v>52</v>
      </c>
      <c r="H574" s="30"/>
      <c r="I574" s="33" t="b">
        <f aca="false">IF(AND(TableData[[#This Row],[Month]]&gt;=Backend!$C$9,TableData[[#This Row],[Month]]&lt;=Backend!$D$9),TRUE(),FALSE())</f>
        <v>0</v>
      </c>
    </row>
    <row r="575" customFormat="false" ht="15" hidden="false" customHeight="false" outlineLevel="0" collapsed="false">
      <c r="A575" s="30" t="s">
        <v>151</v>
      </c>
      <c r="B575" s="35" t="n">
        <v>43936</v>
      </c>
      <c r="C575" s="30" t="s">
        <v>16</v>
      </c>
      <c r="D575" s="30" t="s">
        <v>15</v>
      </c>
      <c r="F575" s="0" t="n">
        <v>39</v>
      </c>
      <c r="G575" s="26" t="s">
        <v>52</v>
      </c>
      <c r="H575" s="30"/>
      <c r="I575" s="33" t="b">
        <f aca="false">IF(AND(TableData[[#This Row],[Month]]&gt;=Backend!$C$9,TableData[[#This Row],[Month]]&lt;=Backend!$D$9),TRUE(),FALSE())</f>
        <v>0</v>
      </c>
    </row>
    <row r="576" customFormat="false" ht="15" hidden="false" customHeight="false" outlineLevel="0" collapsed="false">
      <c r="A576" s="30" t="s">
        <v>77</v>
      </c>
      <c r="B576" s="35" t="n">
        <v>43862</v>
      </c>
      <c r="C576" s="30" t="s">
        <v>20</v>
      </c>
      <c r="D576" s="30" t="s">
        <v>19</v>
      </c>
      <c r="E576" s="0" t="n">
        <v>15</v>
      </c>
      <c r="F576" s="0" t="n">
        <v>4</v>
      </c>
      <c r="G576" s="26" t="s">
        <v>44</v>
      </c>
      <c r="H576" s="30" t="n">
        <v>1</v>
      </c>
      <c r="I576" s="33" t="b">
        <f aca="false">IF(AND(TableData[[#This Row],[Month]]&gt;=Backend!$C$9,TableData[[#This Row],[Month]]&lt;=Backend!$D$9),TRUE(),FALSE())</f>
        <v>1</v>
      </c>
    </row>
    <row r="577" customFormat="false" ht="15" hidden="false" customHeight="false" outlineLevel="0" collapsed="false">
      <c r="A577" s="30" t="s">
        <v>78</v>
      </c>
      <c r="B577" s="35" t="n">
        <v>43863</v>
      </c>
      <c r="C577" s="30" t="s">
        <v>23</v>
      </c>
      <c r="D577" s="30" t="s">
        <v>22</v>
      </c>
      <c r="F577" s="0" t="n">
        <v>5</v>
      </c>
      <c r="G577" s="26" t="s">
        <v>52</v>
      </c>
      <c r="H577" s="30"/>
      <c r="I577" s="33" t="b">
        <f aca="false">IF(AND(TableData[[#This Row],[Month]]&gt;=Backend!$C$9,TableData[[#This Row],[Month]]&lt;=Backend!$D$9),TRUE(),FALSE())</f>
        <v>1</v>
      </c>
    </row>
    <row r="578" customFormat="false" ht="15" hidden="false" customHeight="false" outlineLevel="0" collapsed="false">
      <c r="A578" s="30" t="s">
        <v>79</v>
      </c>
      <c r="B578" s="35" t="n">
        <v>43864</v>
      </c>
      <c r="C578" s="30" t="s">
        <v>26</v>
      </c>
      <c r="D578" s="30" t="s">
        <v>19</v>
      </c>
      <c r="F578" s="0" t="n">
        <v>0</v>
      </c>
      <c r="G578" s="26" t="s">
        <v>52</v>
      </c>
      <c r="H578" s="30"/>
      <c r="I578" s="33" t="b">
        <f aca="false">IF(AND(TableData[[#This Row],[Month]]&gt;=Backend!$C$9,TableData[[#This Row],[Month]]&lt;=Backend!$D$9),TRUE(),FALSE())</f>
        <v>1</v>
      </c>
    </row>
    <row r="579" customFormat="false" ht="15" hidden="false" customHeight="false" outlineLevel="0" collapsed="false">
      <c r="A579" s="30" t="s">
        <v>80</v>
      </c>
      <c r="B579" s="35" t="n">
        <v>43865</v>
      </c>
      <c r="C579" s="30" t="s">
        <v>27</v>
      </c>
      <c r="D579" s="30" t="s">
        <v>22</v>
      </c>
      <c r="F579" s="0" t="n">
        <v>50</v>
      </c>
      <c r="G579" s="26" t="s">
        <v>52</v>
      </c>
      <c r="H579" s="30"/>
      <c r="I579" s="33" t="b">
        <f aca="false">IF(AND(TableData[[#This Row],[Month]]&gt;=Backend!$C$9,TableData[[#This Row],[Month]]&lt;=Backend!$D$9),TRUE(),FALSE())</f>
        <v>1</v>
      </c>
    </row>
    <row r="580" customFormat="false" ht="15" hidden="false" customHeight="false" outlineLevel="0" collapsed="false">
      <c r="A580" s="30" t="s">
        <v>81</v>
      </c>
      <c r="B580" s="35" t="n">
        <v>43866</v>
      </c>
      <c r="C580" s="30" t="s">
        <v>16</v>
      </c>
      <c r="D580" s="30" t="s">
        <v>15</v>
      </c>
      <c r="E580" s="0" t="n">
        <v>28</v>
      </c>
      <c r="F580" s="0" t="n">
        <v>4</v>
      </c>
      <c r="G580" s="26" t="s">
        <v>44</v>
      </c>
      <c r="H580" s="30" t="n">
        <v>1</v>
      </c>
      <c r="I580" s="33" t="b">
        <f aca="false">IF(AND(TableData[[#This Row],[Month]]&gt;=Backend!$C$9,TableData[[#This Row],[Month]]&lt;=Backend!$D$9),TRUE(),FALSE())</f>
        <v>1</v>
      </c>
    </row>
    <row r="581" customFormat="false" ht="15" hidden="false" customHeight="false" outlineLevel="0" collapsed="false">
      <c r="A581" s="30" t="s">
        <v>82</v>
      </c>
      <c r="B581" s="35" t="n">
        <v>43867</v>
      </c>
      <c r="C581" s="30" t="s">
        <v>20</v>
      </c>
      <c r="D581" s="30" t="s">
        <v>19</v>
      </c>
      <c r="E581" s="0" t="n">
        <v>10</v>
      </c>
      <c r="F581" s="0" t="n">
        <v>2</v>
      </c>
      <c r="G581" s="26" t="s">
        <v>44</v>
      </c>
      <c r="H581" s="30" t="n">
        <v>1</v>
      </c>
      <c r="I581" s="33" t="b">
        <f aca="false">IF(AND(TableData[[#This Row],[Month]]&gt;=Backend!$C$9,TableData[[#This Row],[Month]]&lt;=Backend!$D$9),TRUE(),FALSE())</f>
        <v>1</v>
      </c>
    </row>
    <row r="582" customFormat="false" ht="15" hidden="false" customHeight="false" outlineLevel="0" collapsed="false">
      <c r="A582" s="30" t="s">
        <v>83</v>
      </c>
      <c r="B582" s="35" t="n">
        <v>43868</v>
      </c>
      <c r="C582" s="30" t="s">
        <v>23</v>
      </c>
      <c r="D582" s="30" t="s">
        <v>22</v>
      </c>
      <c r="E582" s="0" t="n">
        <v>10</v>
      </c>
      <c r="F582" s="0" t="n">
        <v>70</v>
      </c>
      <c r="G582" s="26" t="s">
        <v>44</v>
      </c>
      <c r="H582" s="30" t="n">
        <v>1</v>
      </c>
      <c r="I582" s="33" t="b">
        <f aca="false">IF(AND(TableData[[#This Row],[Month]]&gt;=Backend!$C$9,TableData[[#This Row],[Month]]&lt;=Backend!$D$9),TRUE(),FALSE())</f>
        <v>1</v>
      </c>
    </row>
    <row r="583" customFormat="false" ht="15" hidden="false" customHeight="false" outlineLevel="0" collapsed="false">
      <c r="A583" s="30" t="s">
        <v>84</v>
      </c>
      <c r="B583" s="35" t="n">
        <v>43869</v>
      </c>
      <c r="C583" s="30" t="s">
        <v>26</v>
      </c>
      <c r="D583" s="30" t="s">
        <v>19</v>
      </c>
      <c r="E583" s="0" t="n">
        <v>7</v>
      </c>
      <c r="F583" s="0" t="n">
        <v>50</v>
      </c>
      <c r="G583" s="26" t="s">
        <v>44</v>
      </c>
      <c r="H583" s="30" t="n">
        <v>1</v>
      </c>
      <c r="I583" s="33" t="b">
        <f aca="false">IF(AND(TableData[[#This Row],[Month]]&gt;=Backend!$C$9,TableData[[#This Row],[Month]]&lt;=Backend!$D$9),TRUE(),FALSE())</f>
        <v>1</v>
      </c>
    </row>
    <row r="584" customFormat="false" ht="15" hidden="false" customHeight="false" outlineLevel="0" collapsed="false">
      <c r="A584" s="30" t="s">
        <v>85</v>
      </c>
      <c r="B584" s="35" t="n">
        <v>43870</v>
      </c>
      <c r="C584" s="30" t="s">
        <v>27</v>
      </c>
      <c r="D584" s="30" t="s">
        <v>22</v>
      </c>
      <c r="E584" s="0" t="n">
        <v>9</v>
      </c>
      <c r="F584" s="0" t="n">
        <v>12</v>
      </c>
      <c r="G584" s="26" t="s">
        <v>44</v>
      </c>
      <c r="H584" s="30" t="n">
        <v>1</v>
      </c>
      <c r="I584" s="33" t="b">
        <f aca="false">IF(AND(TableData[[#This Row],[Month]]&gt;=Backend!$C$9,TableData[[#This Row],[Month]]&lt;=Backend!$D$9),TRUE(),FALSE())</f>
        <v>1</v>
      </c>
    </row>
    <row r="585" customFormat="false" ht="15" hidden="false" customHeight="false" outlineLevel="0" collapsed="false">
      <c r="A585" s="30" t="s">
        <v>86</v>
      </c>
      <c r="B585" s="35" t="n">
        <v>43871</v>
      </c>
      <c r="C585" s="30" t="s">
        <v>16</v>
      </c>
      <c r="D585" s="30" t="s">
        <v>15</v>
      </c>
      <c r="E585" s="0" t="n">
        <v>8</v>
      </c>
      <c r="F585" s="0" t="n">
        <v>1</v>
      </c>
      <c r="G585" s="26" t="s">
        <v>49</v>
      </c>
      <c r="H585" s="30" t="n">
        <v>1</v>
      </c>
      <c r="I585" s="33" t="b">
        <f aca="false">IF(AND(TableData[[#This Row],[Month]]&gt;=Backend!$C$9,TableData[[#This Row],[Month]]&lt;=Backend!$D$9),TRUE(),FALSE())</f>
        <v>1</v>
      </c>
    </row>
    <row r="586" customFormat="false" ht="15" hidden="false" customHeight="false" outlineLevel="0" collapsed="false">
      <c r="A586" s="30" t="s">
        <v>87</v>
      </c>
      <c r="B586" s="35" t="n">
        <v>43872</v>
      </c>
      <c r="C586" s="30" t="s">
        <v>20</v>
      </c>
      <c r="D586" s="30" t="s">
        <v>19</v>
      </c>
      <c r="E586" s="0" t="n">
        <v>8</v>
      </c>
      <c r="F586" s="0" t="n">
        <v>2</v>
      </c>
      <c r="G586" s="26" t="s">
        <v>44</v>
      </c>
      <c r="H586" s="30" t="n">
        <v>1</v>
      </c>
      <c r="I586" s="33" t="b">
        <f aca="false">IF(AND(TableData[[#This Row],[Month]]&gt;=Backend!$C$9,TableData[[#This Row],[Month]]&lt;=Backend!$D$9),TRUE(),FALSE())</f>
        <v>1</v>
      </c>
    </row>
    <row r="587" customFormat="false" ht="15" hidden="false" customHeight="false" outlineLevel="0" collapsed="false">
      <c r="A587" s="30" t="s">
        <v>88</v>
      </c>
      <c r="B587" s="35" t="n">
        <v>43873</v>
      </c>
      <c r="C587" s="30" t="s">
        <v>23</v>
      </c>
      <c r="D587" s="30" t="s">
        <v>22</v>
      </c>
      <c r="F587" s="0" t="n">
        <v>3</v>
      </c>
      <c r="G587" s="26" t="s">
        <v>52</v>
      </c>
      <c r="H587" s="30"/>
      <c r="I587" s="33" t="b">
        <f aca="false">IF(AND(TableData[[#This Row],[Month]]&gt;=Backend!$C$9,TableData[[#This Row],[Month]]&lt;=Backend!$D$9),TRUE(),FALSE())</f>
        <v>1</v>
      </c>
    </row>
    <row r="588" customFormat="false" ht="15" hidden="false" customHeight="false" outlineLevel="0" collapsed="false">
      <c r="A588" s="30" t="s">
        <v>89</v>
      </c>
      <c r="B588" s="35" t="n">
        <v>43874</v>
      </c>
      <c r="C588" s="30" t="s">
        <v>26</v>
      </c>
      <c r="D588" s="30" t="s">
        <v>19</v>
      </c>
      <c r="G588" s="26" t="s">
        <v>52</v>
      </c>
      <c r="H588" s="30"/>
      <c r="I588" s="33" t="b">
        <f aca="false">IF(AND(TableData[[#This Row],[Month]]&gt;=Backend!$C$9,TableData[[#This Row],[Month]]&lt;=Backend!$D$9),TRUE(),FALSE())</f>
        <v>1</v>
      </c>
    </row>
    <row r="589" customFormat="false" ht="15" hidden="false" customHeight="false" outlineLevel="0" collapsed="false">
      <c r="A589" s="30" t="s">
        <v>90</v>
      </c>
      <c r="B589" s="35" t="n">
        <v>43875</v>
      </c>
      <c r="C589" s="30" t="s">
        <v>27</v>
      </c>
      <c r="D589" s="30" t="s">
        <v>22</v>
      </c>
      <c r="E589" s="0" t="n">
        <v>13</v>
      </c>
      <c r="F589" s="0" t="n">
        <v>4</v>
      </c>
      <c r="G589" s="26" t="s">
        <v>44</v>
      </c>
      <c r="H589" s="30" t="n">
        <v>1</v>
      </c>
      <c r="I589" s="33" t="b">
        <f aca="false">IF(AND(TableData[[#This Row],[Month]]&gt;=Backend!$C$9,TableData[[#This Row],[Month]]&lt;=Backend!$D$9),TRUE(),FALSE())</f>
        <v>1</v>
      </c>
    </row>
    <row r="590" customFormat="false" ht="15" hidden="false" customHeight="false" outlineLevel="0" collapsed="false">
      <c r="A590" s="30" t="s">
        <v>91</v>
      </c>
      <c r="B590" s="35" t="n">
        <v>43876</v>
      </c>
      <c r="C590" s="30" t="s">
        <v>16</v>
      </c>
      <c r="D590" s="30" t="s">
        <v>15</v>
      </c>
      <c r="E590" s="0" t="n">
        <v>14</v>
      </c>
      <c r="F590" s="0" t="n">
        <v>10</v>
      </c>
      <c r="G590" s="26" t="s">
        <v>44</v>
      </c>
      <c r="H590" s="30" t="n">
        <v>1</v>
      </c>
      <c r="I590" s="33" t="b">
        <f aca="false">IF(AND(TableData[[#This Row],[Month]]&gt;=Backend!$C$9,TableData[[#This Row],[Month]]&lt;=Backend!$D$9),TRUE(),FALSE())</f>
        <v>1</v>
      </c>
    </row>
    <row r="591" customFormat="false" ht="15" hidden="false" customHeight="false" outlineLevel="0" collapsed="false">
      <c r="A591" s="30" t="s">
        <v>92</v>
      </c>
      <c r="B591" s="35" t="n">
        <v>43877</v>
      </c>
      <c r="C591" s="30" t="s">
        <v>20</v>
      </c>
      <c r="D591" s="30" t="s">
        <v>19</v>
      </c>
      <c r="E591" s="0" t="n">
        <v>10</v>
      </c>
      <c r="F591" s="0" t="n">
        <v>9</v>
      </c>
      <c r="G591" s="26" t="s">
        <v>44</v>
      </c>
      <c r="H591" s="30" t="n">
        <v>1</v>
      </c>
      <c r="I591" s="33" t="b">
        <f aca="false">IF(AND(TableData[[#This Row],[Month]]&gt;=Backend!$C$9,TableData[[#This Row],[Month]]&lt;=Backend!$D$9),TRUE(),FALSE())</f>
        <v>1</v>
      </c>
    </row>
    <row r="592" customFormat="false" ht="15" hidden="false" customHeight="false" outlineLevel="0" collapsed="false">
      <c r="A592" s="30" t="s">
        <v>93</v>
      </c>
      <c r="B592" s="35" t="n">
        <v>43878</v>
      </c>
      <c r="C592" s="30" t="s">
        <v>23</v>
      </c>
      <c r="D592" s="30" t="s">
        <v>22</v>
      </c>
      <c r="E592" s="0" t="n">
        <v>10</v>
      </c>
      <c r="F592" s="0" t="n">
        <v>2</v>
      </c>
      <c r="G592" s="26" t="s">
        <v>44</v>
      </c>
      <c r="H592" s="30" t="n">
        <v>0</v>
      </c>
      <c r="I592" s="33" t="b">
        <f aca="false">IF(AND(TableData[[#This Row],[Month]]&gt;=Backend!$C$9,TableData[[#This Row],[Month]]&lt;=Backend!$D$9),TRUE(),FALSE())</f>
        <v>1</v>
      </c>
    </row>
    <row r="593" customFormat="false" ht="15" hidden="false" customHeight="false" outlineLevel="0" collapsed="false">
      <c r="A593" s="30" t="s">
        <v>94</v>
      </c>
      <c r="B593" s="35" t="n">
        <v>43879</v>
      </c>
      <c r="C593" s="30" t="s">
        <v>26</v>
      </c>
      <c r="D593" s="30" t="s">
        <v>19</v>
      </c>
      <c r="E593" s="0" t="n">
        <v>9</v>
      </c>
      <c r="F593" s="0" t="n">
        <v>13</v>
      </c>
      <c r="G593" s="26" t="s">
        <v>44</v>
      </c>
      <c r="H593" s="26" t="n">
        <v>1</v>
      </c>
      <c r="I593" s="33" t="b">
        <f aca="false">IF(AND(TableData[[#This Row],[Month]]&gt;=Backend!$C$9,TableData[[#This Row],[Month]]&lt;=Backend!$D$9),TRUE(),FALSE())</f>
        <v>1</v>
      </c>
    </row>
    <row r="594" customFormat="false" ht="15" hidden="false" customHeight="false" outlineLevel="0" collapsed="false">
      <c r="A594" s="30" t="s">
        <v>95</v>
      </c>
      <c r="B594" s="35" t="n">
        <v>43880</v>
      </c>
      <c r="C594" s="30" t="s">
        <v>27</v>
      </c>
      <c r="D594" s="30" t="s">
        <v>22</v>
      </c>
      <c r="E594" s="0" t="n">
        <v>12</v>
      </c>
      <c r="F594" s="0" t="n">
        <v>15</v>
      </c>
      <c r="G594" s="26" t="s">
        <v>44</v>
      </c>
      <c r="H594" s="30" t="n">
        <v>0</v>
      </c>
      <c r="I594" s="33" t="b">
        <f aca="false">IF(AND(TableData[[#This Row],[Month]]&gt;=Backend!$C$9,TableData[[#This Row],[Month]]&lt;=Backend!$D$9),TRUE(),FALSE())</f>
        <v>1</v>
      </c>
    </row>
    <row r="595" customFormat="false" ht="15" hidden="false" customHeight="false" outlineLevel="0" collapsed="false">
      <c r="A595" s="30" t="s">
        <v>96</v>
      </c>
      <c r="B595" s="35" t="n">
        <v>43881</v>
      </c>
      <c r="C595" s="30" t="s">
        <v>16</v>
      </c>
      <c r="D595" s="30" t="s">
        <v>15</v>
      </c>
      <c r="F595" s="0" t="n">
        <v>18</v>
      </c>
      <c r="G595" s="26" t="s">
        <v>52</v>
      </c>
      <c r="H595" s="30"/>
      <c r="I595" s="33" t="b">
        <f aca="false">IF(AND(TableData[[#This Row],[Month]]&gt;=Backend!$C$9,TableData[[#This Row],[Month]]&lt;=Backend!$D$9),TRUE(),FALSE())</f>
        <v>1</v>
      </c>
    </row>
    <row r="596" customFormat="false" ht="15" hidden="false" customHeight="false" outlineLevel="0" collapsed="false">
      <c r="A596" s="30" t="s">
        <v>97</v>
      </c>
      <c r="B596" s="35" t="n">
        <v>43882</v>
      </c>
      <c r="C596" s="30" t="s">
        <v>20</v>
      </c>
      <c r="D596" s="30" t="s">
        <v>19</v>
      </c>
      <c r="F596" s="0" t="n">
        <v>10</v>
      </c>
      <c r="G596" s="26" t="s">
        <v>52</v>
      </c>
      <c r="H596" s="30"/>
      <c r="I596" s="33" t="b">
        <f aca="false">IF(AND(TableData[[#This Row],[Month]]&gt;=Backend!$C$9,TableData[[#This Row],[Month]]&lt;=Backend!$D$9),TRUE(),FALSE())</f>
        <v>1</v>
      </c>
    </row>
    <row r="597" customFormat="false" ht="15" hidden="false" customHeight="false" outlineLevel="0" collapsed="false">
      <c r="A597" s="30" t="s">
        <v>98</v>
      </c>
      <c r="B597" s="35" t="n">
        <v>43883</v>
      </c>
      <c r="C597" s="30" t="s">
        <v>23</v>
      </c>
      <c r="D597" s="30" t="s">
        <v>22</v>
      </c>
      <c r="F597" s="0" t="n">
        <v>39</v>
      </c>
      <c r="G597" s="26" t="s">
        <v>52</v>
      </c>
      <c r="H597" s="30"/>
      <c r="I597" s="33" t="b">
        <f aca="false">IF(AND(TableData[[#This Row],[Month]]&gt;=Backend!$C$9,TableData[[#This Row],[Month]]&lt;=Backend!$D$9),TRUE(),FALSE())</f>
        <v>1</v>
      </c>
    </row>
    <row r="598" customFormat="false" ht="15" hidden="false" customHeight="false" outlineLevel="0" collapsed="false">
      <c r="A598" s="30" t="s">
        <v>99</v>
      </c>
      <c r="B598" s="35" t="n">
        <v>43884</v>
      </c>
      <c r="C598" s="30" t="s">
        <v>26</v>
      </c>
      <c r="D598" s="30" t="s">
        <v>19</v>
      </c>
      <c r="E598" s="0" t="n">
        <v>12</v>
      </c>
      <c r="F598" s="0" t="n">
        <v>4</v>
      </c>
      <c r="G598" s="26" t="s">
        <v>44</v>
      </c>
      <c r="H598" s="26" t="n">
        <v>1</v>
      </c>
      <c r="I598" s="33" t="b">
        <f aca="false">IF(AND(TableData[[#This Row],[Month]]&gt;=Backend!$C$9,TableData[[#This Row],[Month]]&lt;=Backend!$D$9),TRUE(),FALSE())</f>
        <v>1</v>
      </c>
    </row>
    <row r="599" customFormat="false" ht="15" hidden="false" customHeight="false" outlineLevel="0" collapsed="false">
      <c r="A599" s="30" t="s">
        <v>100</v>
      </c>
      <c r="B599" s="35" t="n">
        <v>43885</v>
      </c>
      <c r="C599" s="30" t="s">
        <v>27</v>
      </c>
      <c r="D599" s="30" t="s">
        <v>22</v>
      </c>
      <c r="E599" s="0" t="n">
        <v>13</v>
      </c>
      <c r="F599" s="0" t="n">
        <v>5</v>
      </c>
      <c r="G599" s="26" t="s">
        <v>44</v>
      </c>
      <c r="H599" s="30" t="n">
        <v>1</v>
      </c>
      <c r="I599" s="33" t="b">
        <f aca="false">IF(AND(TableData[[#This Row],[Month]]&gt;=Backend!$C$9,TableData[[#This Row],[Month]]&lt;=Backend!$D$9),TRUE(),FALSE())</f>
        <v>1</v>
      </c>
    </row>
    <row r="600" customFormat="false" ht="15" hidden="false" customHeight="false" outlineLevel="0" collapsed="false">
      <c r="A600" s="30" t="s">
        <v>101</v>
      </c>
      <c r="B600" s="35" t="n">
        <v>43886</v>
      </c>
      <c r="C600" s="30" t="s">
        <v>16</v>
      </c>
      <c r="D600" s="30" t="s">
        <v>15</v>
      </c>
      <c r="E600" s="0" t="n">
        <v>16</v>
      </c>
      <c r="F600" s="0" t="n">
        <v>0</v>
      </c>
      <c r="G600" s="26" t="s">
        <v>44</v>
      </c>
      <c r="H600" s="30" t="n">
        <v>0</v>
      </c>
      <c r="I600" s="33" t="b">
        <f aca="false">IF(AND(TableData[[#This Row],[Month]]&gt;=Backend!$C$9,TableData[[#This Row],[Month]]&lt;=Backend!$D$9),TRUE(),FALSE())</f>
        <v>1</v>
      </c>
    </row>
    <row r="601" customFormat="false" ht="15" hidden="false" customHeight="false" outlineLevel="0" collapsed="false">
      <c r="A601" s="30" t="s">
        <v>102</v>
      </c>
      <c r="B601" s="35" t="n">
        <v>43887</v>
      </c>
      <c r="C601" s="30" t="s">
        <v>20</v>
      </c>
      <c r="D601" s="30" t="s">
        <v>19</v>
      </c>
      <c r="E601" s="0" t="n">
        <v>13</v>
      </c>
      <c r="F601" s="0" t="n">
        <v>50</v>
      </c>
      <c r="G601" s="26" t="s">
        <v>44</v>
      </c>
      <c r="H601" s="30" t="n">
        <v>1</v>
      </c>
      <c r="I601" s="33" t="b">
        <f aca="false">IF(AND(TableData[[#This Row],[Month]]&gt;=Backend!$C$9,TableData[[#This Row],[Month]]&lt;=Backend!$D$9),TRUE(),FALSE())</f>
        <v>1</v>
      </c>
    </row>
    <row r="602" customFormat="false" ht="15" hidden="false" customHeight="false" outlineLevel="0" collapsed="false">
      <c r="A602" s="30" t="s">
        <v>103</v>
      </c>
      <c r="B602" s="35" t="n">
        <v>43888</v>
      </c>
      <c r="C602" s="30" t="s">
        <v>23</v>
      </c>
      <c r="D602" s="30" t="s">
        <v>22</v>
      </c>
      <c r="E602" s="0" t="n">
        <v>49</v>
      </c>
      <c r="F602" s="0" t="n">
        <v>4</v>
      </c>
      <c r="G602" s="26" t="s">
        <v>44</v>
      </c>
      <c r="H602" s="30" t="n">
        <v>1</v>
      </c>
      <c r="I602" s="33" t="b">
        <f aca="false">IF(AND(TableData[[#This Row],[Month]]&gt;=Backend!$C$9,TableData[[#This Row],[Month]]&lt;=Backend!$D$9),TRUE(),FALSE())</f>
        <v>1</v>
      </c>
    </row>
    <row r="603" customFormat="false" ht="15" hidden="false" customHeight="false" outlineLevel="0" collapsed="false">
      <c r="A603" s="30" t="s">
        <v>104</v>
      </c>
      <c r="B603" s="35" t="n">
        <v>43889</v>
      </c>
      <c r="C603" s="30" t="s">
        <v>26</v>
      </c>
      <c r="D603" s="30" t="s">
        <v>19</v>
      </c>
      <c r="E603" s="0" t="n">
        <v>20</v>
      </c>
      <c r="F603" s="0" t="n">
        <v>2</v>
      </c>
      <c r="G603" s="26" t="s">
        <v>49</v>
      </c>
      <c r="H603" s="30" t="n">
        <v>1</v>
      </c>
      <c r="I603" s="33" t="b">
        <f aca="false">IF(AND(TableData[[#This Row],[Month]]&gt;=Backend!$C$9,TableData[[#This Row],[Month]]&lt;=Backend!$D$9),TRUE(),FALSE())</f>
        <v>1</v>
      </c>
    </row>
    <row r="604" customFormat="false" ht="15" hidden="false" customHeight="false" outlineLevel="0" collapsed="false">
      <c r="A604" s="30" t="s">
        <v>105</v>
      </c>
      <c r="B604" s="35" t="n">
        <v>43890</v>
      </c>
      <c r="C604" s="30" t="s">
        <v>27</v>
      </c>
      <c r="D604" s="30" t="s">
        <v>22</v>
      </c>
      <c r="E604" s="0" t="n">
        <v>18</v>
      </c>
      <c r="F604" s="0" t="n">
        <v>70</v>
      </c>
      <c r="G604" s="26" t="s">
        <v>44</v>
      </c>
      <c r="H604" s="30" t="n">
        <v>1</v>
      </c>
      <c r="I604" s="33" t="b">
        <f aca="false">IF(AND(TableData[[#This Row],[Month]]&gt;=Backend!$C$9,TableData[[#This Row],[Month]]&lt;=Backend!$D$9),TRUE(),FALSE())</f>
        <v>1</v>
      </c>
    </row>
    <row r="605" customFormat="false" ht="15" hidden="false" customHeight="false" outlineLevel="0" collapsed="false">
      <c r="A605" s="30" t="s">
        <v>106</v>
      </c>
      <c r="B605" s="35" t="n">
        <v>43891</v>
      </c>
      <c r="C605" s="30" t="s">
        <v>16</v>
      </c>
      <c r="D605" s="30" t="s">
        <v>15</v>
      </c>
      <c r="F605" s="0" t="n">
        <v>50</v>
      </c>
      <c r="G605" s="26" t="s">
        <v>52</v>
      </c>
      <c r="H605" s="30"/>
      <c r="I605" s="33" t="b">
        <f aca="false">IF(AND(TableData[[#This Row],[Month]]&gt;=Backend!$C$9,TableData[[#This Row],[Month]]&lt;=Backend!$D$9),TRUE(),FALSE())</f>
        <v>0</v>
      </c>
    </row>
    <row r="606" customFormat="false" ht="15" hidden="false" customHeight="false" outlineLevel="0" collapsed="false">
      <c r="A606" s="30" t="s">
        <v>107</v>
      </c>
      <c r="B606" s="35" t="n">
        <v>43892</v>
      </c>
      <c r="C606" s="30" t="s">
        <v>20</v>
      </c>
      <c r="D606" s="30" t="s">
        <v>19</v>
      </c>
      <c r="F606" s="0" t="n">
        <v>12</v>
      </c>
      <c r="G606" s="26" t="s">
        <v>52</v>
      </c>
      <c r="H606" s="30"/>
      <c r="I606" s="33" t="b">
        <f aca="false">IF(AND(TableData[[#This Row],[Month]]&gt;=Backend!$C$9,TableData[[#This Row],[Month]]&lt;=Backend!$D$9),TRUE(),FALSE())</f>
        <v>0</v>
      </c>
    </row>
    <row r="607" customFormat="false" ht="15" hidden="false" customHeight="false" outlineLevel="0" collapsed="false">
      <c r="A607" s="30" t="s">
        <v>108</v>
      </c>
      <c r="B607" s="35" t="n">
        <v>43893</v>
      </c>
      <c r="C607" s="30" t="s">
        <v>23</v>
      </c>
      <c r="D607" s="30" t="s">
        <v>22</v>
      </c>
      <c r="E607" s="0" t="n">
        <v>20</v>
      </c>
      <c r="F607" s="0" t="n">
        <v>1</v>
      </c>
      <c r="G607" s="26" t="s">
        <v>44</v>
      </c>
      <c r="H607" s="30" t="n">
        <v>1</v>
      </c>
      <c r="I607" s="33" t="b">
        <f aca="false">IF(AND(TableData[[#This Row],[Month]]&gt;=Backend!$C$9,TableData[[#This Row],[Month]]&lt;=Backend!$D$9),TRUE(),FALSE())</f>
        <v>0</v>
      </c>
    </row>
    <row r="608" customFormat="false" ht="15" hidden="false" customHeight="false" outlineLevel="0" collapsed="false">
      <c r="A608" s="30" t="s">
        <v>109</v>
      </c>
      <c r="B608" s="35" t="n">
        <v>43894</v>
      </c>
      <c r="C608" s="30" t="s">
        <v>26</v>
      </c>
      <c r="D608" s="30" t="s">
        <v>19</v>
      </c>
      <c r="E608" s="0" t="n">
        <v>20</v>
      </c>
      <c r="F608" s="0" t="n">
        <v>2</v>
      </c>
      <c r="G608" s="26" t="s">
        <v>44</v>
      </c>
      <c r="H608" s="30" t="n">
        <v>1</v>
      </c>
      <c r="I608" s="33" t="b">
        <f aca="false">IF(AND(TableData[[#This Row],[Month]]&gt;=Backend!$C$9,TableData[[#This Row],[Month]]&lt;=Backend!$D$9),TRUE(),FALSE())</f>
        <v>0</v>
      </c>
    </row>
    <row r="609" customFormat="false" ht="15" hidden="false" customHeight="false" outlineLevel="0" collapsed="false">
      <c r="A609" s="30" t="s">
        <v>110</v>
      </c>
      <c r="B609" s="35" t="n">
        <v>43895</v>
      </c>
      <c r="C609" s="30" t="s">
        <v>27</v>
      </c>
      <c r="D609" s="30" t="s">
        <v>22</v>
      </c>
      <c r="E609" s="0" t="n">
        <v>20</v>
      </c>
      <c r="F609" s="0" t="n">
        <v>3</v>
      </c>
      <c r="G609" s="26" t="s">
        <v>44</v>
      </c>
      <c r="H609" s="30" t="n">
        <v>1</v>
      </c>
      <c r="I609" s="33" t="b">
        <f aca="false">IF(AND(TableData[[#This Row],[Month]]&gt;=Backend!$C$9,TableData[[#This Row],[Month]]&lt;=Backend!$D$9),TRUE(),FALSE())</f>
        <v>0</v>
      </c>
    </row>
    <row r="610" customFormat="false" ht="15" hidden="false" customHeight="false" outlineLevel="0" collapsed="false">
      <c r="A610" s="30" t="s">
        <v>111</v>
      </c>
      <c r="B610" s="35" t="n">
        <v>43896</v>
      </c>
      <c r="C610" s="30" t="s">
        <v>16</v>
      </c>
      <c r="D610" s="30" t="s">
        <v>15</v>
      </c>
      <c r="E610" s="0" t="n">
        <v>20</v>
      </c>
      <c r="G610" s="26" t="s">
        <v>44</v>
      </c>
      <c r="H610" s="30" t="n">
        <v>1</v>
      </c>
      <c r="I610" s="33" t="b">
        <f aca="false">IF(AND(TableData[[#This Row],[Month]]&gt;=Backend!$C$9,TableData[[#This Row],[Month]]&lt;=Backend!$D$9),TRUE(),FALSE())</f>
        <v>0</v>
      </c>
    </row>
    <row r="611" customFormat="false" ht="15" hidden="false" customHeight="false" outlineLevel="0" collapsed="false">
      <c r="A611" s="30" t="s">
        <v>112</v>
      </c>
      <c r="B611" s="35" t="n">
        <v>43897</v>
      </c>
      <c r="C611" s="30" t="s">
        <v>20</v>
      </c>
      <c r="D611" s="30" t="s">
        <v>19</v>
      </c>
      <c r="E611" s="0" t="n">
        <v>37</v>
      </c>
      <c r="F611" s="0" t="n">
        <v>4</v>
      </c>
      <c r="G611" s="26" t="s">
        <v>44</v>
      </c>
      <c r="H611" s="30" t="n">
        <v>1</v>
      </c>
      <c r="I611" s="33" t="b">
        <f aca="false">IF(AND(TableData[[#This Row],[Month]]&gt;=Backend!$C$9,TableData[[#This Row],[Month]]&lt;=Backend!$D$9),TRUE(),FALSE())</f>
        <v>0</v>
      </c>
    </row>
    <row r="612" customFormat="false" ht="15" hidden="false" customHeight="false" outlineLevel="0" collapsed="false">
      <c r="A612" s="30" t="s">
        <v>113</v>
      </c>
      <c r="B612" s="35" t="n">
        <v>43898</v>
      </c>
      <c r="C612" s="30" t="s">
        <v>23</v>
      </c>
      <c r="D612" s="30" t="s">
        <v>22</v>
      </c>
      <c r="E612" s="0" t="n">
        <v>106</v>
      </c>
      <c r="F612" s="0" t="n">
        <v>10</v>
      </c>
      <c r="G612" s="26" t="s">
        <v>44</v>
      </c>
      <c r="H612" s="30" t="n">
        <v>1</v>
      </c>
      <c r="I612" s="33" t="b">
        <f aca="false">IF(AND(TableData[[#This Row],[Month]]&gt;=Backend!$C$9,TableData[[#This Row],[Month]]&lt;=Backend!$D$9),TRUE(),FALSE())</f>
        <v>0</v>
      </c>
    </row>
    <row r="613" customFormat="false" ht="15" hidden="false" customHeight="false" outlineLevel="0" collapsed="false">
      <c r="A613" s="30" t="s">
        <v>114</v>
      </c>
      <c r="B613" s="35" t="n">
        <v>43899</v>
      </c>
      <c r="C613" s="30" t="s">
        <v>26</v>
      </c>
      <c r="D613" s="30" t="s">
        <v>19</v>
      </c>
      <c r="F613" s="0" t="n">
        <v>9</v>
      </c>
      <c r="G613" s="26" t="s">
        <v>52</v>
      </c>
      <c r="H613" s="30"/>
      <c r="I613" s="33" t="b">
        <f aca="false">IF(AND(TableData[[#This Row],[Month]]&gt;=Backend!$C$9,TableData[[#This Row],[Month]]&lt;=Backend!$D$9),TRUE(),FALSE())</f>
        <v>0</v>
      </c>
    </row>
    <row r="614" customFormat="false" ht="15" hidden="false" customHeight="false" outlineLevel="0" collapsed="false">
      <c r="A614" s="30" t="s">
        <v>115</v>
      </c>
      <c r="B614" s="35" t="n">
        <v>43900</v>
      </c>
      <c r="C614" s="30" t="s">
        <v>27</v>
      </c>
      <c r="D614" s="30" t="s">
        <v>22</v>
      </c>
      <c r="F614" s="0" t="n">
        <v>2</v>
      </c>
      <c r="G614" s="26" t="s">
        <v>52</v>
      </c>
      <c r="H614" s="30"/>
      <c r="I614" s="33" t="b">
        <f aca="false">IF(AND(TableData[[#This Row],[Month]]&gt;=Backend!$C$9,TableData[[#This Row],[Month]]&lt;=Backend!$D$9),TRUE(),FALSE())</f>
        <v>0</v>
      </c>
    </row>
    <row r="615" customFormat="false" ht="15" hidden="false" customHeight="false" outlineLevel="0" collapsed="false">
      <c r="A615" s="30" t="s">
        <v>116</v>
      </c>
      <c r="B615" s="35" t="n">
        <v>43901</v>
      </c>
      <c r="C615" s="30" t="s">
        <v>16</v>
      </c>
      <c r="D615" s="30" t="s">
        <v>15</v>
      </c>
      <c r="F615" s="0" t="n">
        <v>13</v>
      </c>
      <c r="G615" s="26" t="s">
        <v>52</v>
      </c>
      <c r="H615" s="30"/>
      <c r="I615" s="33" t="b">
        <f aca="false">IF(AND(TableData[[#This Row],[Month]]&gt;=Backend!$C$9,TableData[[#This Row],[Month]]&lt;=Backend!$D$9),TRUE(),FALSE())</f>
        <v>0</v>
      </c>
    </row>
    <row r="616" customFormat="false" ht="15" hidden="false" customHeight="false" outlineLevel="0" collapsed="false">
      <c r="A616" s="30" t="s">
        <v>117</v>
      </c>
      <c r="B616" s="35" t="n">
        <v>43902</v>
      </c>
      <c r="C616" s="30" t="s">
        <v>20</v>
      </c>
      <c r="D616" s="30" t="s">
        <v>19</v>
      </c>
      <c r="E616" s="0" t="n">
        <v>28</v>
      </c>
      <c r="F616" s="0" t="n">
        <v>15</v>
      </c>
      <c r="G616" s="26" t="s">
        <v>44</v>
      </c>
      <c r="H616" s="30" t="n">
        <v>1</v>
      </c>
      <c r="I616" s="33" t="b">
        <f aca="false">IF(AND(TableData[[#This Row],[Month]]&gt;=Backend!$C$9,TableData[[#This Row],[Month]]&lt;=Backend!$D$9),TRUE(),FALSE())</f>
        <v>0</v>
      </c>
    </row>
    <row r="617" customFormat="false" ht="15" hidden="false" customHeight="false" outlineLevel="0" collapsed="false">
      <c r="A617" s="30" t="s">
        <v>118</v>
      </c>
      <c r="B617" s="35" t="n">
        <v>43903</v>
      </c>
      <c r="C617" s="30" t="s">
        <v>23</v>
      </c>
      <c r="D617" s="30" t="s">
        <v>22</v>
      </c>
      <c r="E617" s="0" t="n">
        <v>23</v>
      </c>
      <c r="F617" s="0" t="n">
        <v>18</v>
      </c>
      <c r="G617" s="26" t="s">
        <v>44</v>
      </c>
      <c r="H617" s="30" t="n">
        <v>1</v>
      </c>
      <c r="I617" s="33" t="b">
        <f aca="false">IF(AND(TableData[[#This Row],[Month]]&gt;=Backend!$C$9,TableData[[#This Row],[Month]]&lt;=Backend!$D$9),TRUE(),FALSE())</f>
        <v>0</v>
      </c>
    </row>
    <row r="618" customFormat="false" ht="15" hidden="false" customHeight="false" outlineLevel="0" collapsed="false">
      <c r="A618" s="30" t="s">
        <v>119</v>
      </c>
      <c r="B618" s="35" t="n">
        <v>43904</v>
      </c>
      <c r="C618" s="30" t="s">
        <v>26</v>
      </c>
      <c r="D618" s="30" t="s">
        <v>19</v>
      </c>
      <c r="E618" s="0" t="n">
        <v>24</v>
      </c>
      <c r="F618" s="0" t="n">
        <v>10</v>
      </c>
      <c r="G618" s="26" t="s">
        <v>44</v>
      </c>
      <c r="H618" s="30" t="n">
        <v>1</v>
      </c>
      <c r="I618" s="33" t="b">
        <f aca="false">IF(AND(TableData[[#This Row],[Month]]&gt;=Backend!$C$9,TableData[[#This Row],[Month]]&lt;=Backend!$D$9),TRUE(),FALSE())</f>
        <v>0</v>
      </c>
    </row>
    <row r="619" customFormat="false" ht="15" hidden="false" customHeight="false" outlineLevel="0" collapsed="false">
      <c r="A619" s="30" t="s">
        <v>120</v>
      </c>
      <c r="B619" s="35" t="n">
        <v>43905</v>
      </c>
      <c r="C619" s="30" t="s">
        <v>27</v>
      </c>
      <c r="D619" s="30" t="s">
        <v>22</v>
      </c>
      <c r="E619" s="0" t="n">
        <v>24</v>
      </c>
      <c r="F619" s="0" t="n">
        <v>39</v>
      </c>
      <c r="G619" s="26" t="s">
        <v>44</v>
      </c>
      <c r="H619" s="30" t="n">
        <v>0</v>
      </c>
      <c r="I619" s="33" t="b">
        <f aca="false">IF(AND(TableData[[#This Row],[Month]]&gt;=Backend!$C$9,TableData[[#This Row],[Month]]&lt;=Backend!$D$9),TRUE(),FALSE())</f>
        <v>0</v>
      </c>
    </row>
    <row r="620" customFormat="false" ht="15" hidden="false" customHeight="false" outlineLevel="0" collapsed="false">
      <c r="A620" s="30" t="s">
        <v>121</v>
      </c>
      <c r="B620" s="35" t="n">
        <v>43906</v>
      </c>
      <c r="C620" s="30" t="s">
        <v>16</v>
      </c>
      <c r="D620" s="30" t="s">
        <v>15</v>
      </c>
      <c r="E620" s="0" t="n">
        <v>14</v>
      </c>
      <c r="F620" s="0" t="n">
        <v>4</v>
      </c>
      <c r="G620" s="26" t="s">
        <v>44</v>
      </c>
      <c r="H620" s="30" t="n">
        <v>0</v>
      </c>
      <c r="I620" s="33" t="b">
        <f aca="false">IF(AND(TableData[[#This Row],[Month]]&gt;=Backend!$C$9,TableData[[#This Row],[Month]]&lt;=Backend!$D$9),TRUE(),FALSE())</f>
        <v>0</v>
      </c>
    </row>
    <row r="621" customFormat="false" ht="15" hidden="false" customHeight="false" outlineLevel="0" collapsed="false">
      <c r="A621" s="30" t="s">
        <v>122</v>
      </c>
      <c r="B621" s="35" t="n">
        <v>43907</v>
      </c>
      <c r="C621" s="30" t="s">
        <v>20</v>
      </c>
      <c r="D621" s="30" t="s">
        <v>19</v>
      </c>
      <c r="E621" s="0" t="n">
        <v>15</v>
      </c>
      <c r="F621" s="0" t="n">
        <v>5</v>
      </c>
      <c r="G621" s="26" t="s">
        <v>49</v>
      </c>
      <c r="H621" s="30" t="n">
        <v>0</v>
      </c>
      <c r="I621" s="33" t="b">
        <f aca="false">IF(AND(TableData[[#This Row],[Month]]&gt;=Backend!$C$9,TableData[[#This Row],[Month]]&lt;=Backend!$D$9),TRUE(),FALSE())</f>
        <v>0</v>
      </c>
    </row>
    <row r="622" customFormat="false" ht="15" hidden="false" customHeight="false" outlineLevel="0" collapsed="false">
      <c r="A622" s="30" t="s">
        <v>123</v>
      </c>
      <c r="B622" s="35" t="n">
        <v>43908</v>
      </c>
      <c r="C622" s="30" t="s">
        <v>23</v>
      </c>
      <c r="D622" s="30" t="s">
        <v>22</v>
      </c>
      <c r="E622" s="0" t="n">
        <v>21</v>
      </c>
      <c r="F622" s="0" t="n">
        <v>0</v>
      </c>
      <c r="G622" s="26" t="s">
        <v>44</v>
      </c>
      <c r="H622" s="30" t="n">
        <v>1</v>
      </c>
      <c r="I622" s="33" t="b">
        <f aca="false">IF(AND(TableData[[#This Row],[Month]]&gt;=Backend!$C$9,TableData[[#This Row],[Month]]&lt;=Backend!$D$9),TRUE(),FALSE())</f>
        <v>0</v>
      </c>
    </row>
    <row r="623" customFormat="false" ht="15" hidden="false" customHeight="false" outlineLevel="0" collapsed="false">
      <c r="A623" s="30" t="s">
        <v>124</v>
      </c>
      <c r="B623" s="35" t="n">
        <v>43909</v>
      </c>
      <c r="C623" s="30" t="s">
        <v>26</v>
      </c>
      <c r="D623" s="30" t="s">
        <v>19</v>
      </c>
      <c r="F623" s="0" t="n">
        <v>50</v>
      </c>
      <c r="G623" s="26" t="s">
        <v>52</v>
      </c>
      <c r="H623" s="30"/>
      <c r="I623" s="33" t="b">
        <f aca="false">IF(AND(TableData[[#This Row],[Month]]&gt;=Backend!$C$9,TableData[[#This Row],[Month]]&lt;=Backend!$D$9),TRUE(),FALSE())</f>
        <v>0</v>
      </c>
    </row>
    <row r="624" customFormat="false" ht="15" hidden="false" customHeight="false" outlineLevel="0" collapsed="false">
      <c r="A624" s="30" t="s">
        <v>125</v>
      </c>
      <c r="B624" s="35" t="n">
        <v>43910</v>
      </c>
      <c r="C624" s="30" t="s">
        <v>27</v>
      </c>
      <c r="D624" s="30" t="s">
        <v>22</v>
      </c>
      <c r="F624" s="0" t="n">
        <v>4</v>
      </c>
      <c r="G624" s="26" t="s">
        <v>52</v>
      </c>
      <c r="H624" s="30"/>
      <c r="I624" s="33" t="b">
        <f aca="false">IF(AND(TableData[[#This Row],[Month]]&gt;=Backend!$C$9,TableData[[#This Row],[Month]]&lt;=Backend!$D$9),TRUE(),FALSE())</f>
        <v>0</v>
      </c>
    </row>
    <row r="625" customFormat="false" ht="15" hidden="false" customHeight="false" outlineLevel="0" collapsed="false">
      <c r="A625" s="30" t="s">
        <v>126</v>
      </c>
      <c r="B625" s="35" t="n">
        <v>43911</v>
      </c>
      <c r="C625" s="30" t="s">
        <v>16</v>
      </c>
      <c r="D625" s="30" t="s">
        <v>15</v>
      </c>
      <c r="E625" s="0" t="n">
        <v>17</v>
      </c>
      <c r="F625" s="0" t="n">
        <v>2</v>
      </c>
      <c r="G625" s="26" t="s">
        <v>44</v>
      </c>
      <c r="H625" s="30" t="n">
        <v>1</v>
      </c>
      <c r="I625" s="33" t="b">
        <f aca="false">IF(AND(TableData[[#This Row],[Month]]&gt;=Backend!$C$9,TableData[[#This Row],[Month]]&lt;=Backend!$D$9),TRUE(),FALSE())</f>
        <v>0</v>
      </c>
    </row>
    <row r="626" customFormat="false" ht="15" hidden="false" customHeight="false" outlineLevel="0" collapsed="false">
      <c r="A626" s="30" t="s">
        <v>127</v>
      </c>
      <c r="B626" s="35" t="n">
        <v>43912</v>
      </c>
      <c r="C626" s="30" t="s">
        <v>20</v>
      </c>
      <c r="D626" s="30" t="s">
        <v>19</v>
      </c>
      <c r="E626" s="0" t="n">
        <v>22</v>
      </c>
      <c r="F626" s="0" t="n">
        <v>70</v>
      </c>
      <c r="G626" s="26" t="s">
        <v>44</v>
      </c>
      <c r="H626" s="30" t="n">
        <v>1</v>
      </c>
      <c r="I626" s="33" t="b">
        <f aca="false">IF(AND(TableData[[#This Row],[Month]]&gt;=Backend!$C$9,TableData[[#This Row],[Month]]&lt;=Backend!$D$9),TRUE(),FALSE())</f>
        <v>0</v>
      </c>
    </row>
    <row r="627" customFormat="false" ht="15" hidden="false" customHeight="false" outlineLevel="0" collapsed="false">
      <c r="A627" s="30" t="s">
        <v>128</v>
      </c>
      <c r="B627" s="35" t="n">
        <v>43913</v>
      </c>
      <c r="C627" s="30" t="s">
        <v>23</v>
      </c>
      <c r="D627" s="30" t="s">
        <v>22</v>
      </c>
      <c r="E627" s="0" t="n">
        <v>21</v>
      </c>
      <c r="F627" s="0" t="n">
        <v>50</v>
      </c>
      <c r="G627" s="26" t="s">
        <v>44</v>
      </c>
      <c r="H627" s="30" t="n">
        <v>0</v>
      </c>
      <c r="I627" s="33" t="b">
        <f aca="false">IF(AND(TableData[[#This Row],[Month]]&gt;=Backend!$C$9,TableData[[#This Row],[Month]]&lt;=Backend!$D$9),TRUE(),FALSE())</f>
        <v>0</v>
      </c>
    </row>
    <row r="628" customFormat="false" ht="15" hidden="false" customHeight="false" outlineLevel="0" collapsed="false">
      <c r="A628" s="30" t="s">
        <v>129</v>
      </c>
      <c r="B628" s="35" t="n">
        <v>43914</v>
      </c>
      <c r="C628" s="30" t="s">
        <v>26</v>
      </c>
      <c r="D628" s="30" t="s">
        <v>19</v>
      </c>
      <c r="E628" s="0" t="n">
        <v>18</v>
      </c>
      <c r="F628" s="0" t="n">
        <v>12</v>
      </c>
      <c r="G628" s="26" t="s">
        <v>44</v>
      </c>
      <c r="H628" s="30" t="n">
        <v>1</v>
      </c>
      <c r="I628" s="33" t="b">
        <f aca="false">IF(AND(TableData[[#This Row],[Month]]&gt;=Backend!$C$9,TableData[[#This Row],[Month]]&lt;=Backend!$D$9),TRUE(),FALSE())</f>
        <v>0</v>
      </c>
    </row>
    <row r="629" customFormat="false" ht="15" hidden="false" customHeight="false" outlineLevel="0" collapsed="false">
      <c r="A629" s="30" t="s">
        <v>130</v>
      </c>
      <c r="B629" s="35" t="n">
        <v>43915</v>
      </c>
      <c r="C629" s="30" t="s">
        <v>27</v>
      </c>
      <c r="D629" s="30" t="s">
        <v>22</v>
      </c>
      <c r="E629" s="0" t="n">
        <v>29</v>
      </c>
      <c r="F629" s="0" t="n">
        <v>1</v>
      </c>
      <c r="G629" s="26" t="s">
        <v>44</v>
      </c>
      <c r="H629" s="30" t="n">
        <v>1</v>
      </c>
      <c r="I629" s="33" t="b">
        <f aca="false">IF(AND(TableData[[#This Row],[Month]]&gt;=Backend!$C$9,TableData[[#This Row],[Month]]&lt;=Backend!$D$9),TRUE(),FALSE())</f>
        <v>0</v>
      </c>
    </row>
    <row r="630" customFormat="false" ht="15" hidden="false" customHeight="false" outlineLevel="0" collapsed="false">
      <c r="A630" s="30" t="s">
        <v>131</v>
      </c>
      <c r="B630" s="35" t="n">
        <v>43916</v>
      </c>
      <c r="C630" s="30" t="s">
        <v>16</v>
      </c>
      <c r="D630" s="30" t="s">
        <v>15</v>
      </c>
      <c r="E630" s="0" t="n">
        <v>44</v>
      </c>
      <c r="F630" s="0" t="n">
        <v>2</v>
      </c>
      <c r="G630" s="26" t="s">
        <v>44</v>
      </c>
      <c r="H630" s="30" t="n">
        <v>1</v>
      </c>
      <c r="I630" s="33" t="b">
        <f aca="false">IF(AND(TableData[[#This Row],[Month]]&gt;=Backend!$C$9,TableData[[#This Row],[Month]]&lt;=Backend!$D$9),TRUE(),FALSE())</f>
        <v>0</v>
      </c>
    </row>
    <row r="631" customFormat="false" ht="15" hidden="false" customHeight="false" outlineLevel="0" collapsed="false">
      <c r="A631" s="30" t="s">
        <v>132</v>
      </c>
      <c r="B631" s="35" t="n">
        <v>43917</v>
      </c>
      <c r="C631" s="30" t="s">
        <v>20</v>
      </c>
      <c r="D631" s="30" t="s">
        <v>19</v>
      </c>
      <c r="F631" s="0" t="n">
        <v>3</v>
      </c>
      <c r="G631" s="26" t="s">
        <v>52</v>
      </c>
      <c r="H631" s="30"/>
      <c r="I631" s="33" t="b">
        <f aca="false">IF(AND(TableData[[#This Row],[Month]]&gt;=Backend!$C$9,TableData[[#This Row],[Month]]&lt;=Backend!$D$9),TRUE(),FALSE())</f>
        <v>0</v>
      </c>
    </row>
    <row r="632" customFormat="false" ht="15" hidden="false" customHeight="false" outlineLevel="0" collapsed="false">
      <c r="A632" s="30" t="s">
        <v>133</v>
      </c>
      <c r="B632" s="35" t="n">
        <v>43918</v>
      </c>
      <c r="C632" s="30" t="s">
        <v>23</v>
      </c>
      <c r="D632" s="30" t="s">
        <v>22</v>
      </c>
      <c r="G632" s="26" t="s">
        <v>52</v>
      </c>
      <c r="H632" s="30"/>
      <c r="I632" s="33" t="b">
        <f aca="false">IF(AND(TableData[[#This Row],[Month]]&gt;=Backend!$C$9,TableData[[#This Row],[Month]]&lt;=Backend!$D$9),TRUE(),FALSE())</f>
        <v>0</v>
      </c>
    </row>
    <row r="633" customFormat="false" ht="15" hidden="false" customHeight="false" outlineLevel="0" collapsed="false">
      <c r="A633" s="30" t="s">
        <v>134</v>
      </c>
      <c r="B633" s="35" t="n">
        <v>43919</v>
      </c>
      <c r="C633" s="30" t="s">
        <v>26</v>
      </c>
      <c r="D633" s="30" t="s">
        <v>19</v>
      </c>
      <c r="F633" s="0" t="n">
        <v>4</v>
      </c>
      <c r="G633" s="26" t="s">
        <v>52</v>
      </c>
      <c r="H633" s="30"/>
      <c r="I633" s="33" t="b">
        <f aca="false">IF(AND(TableData[[#This Row],[Month]]&gt;=Backend!$C$9,TableData[[#This Row],[Month]]&lt;=Backend!$D$9),TRUE(),FALSE())</f>
        <v>0</v>
      </c>
    </row>
    <row r="634" customFormat="false" ht="15" hidden="false" customHeight="false" outlineLevel="0" collapsed="false">
      <c r="A634" s="30" t="s">
        <v>135</v>
      </c>
      <c r="B634" s="35" t="n">
        <v>43920</v>
      </c>
      <c r="C634" s="30" t="s">
        <v>27</v>
      </c>
      <c r="D634" s="30" t="s">
        <v>22</v>
      </c>
      <c r="E634" s="0" t="n">
        <v>29</v>
      </c>
      <c r="F634" s="0" t="n">
        <v>10</v>
      </c>
      <c r="G634" s="26" t="s">
        <v>44</v>
      </c>
      <c r="H634" s="30" t="n">
        <v>1</v>
      </c>
      <c r="I634" s="33" t="b">
        <f aca="false">IF(AND(TableData[[#This Row],[Month]]&gt;=Backend!$C$9,TableData[[#This Row],[Month]]&lt;=Backend!$D$9),TRUE(),FALSE())</f>
        <v>0</v>
      </c>
    </row>
    <row r="635" customFormat="false" ht="15" hidden="false" customHeight="false" outlineLevel="0" collapsed="false">
      <c r="A635" s="30" t="s">
        <v>136</v>
      </c>
      <c r="B635" s="35" t="n">
        <v>43921</v>
      </c>
      <c r="C635" s="30" t="s">
        <v>16</v>
      </c>
      <c r="D635" s="30" t="s">
        <v>15</v>
      </c>
      <c r="E635" s="0" t="n">
        <v>29</v>
      </c>
      <c r="F635" s="0" t="n">
        <v>9</v>
      </c>
      <c r="G635" s="26" t="s">
        <v>44</v>
      </c>
      <c r="H635" s="30" t="n">
        <v>1</v>
      </c>
      <c r="I635" s="33" t="b">
        <f aca="false">IF(AND(TableData[[#This Row],[Month]]&gt;=Backend!$C$9,TableData[[#This Row],[Month]]&lt;=Backend!$D$9),TRUE(),FALSE())</f>
        <v>0</v>
      </c>
    </row>
    <row r="636" customFormat="false" ht="15" hidden="false" customHeight="false" outlineLevel="0" collapsed="false">
      <c r="A636" s="30" t="s">
        <v>137</v>
      </c>
      <c r="B636" s="35" t="n">
        <v>43922</v>
      </c>
      <c r="C636" s="30" t="s">
        <v>20</v>
      </c>
      <c r="D636" s="30" t="s">
        <v>19</v>
      </c>
      <c r="E636" s="0" t="n">
        <v>18</v>
      </c>
      <c r="F636" s="0" t="n">
        <v>2</v>
      </c>
      <c r="G636" s="26" t="s">
        <v>44</v>
      </c>
      <c r="H636" s="30" t="n">
        <v>1</v>
      </c>
      <c r="I636" s="33" t="b">
        <f aca="false">IF(AND(TableData[[#This Row],[Month]]&gt;=Backend!$C$9,TableData[[#This Row],[Month]]&lt;=Backend!$D$9),TRUE(),FALSE())</f>
        <v>0</v>
      </c>
    </row>
    <row r="637" customFormat="false" ht="15" hidden="false" customHeight="false" outlineLevel="0" collapsed="false">
      <c r="A637" s="30" t="s">
        <v>138</v>
      </c>
      <c r="B637" s="35" t="n">
        <v>43923</v>
      </c>
      <c r="C637" s="30" t="s">
        <v>23</v>
      </c>
      <c r="D637" s="30" t="s">
        <v>22</v>
      </c>
      <c r="E637" s="0" t="n">
        <v>25</v>
      </c>
      <c r="F637" s="0" t="n">
        <v>13</v>
      </c>
      <c r="G637" s="26" t="s">
        <v>44</v>
      </c>
      <c r="H637" s="30" t="n">
        <v>1</v>
      </c>
      <c r="I637" s="33" t="b">
        <f aca="false">IF(AND(TableData[[#This Row],[Month]]&gt;=Backend!$C$9,TableData[[#This Row],[Month]]&lt;=Backend!$D$9),TRUE(),FALSE())</f>
        <v>0</v>
      </c>
    </row>
    <row r="638" customFormat="false" ht="15" hidden="false" customHeight="false" outlineLevel="0" collapsed="false">
      <c r="A638" s="30" t="s">
        <v>139</v>
      </c>
      <c r="B638" s="35" t="n">
        <v>43924</v>
      </c>
      <c r="C638" s="30" t="s">
        <v>26</v>
      </c>
      <c r="D638" s="30" t="s">
        <v>19</v>
      </c>
      <c r="E638" s="0" t="n">
        <v>17</v>
      </c>
      <c r="F638" s="0" t="n">
        <v>15</v>
      </c>
      <c r="G638" s="26" t="s">
        <v>44</v>
      </c>
      <c r="H638" s="30" t="n">
        <v>1</v>
      </c>
      <c r="I638" s="33" t="b">
        <f aca="false">IF(AND(TableData[[#This Row],[Month]]&gt;=Backend!$C$9,TableData[[#This Row],[Month]]&lt;=Backend!$D$9),TRUE(),FALSE())</f>
        <v>0</v>
      </c>
    </row>
    <row r="639" customFormat="false" ht="15" hidden="false" customHeight="false" outlineLevel="0" collapsed="false">
      <c r="A639" s="30" t="s">
        <v>140</v>
      </c>
      <c r="B639" s="35" t="n">
        <v>43925</v>
      </c>
      <c r="C639" s="30" t="s">
        <v>27</v>
      </c>
      <c r="D639" s="30" t="s">
        <v>22</v>
      </c>
      <c r="E639" s="0" t="n">
        <v>14</v>
      </c>
      <c r="F639" s="0" t="n">
        <v>18</v>
      </c>
      <c r="G639" s="26" t="s">
        <v>49</v>
      </c>
      <c r="H639" s="30" t="n">
        <v>1</v>
      </c>
      <c r="I639" s="33" t="b">
        <f aca="false">IF(AND(TableData[[#This Row],[Month]]&gt;=Backend!$C$9,TableData[[#This Row],[Month]]&lt;=Backend!$D$9),TRUE(),FALSE())</f>
        <v>0</v>
      </c>
    </row>
    <row r="640" customFormat="false" ht="15" hidden="false" customHeight="false" outlineLevel="0" collapsed="false">
      <c r="A640" s="30" t="s">
        <v>141</v>
      </c>
      <c r="B640" s="35" t="n">
        <v>43926</v>
      </c>
      <c r="C640" s="30" t="s">
        <v>16</v>
      </c>
      <c r="D640" s="30" t="s">
        <v>15</v>
      </c>
      <c r="E640" s="0" t="n">
        <v>22</v>
      </c>
      <c r="F640" s="0" t="n">
        <v>10</v>
      </c>
      <c r="G640" s="26" t="s">
        <v>44</v>
      </c>
      <c r="H640" s="30" t="n">
        <v>1</v>
      </c>
      <c r="I640" s="33" t="b">
        <f aca="false">IF(AND(TableData[[#This Row],[Month]]&gt;=Backend!$C$9,TableData[[#This Row],[Month]]&lt;=Backend!$D$9),TRUE(),FALSE())</f>
        <v>0</v>
      </c>
    </row>
    <row r="641" customFormat="false" ht="15" hidden="false" customHeight="false" outlineLevel="0" collapsed="false">
      <c r="A641" s="30" t="s">
        <v>142</v>
      </c>
      <c r="B641" s="35" t="n">
        <v>43927</v>
      </c>
      <c r="C641" s="30" t="s">
        <v>20</v>
      </c>
      <c r="D641" s="30" t="s">
        <v>19</v>
      </c>
      <c r="F641" s="0" t="n">
        <v>39</v>
      </c>
      <c r="G641" s="26" t="s">
        <v>52</v>
      </c>
      <c r="H641" s="30"/>
      <c r="I641" s="33" t="b">
        <f aca="false">IF(AND(TableData[[#This Row],[Month]]&gt;=Backend!$C$9,TableData[[#This Row],[Month]]&lt;=Backend!$D$9),TRUE(),FALSE())</f>
        <v>0</v>
      </c>
    </row>
    <row r="642" customFormat="false" ht="15" hidden="false" customHeight="false" outlineLevel="0" collapsed="false">
      <c r="A642" s="30" t="s">
        <v>143</v>
      </c>
      <c r="B642" s="35" t="n">
        <v>43928</v>
      </c>
      <c r="C642" s="30" t="s">
        <v>23</v>
      </c>
      <c r="D642" s="30" t="s">
        <v>22</v>
      </c>
      <c r="F642" s="0" t="n">
        <v>4</v>
      </c>
      <c r="G642" s="26" t="s">
        <v>52</v>
      </c>
      <c r="H642" s="30"/>
      <c r="I642" s="33" t="b">
        <f aca="false">IF(AND(TableData[[#This Row],[Month]]&gt;=Backend!$C$9,TableData[[#This Row],[Month]]&lt;=Backend!$D$9),TRUE(),FALSE())</f>
        <v>0</v>
      </c>
    </row>
    <row r="643" customFormat="false" ht="15" hidden="false" customHeight="false" outlineLevel="0" collapsed="false">
      <c r="A643" s="30" t="s">
        <v>144</v>
      </c>
      <c r="B643" s="35" t="n">
        <v>43929</v>
      </c>
      <c r="C643" s="30" t="s">
        <v>26</v>
      </c>
      <c r="D643" s="30" t="s">
        <v>19</v>
      </c>
      <c r="E643" s="0" t="n">
        <v>12</v>
      </c>
      <c r="F643" s="0" t="n">
        <v>5</v>
      </c>
      <c r="G643" s="26" t="s">
        <v>44</v>
      </c>
      <c r="H643" s="30" t="n">
        <v>1</v>
      </c>
      <c r="I643" s="33" t="b">
        <f aca="false">IF(AND(TableData[[#This Row],[Month]]&gt;=Backend!$C$9,TableData[[#This Row],[Month]]&lt;=Backend!$D$9),TRUE(),FALSE())</f>
        <v>0</v>
      </c>
    </row>
    <row r="644" customFormat="false" ht="15" hidden="false" customHeight="false" outlineLevel="0" collapsed="false">
      <c r="A644" s="30" t="s">
        <v>145</v>
      </c>
      <c r="B644" s="35" t="n">
        <v>43930</v>
      </c>
      <c r="C644" s="30" t="s">
        <v>27</v>
      </c>
      <c r="D644" s="30" t="s">
        <v>22</v>
      </c>
      <c r="E644" s="0" t="n">
        <v>20</v>
      </c>
      <c r="F644" s="0" t="n">
        <v>0</v>
      </c>
      <c r="G644" s="26" t="s">
        <v>44</v>
      </c>
      <c r="H644" s="30" t="n">
        <v>1</v>
      </c>
      <c r="I644" s="33" t="b">
        <f aca="false">IF(AND(TableData[[#This Row],[Month]]&gt;=Backend!$C$9,TableData[[#This Row],[Month]]&lt;=Backend!$D$9),TRUE(),FALSE())</f>
        <v>0</v>
      </c>
    </row>
    <row r="645" customFormat="false" ht="15" hidden="false" customHeight="false" outlineLevel="0" collapsed="false">
      <c r="A645" s="30" t="s">
        <v>146</v>
      </c>
      <c r="B645" s="35" t="n">
        <v>43931</v>
      </c>
      <c r="C645" s="30" t="s">
        <v>16</v>
      </c>
      <c r="D645" s="30" t="s">
        <v>15</v>
      </c>
      <c r="E645" s="0" t="n">
        <v>16</v>
      </c>
      <c r="F645" s="0" t="n">
        <v>50</v>
      </c>
      <c r="G645" s="26" t="s">
        <v>44</v>
      </c>
      <c r="H645" s="30" t="n">
        <v>1</v>
      </c>
      <c r="I645" s="33" t="b">
        <f aca="false">IF(AND(TableData[[#This Row],[Month]]&gt;=Backend!$C$9,TableData[[#This Row],[Month]]&lt;=Backend!$D$9),TRUE(),FALSE())</f>
        <v>0</v>
      </c>
    </row>
    <row r="646" customFormat="false" ht="15" hidden="false" customHeight="false" outlineLevel="0" collapsed="false">
      <c r="A646" s="30" t="s">
        <v>147</v>
      </c>
      <c r="B646" s="35" t="n">
        <v>43932</v>
      </c>
      <c r="C646" s="30" t="s">
        <v>20</v>
      </c>
      <c r="D646" s="30" t="s">
        <v>19</v>
      </c>
      <c r="E646" s="0" t="n">
        <v>19</v>
      </c>
      <c r="F646" s="0" t="n">
        <v>4</v>
      </c>
      <c r="G646" s="26" t="s">
        <v>44</v>
      </c>
      <c r="H646" s="30" t="n">
        <v>0</v>
      </c>
      <c r="I646" s="33" t="b">
        <f aca="false">IF(AND(TableData[[#This Row],[Month]]&gt;=Backend!$C$9,TableData[[#This Row],[Month]]&lt;=Backend!$D$9),TRUE(),FALSE())</f>
        <v>0</v>
      </c>
    </row>
    <row r="647" customFormat="false" ht="15" hidden="false" customHeight="false" outlineLevel="0" collapsed="false">
      <c r="A647" s="30" t="s">
        <v>148</v>
      </c>
      <c r="B647" s="35" t="n">
        <v>43933</v>
      </c>
      <c r="C647" s="30" t="s">
        <v>23</v>
      </c>
      <c r="D647" s="30" t="s">
        <v>22</v>
      </c>
      <c r="E647" s="0" t="n">
        <v>15</v>
      </c>
      <c r="F647" s="0" t="n">
        <v>2</v>
      </c>
      <c r="G647" s="26" t="s">
        <v>44</v>
      </c>
      <c r="H647" s="30" t="n">
        <v>0</v>
      </c>
      <c r="I647" s="33" t="b">
        <f aca="false">IF(AND(TableData[[#This Row],[Month]]&gt;=Backend!$C$9,TableData[[#This Row],[Month]]&lt;=Backend!$D$9),TRUE(),FALSE())</f>
        <v>0</v>
      </c>
    </row>
    <row r="648" customFormat="false" ht="15" hidden="false" customHeight="false" outlineLevel="0" collapsed="false">
      <c r="A648" s="30" t="s">
        <v>149</v>
      </c>
      <c r="B648" s="35" t="n">
        <v>43934</v>
      </c>
      <c r="C648" s="30" t="s">
        <v>26</v>
      </c>
      <c r="D648" s="30" t="s">
        <v>19</v>
      </c>
      <c r="E648" s="0" t="n">
        <v>21</v>
      </c>
      <c r="F648" s="0" t="n">
        <v>70</v>
      </c>
      <c r="G648" s="26" t="s">
        <v>44</v>
      </c>
      <c r="H648" s="30" t="n">
        <v>0</v>
      </c>
      <c r="I648" s="33" t="b">
        <f aca="false">IF(AND(TableData[[#This Row],[Month]]&gt;=Backend!$C$9,TableData[[#This Row],[Month]]&lt;=Backend!$D$9),TRUE(),FALSE())</f>
        <v>0</v>
      </c>
    </row>
    <row r="649" customFormat="false" ht="15" hidden="false" customHeight="false" outlineLevel="0" collapsed="false">
      <c r="A649" s="30" t="s">
        <v>150</v>
      </c>
      <c r="B649" s="35" t="n">
        <v>43935</v>
      </c>
      <c r="C649" s="30" t="s">
        <v>27</v>
      </c>
      <c r="D649" s="30" t="s">
        <v>22</v>
      </c>
      <c r="F649" s="0" t="n">
        <v>50</v>
      </c>
      <c r="G649" s="26" t="s">
        <v>52</v>
      </c>
      <c r="H649" s="30"/>
      <c r="I649" s="33" t="b">
        <f aca="false">IF(AND(TableData[[#This Row],[Month]]&gt;=Backend!$C$9,TableData[[#This Row],[Month]]&lt;=Backend!$D$9),TRUE(),FALSE())</f>
        <v>0</v>
      </c>
    </row>
    <row r="650" customFormat="false" ht="15" hidden="false" customHeight="false" outlineLevel="0" collapsed="false">
      <c r="A650" s="30" t="s">
        <v>151</v>
      </c>
      <c r="B650" s="35" t="n">
        <v>43936</v>
      </c>
      <c r="C650" s="30" t="s">
        <v>16</v>
      </c>
      <c r="D650" s="30" t="s">
        <v>15</v>
      </c>
      <c r="F650" s="0" t="n">
        <v>12</v>
      </c>
      <c r="G650" s="26" t="s">
        <v>52</v>
      </c>
      <c r="H650" s="30"/>
      <c r="I650" s="33" t="b">
        <f aca="false">IF(AND(TableData[[#This Row],[Month]]&gt;=Backend!$C$9,TableData[[#This Row],[Month]]&lt;=Backend!$D$9),TRUE(),FALSE())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796875" defaultRowHeight="15" zeroHeight="false" outlineLevelRow="0" outlineLevelCol="0"/>
  <cols>
    <col collapsed="false" customWidth="true" hidden="false" outlineLevel="0" max="2" min="2" style="25" width="16.29"/>
    <col collapsed="false" customWidth="true" hidden="false" outlineLevel="0" max="4" min="3" style="0" width="13.86"/>
    <col collapsed="false" customWidth="true" hidden="false" outlineLevel="0" max="5" min="5" style="0" width="15.14"/>
    <col collapsed="false" customWidth="true" hidden="false" outlineLevel="0" max="6" min="6" style="0" width="32.29"/>
    <col collapsed="false" customWidth="true" hidden="false" outlineLevel="0" max="7" min="7" style="0" width="18"/>
    <col collapsed="false" customWidth="true" hidden="false" outlineLevel="0" max="8" min="8" style="0" width="24"/>
    <col collapsed="false" customWidth="true" hidden="false" outlineLevel="0" max="9" min="9" style="0" width="16.71"/>
    <col collapsed="false" customWidth="true" hidden="false" outlineLevel="0" max="10" min="10" style="26" width="16.71"/>
    <col collapsed="false" customWidth="true" hidden="false" outlineLevel="0" max="11" min="11" style="0" width="19.57"/>
    <col collapsed="false" customWidth="true" hidden="false" outlineLevel="0" max="12" min="12" style="0" width="15.42"/>
    <col collapsed="false" customWidth="true" hidden="false" outlineLevel="0" max="15" min="15" style="0" width="12.86"/>
  </cols>
  <sheetData>
    <row r="1" customFormat="false" ht="15" hidden="false" customHeight="false" outlineLevel="0" collapsed="false">
      <c r="A1" s="27" t="s">
        <v>36</v>
      </c>
      <c r="B1" s="28" t="s">
        <v>37</v>
      </c>
      <c r="C1" s="27" t="s">
        <v>11</v>
      </c>
      <c r="D1" s="27" t="s">
        <v>6</v>
      </c>
      <c r="E1" s="27" t="s">
        <v>14</v>
      </c>
      <c r="F1" s="27" t="s">
        <v>38</v>
      </c>
      <c r="G1" s="27" t="s">
        <v>25</v>
      </c>
      <c r="H1" s="27" t="s">
        <v>152</v>
      </c>
      <c r="I1" s="27" t="s">
        <v>39</v>
      </c>
      <c r="J1" s="29" t="s">
        <v>153</v>
      </c>
      <c r="K1" s="27" t="s">
        <v>41</v>
      </c>
      <c r="L1" s="30" t="s">
        <v>42</v>
      </c>
    </row>
    <row r="2" customFormat="false" ht="15" hidden="false" customHeight="false" outlineLevel="0" collapsed="false">
      <c r="A2" s="0" t="s">
        <v>43</v>
      </c>
      <c r="B2" s="25" t="n">
        <v>43831</v>
      </c>
      <c r="C2" s="31" t="s">
        <v>16</v>
      </c>
      <c r="D2" s="31" t="s">
        <v>15</v>
      </c>
      <c r="E2" s="0" t="n">
        <v>2895</v>
      </c>
      <c r="F2" s="0" t="n">
        <v>17</v>
      </c>
      <c r="G2" s="0" t="n">
        <v>34</v>
      </c>
      <c r="H2" s="0" t="n">
        <v>1.16</v>
      </c>
      <c r="I2" s="0" t="n">
        <v>1163</v>
      </c>
      <c r="J2" s="32" t="n">
        <v>2026</v>
      </c>
      <c r="K2" s="0" t="n">
        <v>1</v>
      </c>
      <c r="L2" s="33" t="b">
        <f aca="false">IF(AND(TableData3[[#This Row],[Month]]&gt;=Backend!$C$9,TableData3[[#This Row],[Month]]&lt;=Backend!$D$9),TRUE(),FALSE())</f>
        <v>0</v>
      </c>
    </row>
    <row r="3" customFormat="false" ht="15" hidden="false" customHeight="false" outlineLevel="0" collapsed="false">
      <c r="A3" s="0" t="s">
        <v>45</v>
      </c>
      <c r="B3" s="25" t="n">
        <v>43832</v>
      </c>
      <c r="C3" s="31" t="s">
        <v>20</v>
      </c>
      <c r="D3" s="31" t="s">
        <v>19</v>
      </c>
      <c r="E3" s="0" t="n">
        <v>3898</v>
      </c>
      <c r="F3" s="0" t="n">
        <v>14</v>
      </c>
      <c r="G3" s="0" t="n">
        <v>25</v>
      </c>
      <c r="H3" s="0" t="n">
        <v>0.64</v>
      </c>
      <c r="I3" s="0" t="n">
        <v>1028</v>
      </c>
      <c r="J3" s="32" t="n">
        <v>2728</v>
      </c>
      <c r="K3" s="0" t="n">
        <v>0</v>
      </c>
      <c r="L3" s="33" t="b">
        <f aca="false">IF(AND(TableData3[[#This Row],[Month]]&gt;=Backend!$C$9,TableData3[[#This Row],[Month]]&lt;=Backend!$D$9),TRUE(),FALSE())</f>
        <v>0</v>
      </c>
    </row>
    <row r="4" customFormat="false" ht="15" hidden="false" customHeight="false" outlineLevel="0" collapsed="false">
      <c r="A4" s="0" t="s">
        <v>46</v>
      </c>
      <c r="B4" s="25" t="n">
        <v>43833</v>
      </c>
      <c r="C4" s="31" t="s">
        <v>23</v>
      </c>
      <c r="D4" s="31" t="s">
        <v>22</v>
      </c>
      <c r="E4" s="0" t="n">
        <v>3619</v>
      </c>
      <c r="F4" s="0" t="n">
        <v>22</v>
      </c>
      <c r="G4" s="0" t="n">
        <v>48</v>
      </c>
      <c r="H4" s="0" t="n">
        <v>1.3</v>
      </c>
      <c r="I4" s="0" t="n">
        <v>1069</v>
      </c>
      <c r="J4" s="32" t="n">
        <v>2533</v>
      </c>
      <c r="K4" s="0" t="n">
        <v>1</v>
      </c>
      <c r="L4" s="33" t="b">
        <f aca="false">IF(AND(TableData3[[#This Row],[Month]]&gt;=Backend!$C$9,TableData3[[#This Row],[Month]]&lt;=Backend!$D$9),TRUE(),FALSE())</f>
        <v>0</v>
      </c>
    </row>
    <row r="5" customFormat="false" ht="15" hidden="false" customHeight="false" outlineLevel="0" collapsed="false">
      <c r="A5" s="0" t="s">
        <v>47</v>
      </c>
      <c r="B5" s="25" t="n">
        <v>43834</v>
      </c>
      <c r="C5" s="34" t="s">
        <v>26</v>
      </c>
      <c r="D5" s="31" t="s">
        <v>19</v>
      </c>
      <c r="E5" s="0" t="n">
        <v>3763</v>
      </c>
      <c r="F5" s="0" t="n">
        <v>24</v>
      </c>
      <c r="G5" s="0" t="n">
        <v>43</v>
      </c>
      <c r="H5" s="0" t="n">
        <v>1.1</v>
      </c>
      <c r="I5" s="0" t="n">
        <v>1061</v>
      </c>
      <c r="J5" s="32" t="n">
        <v>2634</v>
      </c>
      <c r="K5" s="0" t="n">
        <v>1</v>
      </c>
      <c r="L5" s="33" t="b">
        <f aca="false">IF(AND(TableData3[[#This Row],[Month]]&gt;=Backend!$C$9,TableData3[[#This Row],[Month]]&lt;=Backend!$D$9),TRUE(),FALSE())</f>
        <v>0</v>
      </c>
    </row>
    <row r="6" customFormat="false" ht="15" hidden="false" customHeight="false" outlineLevel="0" collapsed="false">
      <c r="A6" s="0" t="s">
        <v>48</v>
      </c>
      <c r="B6" s="25" t="n">
        <v>43835</v>
      </c>
      <c r="C6" s="34" t="s">
        <v>27</v>
      </c>
      <c r="D6" s="31" t="s">
        <v>22</v>
      </c>
      <c r="E6" s="0" t="n">
        <v>3345</v>
      </c>
      <c r="F6" s="0" t="n">
        <v>14</v>
      </c>
      <c r="G6" s="0" t="n">
        <v>31</v>
      </c>
      <c r="H6" s="0" t="n">
        <v>0.9</v>
      </c>
      <c r="I6" s="0" t="n">
        <v>1319</v>
      </c>
      <c r="J6" s="32" t="n">
        <v>2341</v>
      </c>
      <c r="K6" s="0" t="n">
        <v>1</v>
      </c>
      <c r="L6" s="33" t="b">
        <f aca="false">IF(AND(TableData3[[#This Row],[Month]]&gt;=Backend!$C$9,TableData3[[#This Row],[Month]]&lt;=Backend!$D$9),TRUE(),FALSE())</f>
        <v>0</v>
      </c>
    </row>
    <row r="7" customFormat="false" ht="15" hidden="false" customHeight="false" outlineLevel="0" collapsed="false">
      <c r="A7" s="0" t="s">
        <v>50</v>
      </c>
      <c r="B7" s="25" t="n">
        <v>43836</v>
      </c>
      <c r="C7" s="31" t="s">
        <v>16</v>
      </c>
      <c r="D7" s="31" t="s">
        <v>15</v>
      </c>
      <c r="E7" s="0" t="n">
        <v>3659</v>
      </c>
      <c r="F7" s="0" t="n">
        <v>12</v>
      </c>
      <c r="G7" s="0" t="n">
        <v>28</v>
      </c>
      <c r="H7" s="0" t="n">
        <v>0.8</v>
      </c>
      <c r="I7" s="0" t="n">
        <v>1270</v>
      </c>
      <c r="J7" s="32" t="n">
        <v>2561</v>
      </c>
      <c r="K7" s="0" t="n">
        <v>1</v>
      </c>
      <c r="L7" s="33" t="b">
        <f aca="false">IF(AND(TableData3[[#This Row],[Month]]&gt;=Backend!$C$9,TableData3[[#This Row],[Month]]&lt;=Backend!$D$9),TRUE(),FALSE())</f>
        <v>0</v>
      </c>
    </row>
    <row r="8" customFormat="false" ht="15" hidden="false" customHeight="false" outlineLevel="0" collapsed="false">
      <c r="A8" s="0" t="s">
        <v>51</v>
      </c>
      <c r="B8" s="25" t="n">
        <v>43837</v>
      </c>
      <c r="C8" s="31" t="s">
        <v>20</v>
      </c>
      <c r="D8" s="31" t="s">
        <v>19</v>
      </c>
      <c r="E8" s="0" t="n">
        <v>3682</v>
      </c>
      <c r="F8" s="0" t="n">
        <v>20</v>
      </c>
      <c r="G8" s="0" t="n">
        <v>37</v>
      </c>
      <c r="H8" s="0" t="n">
        <v>1</v>
      </c>
      <c r="I8" s="0" t="n">
        <v>1115</v>
      </c>
      <c r="J8" s="32" t="n">
        <v>2577</v>
      </c>
      <c r="K8" s="0" t="n">
        <v>1</v>
      </c>
      <c r="L8" s="33" t="b">
        <f aca="false">IF(AND(TableData3[[#This Row],[Month]]&gt;=Backend!$C$9,TableData3[[#This Row],[Month]]&lt;=Backend!$D$9),TRUE(),FALSE())</f>
        <v>0</v>
      </c>
    </row>
    <row r="9" customFormat="false" ht="15" hidden="false" customHeight="false" outlineLevel="0" collapsed="false">
      <c r="A9" s="0" t="s">
        <v>53</v>
      </c>
      <c r="B9" s="25" t="n">
        <v>43838</v>
      </c>
      <c r="C9" s="31" t="s">
        <v>23</v>
      </c>
      <c r="D9" s="31" t="s">
        <v>22</v>
      </c>
      <c r="E9" s="0" t="n">
        <v>3717</v>
      </c>
      <c r="F9" s="0" t="n">
        <v>16</v>
      </c>
      <c r="G9" s="0" t="n">
        <v>30</v>
      </c>
      <c r="H9" s="0" t="n">
        <v>0.8</v>
      </c>
      <c r="I9" s="0" t="n">
        <v>1163</v>
      </c>
      <c r="J9" s="32" t="n">
        <v>2601</v>
      </c>
      <c r="K9" s="0" t="n">
        <v>1</v>
      </c>
      <c r="L9" s="33" t="b">
        <f aca="false">IF(AND(TableData3[[#This Row],[Month]]&gt;=Backend!$C$9,TableData3[[#This Row],[Month]]&lt;=Backend!$D$9),TRUE(),FALSE())</f>
        <v>0</v>
      </c>
    </row>
    <row r="10" customFormat="false" ht="15" hidden="false" customHeight="false" outlineLevel="0" collapsed="false">
      <c r="A10" s="0" t="s">
        <v>54</v>
      </c>
      <c r="B10" s="25" t="n">
        <v>43839</v>
      </c>
      <c r="C10" s="34" t="s">
        <v>26</v>
      </c>
      <c r="D10" s="31" t="s">
        <v>19</v>
      </c>
      <c r="E10" s="0" t="n">
        <v>3916</v>
      </c>
      <c r="F10" s="0" t="n">
        <v>19</v>
      </c>
      <c r="G10" s="0" t="n">
        <v>42</v>
      </c>
      <c r="H10" s="0" t="n">
        <v>1.1</v>
      </c>
      <c r="I10" s="0" t="n">
        <v>959</v>
      </c>
      <c r="J10" s="32" t="n">
        <v>2741</v>
      </c>
      <c r="K10" s="0" t="n">
        <v>1</v>
      </c>
      <c r="L10" s="33" t="b">
        <f aca="false">IF(AND(TableData3[[#This Row],[Month]]&gt;=Backend!$C$9,TableData3[[#This Row],[Month]]&lt;=Backend!$D$9),TRUE(),FALSE())</f>
        <v>0</v>
      </c>
    </row>
    <row r="11" customFormat="false" ht="15" hidden="false" customHeight="false" outlineLevel="0" collapsed="false">
      <c r="A11" s="0" t="s">
        <v>55</v>
      </c>
      <c r="B11" s="25" t="n">
        <v>43840</v>
      </c>
      <c r="C11" s="34" t="s">
        <v>27</v>
      </c>
      <c r="D11" s="31" t="s">
        <v>22</v>
      </c>
      <c r="E11" s="0" t="n">
        <v>5276</v>
      </c>
      <c r="F11" s="0" t="n">
        <v>15</v>
      </c>
      <c r="G11" s="0" t="n">
        <v>46</v>
      </c>
      <c r="H11" s="0" t="n">
        <v>0.9</v>
      </c>
      <c r="I11" s="0" t="n">
        <v>1190</v>
      </c>
      <c r="J11" s="32" t="n">
        <v>3693</v>
      </c>
      <c r="K11" s="0" t="n">
        <v>1</v>
      </c>
      <c r="L11" s="33" t="b">
        <f aca="false">IF(AND(TableData3[[#This Row],[Month]]&gt;=Backend!$C$9,TableData3[[#This Row],[Month]]&lt;=Backend!$D$9),TRUE(),FALSE())</f>
        <v>0</v>
      </c>
    </row>
    <row r="12" customFormat="false" ht="15" hidden="false" customHeight="false" outlineLevel="0" collapsed="false">
      <c r="A12" s="0" t="s">
        <v>56</v>
      </c>
      <c r="B12" s="25" t="n">
        <v>43841</v>
      </c>
      <c r="C12" s="31" t="s">
        <v>16</v>
      </c>
      <c r="D12" s="31" t="s">
        <v>15</v>
      </c>
      <c r="E12" s="0" t="n">
        <v>5837</v>
      </c>
      <c r="F12" s="0" t="n">
        <v>21</v>
      </c>
      <c r="G12" s="0" t="n">
        <v>57</v>
      </c>
      <c r="H12" s="0" t="n">
        <v>1</v>
      </c>
      <c r="I12" s="0" t="n">
        <v>1038</v>
      </c>
      <c r="J12" s="32" t="n">
        <v>4085</v>
      </c>
      <c r="K12" s="0" t="n">
        <v>1</v>
      </c>
      <c r="L12" s="33" t="b">
        <f aca="false">IF(AND(TableData3[[#This Row],[Month]]&gt;=Backend!$C$9,TableData3[[#This Row],[Month]]&lt;=Backend!$D$9),TRUE(),FALSE())</f>
        <v>0</v>
      </c>
    </row>
    <row r="13" customFormat="false" ht="15" hidden="false" customHeight="false" outlineLevel="0" collapsed="false">
      <c r="A13" s="0" t="s">
        <v>57</v>
      </c>
      <c r="B13" s="25" t="n">
        <v>43842</v>
      </c>
      <c r="C13" s="31" t="s">
        <v>20</v>
      </c>
      <c r="D13" s="31" t="s">
        <v>19</v>
      </c>
      <c r="E13" s="0" t="n">
        <v>4193</v>
      </c>
      <c r="F13" s="0" t="n">
        <v>20</v>
      </c>
      <c r="G13" s="0" t="n">
        <v>37</v>
      </c>
      <c r="H13" s="0" t="n">
        <v>0.9</v>
      </c>
      <c r="I13" s="0" t="n">
        <v>944</v>
      </c>
      <c r="J13" s="32" t="n">
        <v>2935</v>
      </c>
      <c r="K13" s="0" t="n">
        <v>1</v>
      </c>
      <c r="L13" s="33" t="b">
        <f aca="false">IF(AND(TableData3[[#This Row],[Month]]&gt;=Backend!$C$9,TableData3[[#This Row],[Month]]&lt;=Backend!$D$9),TRUE(),FALSE())</f>
        <v>0</v>
      </c>
    </row>
    <row r="14" customFormat="false" ht="15" hidden="false" customHeight="false" outlineLevel="0" collapsed="false">
      <c r="A14" s="0" t="s">
        <v>58</v>
      </c>
      <c r="B14" s="25" t="n">
        <v>43843</v>
      </c>
      <c r="C14" s="31" t="s">
        <v>23</v>
      </c>
      <c r="D14" s="31" t="s">
        <v>22</v>
      </c>
      <c r="E14" s="0" t="n">
        <v>11924</v>
      </c>
      <c r="F14" s="0" t="n">
        <v>28</v>
      </c>
      <c r="G14" s="0" t="n">
        <v>217</v>
      </c>
      <c r="H14" s="0" t="n">
        <v>1.79</v>
      </c>
      <c r="I14" s="0" t="n">
        <v>2158</v>
      </c>
      <c r="J14" s="32" t="n">
        <v>8346</v>
      </c>
      <c r="K14" s="0" t="n">
        <v>1</v>
      </c>
      <c r="L14" s="33" t="b">
        <f aca="false">IF(AND(TableData3[[#This Row],[Month]]&gt;=Backend!$C$9,TableData3[[#This Row],[Month]]&lt;=Backend!$D$9),TRUE(),FALSE())</f>
        <v>0</v>
      </c>
    </row>
    <row r="15" customFormat="false" ht="15" hidden="false" customHeight="false" outlineLevel="0" collapsed="false">
      <c r="A15" s="0" t="s">
        <v>59</v>
      </c>
      <c r="B15" s="25" t="n">
        <v>43844</v>
      </c>
      <c r="C15" s="34" t="s">
        <v>26</v>
      </c>
      <c r="D15" s="31" t="s">
        <v>19</v>
      </c>
      <c r="E15" s="0" t="n">
        <v>5205</v>
      </c>
      <c r="F15" s="0" t="n">
        <v>18</v>
      </c>
      <c r="G15" s="0" t="n">
        <v>63</v>
      </c>
      <c r="H15" s="0" t="n">
        <v>1.2</v>
      </c>
      <c r="I15" s="0" t="n">
        <v>1117</v>
      </c>
      <c r="J15" s="32" t="n">
        <v>3643</v>
      </c>
      <c r="K15" s="0" t="n">
        <v>1</v>
      </c>
      <c r="L15" s="33" t="b">
        <f aca="false">IF(AND(TableData3[[#This Row],[Month]]&gt;=Backend!$C$9,TableData3[[#This Row],[Month]]&lt;=Backend!$D$9),TRUE(),FALSE())</f>
        <v>0</v>
      </c>
    </row>
    <row r="16" customFormat="false" ht="15" hidden="false" customHeight="false" outlineLevel="0" collapsed="false">
      <c r="A16" s="0" t="s">
        <v>60</v>
      </c>
      <c r="B16" s="25" t="n">
        <v>43845</v>
      </c>
      <c r="C16" s="34" t="s">
        <v>27</v>
      </c>
      <c r="D16" s="31" t="s">
        <v>22</v>
      </c>
      <c r="E16" s="0" t="n">
        <v>4953</v>
      </c>
      <c r="F16" s="0" t="n">
        <v>14</v>
      </c>
      <c r="G16" s="0" t="n">
        <v>37</v>
      </c>
      <c r="H16" s="0" t="n">
        <v>0.74</v>
      </c>
      <c r="I16" s="0" t="n">
        <v>1140</v>
      </c>
      <c r="J16" s="32" t="n">
        <v>3467</v>
      </c>
      <c r="K16" s="0" t="n">
        <v>1</v>
      </c>
      <c r="L16" s="33" t="b">
        <f aca="false">IF(AND(TableData3[[#This Row],[Month]]&gt;=Backend!$C$9,TableData3[[#This Row],[Month]]&lt;=Backend!$D$9),TRUE(),FALSE())</f>
        <v>0</v>
      </c>
    </row>
    <row r="17" customFormat="false" ht="15" hidden="false" customHeight="false" outlineLevel="0" collapsed="false">
      <c r="A17" s="0" t="s">
        <v>61</v>
      </c>
      <c r="B17" s="25" t="n">
        <v>43846</v>
      </c>
      <c r="C17" s="31" t="s">
        <v>16</v>
      </c>
      <c r="D17" s="31" t="s">
        <v>15</v>
      </c>
      <c r="E17" s="0" t="n">
        <v>4361</v>
      </c>
      <c r="F17" s="0" t="n">
        <v>13</v>
      </c>
      <c r="G17" s="0" t="n">
        <v>43</v>
      </c>
      <c r="H17" s="0" t="n">
        <v>0.98</v>
      </c>
      <c r="I17" s="0" t="n">
        <v>1004</v>
      </c>
      <c r="J17" s="32" t="n">
        <v>3052</v>
      </c>
      <c r="K17" s="0" t="n">
        <v>1</v>
      </c>
      <c r="L17" s="33" t="b">
        <f aca="false">IF(AND(TableData3[[#This Row],[Month]]&gt;=Backend!$C$9,TableData3[[#This Row],[Month]]&lt;=Backend!$D$9),TRUE(),FALSE())</f>
        <v>0</v>
      </c>
    </row>
    <row r="18" customFormat="false" ht="15" hidden="false" customHeight="false" outlineLevel="0" collapsed="false">
      <c r="A18" s="0" t="s">
        <v>62</v>
      </c>
      <c r="B18" s="25" t="n">
        <v>43847</v>
      </c>
      <c r="C18" s="31" t="s">
        <v>20</v>
      </c>
      <c r="D18" s="31" t="s">
        <v>19</v>
      </c>
      <c r="E18" s="0" t="n">
        <v>4507</v>
      </c>
      <c r="F18" s="0" t="n">
        <v>11</v>
      </c>
      <c r="G18" s="0" t="n">
        <v>40</v>
      </c>
      <c r="H18" s="0" t="n">
        <v>0.88</v>
      </c>
      <c r="I18" s="0" t="n">
        <v>1340</v>
      </c>
      <c r="J18" s="32" t="n">
        <v>3154</v>
      </c>
      <c r="K18" s="0" t="n">
        <v>0</v>
      </c>
      <c r="L18" s="33" t="b">
        <f aca="false">IF(AND(TableData3[[#This Row],[Month]]&gt;=Backend!$C$9,TableData3[[#This Row],[Month]]&lt;=Backend!$D$9),TRUE(),FALSE())</f>
        <v>0</v>
      </c>
    </row>
    <row r="19" customFormat="false" ht="15" hidden="false" customHeight="false" outlineLevel="0" collapsed="false">
      <c r="A19" s="0" t="s">
        <v>63</v>
      </c>
      <c r="B19" s="25" t="n">
        <v>43848</v>
      </c>
      <c r="C19" s="31" t="s">
        <v>23</v>
      </c>
      <c r="D19" s="31" t="s">
        <v>22</v>
      </c>
      <c r="E19" s="0" t="n">
        <v>5121</v>
      </c>
      <c r="F19" s="0" t="n">
        <v>12</v>
      </c>
      <c r="G19" s="0" t="n">
        <v>50</v>
      </c>
      <c r="H19" s="0" t="n">
        <v>0.97</v>
      </c>
      <c r="I19" s="0" t="n">
        <v>1456</v>
      </c>
      <c r="J19" s="32" t="n">
        <v>3584</v>
      </c>
      <c r="K19" s="0" t="n">
        <v>1</v>
      </c>
      <c r="L19" s="33" t="b">
        <f aca="false">IF(AND(TableData3[[#This Row],[Month]]&gt;=Backend!$C$9,TableData3[[#This Row],[Month]]&lt;=Backend!$D$9),TRUE(),FALSE())</f>
        <v>0</v>
      </c>
    </row>
    <row r="20" customFormat="false" ht="15" hidden="false" customHeight="false" outlineLevel="0" collapsed="false">
      <c r="A20" s="0" t="s">
        <v>64</v>
      </c>
      <c r="B20" s="25" t="n">
        <v>43849</v>
      </c>
      <c r="C20" s="34" t="s">
        <v>26</v>
      </c>
      <c r="D20" s="31" t="s">
        <v>19</v>
      </c>
      <c r="E20" s="0" t="n">
        <v>4626</v>
      </c>
      <c r="F20" s="0" t="n">
        <v>11</v>
      </c>
      <c r="G20" s="0" t="n">
        <v>30</v>
      </c>
      <c r="H20" s="0" t="n">
        <v>0.64</v>
      </c>
      <c r="I20" s="0" t="n">
        <v>1256</v>
      </c>
      <c r="J20" s="32" t="n">
        <v>3238</v>
      </c>
      <c r="K20" s="0" t="n">
        <v>1</v>
      </c>
      <c r="L20" s="33" t="b">
        <f aca="false">IF(AND(TableData3[[#This Row],[Month]]&gt;=Backend!$C$9,TableData3[[#This Row],[Month]]&lt;=Backend!$D$9),TRUE(),FALSE())</f>
        <v>0</v>
      </c>
    </row>
    <row r="21" customFormat="false" ht="15" hidden="false" customHeight="false" outlineLevel="0" collapsed="false">
      <c r="A21" s="0" t="s">
        <v>65</v>
      </c>
      <c r="B21" s="25" t="n">
        <v>43850</v>
      </c>
      <c r="C21" s="34" t="s">
        <v>27</v>
      </c>
      <c r="D21" s="31" t="s">
        <v>22</v>
      </c>
      <c r="E21" s="0" t="n">
        <v>3879</v>
      </c>
      <c r="F21" s="0" t="n">
        <v>11</v>
      </c>
      <c r="G21" s="0" t="n">
        <v>22</v>
      </c>
      <c r="H21" s="0" t="n">
        <v>0.56</v>
      </c>
      <c r="I21" s="0" t="n">
        <v>1163</v>
      </c>
      <c r="J21" s="32" t="n">
        <v>2715</v>
      </c>
      <c r="K21" s="0" t="n">
        <v>1</v>
      </c>
      <c r="L21" s="33" t="b">
        <f aca="false">IF(AND(TableData3[[#This Row],[Month]]&gt;=Backend!$C$9,TableData3[[#This Row],[Month]]&lt;=Backend!$D$9),TRUE(),FALSE())</f>
        <v>0</v>
      </c>
    </row>
    <row r="22" customFormat="false" ht="15" hidden="false" customHeight="false" outlineLevel="0" collapsed="false">
      <c r="A22" s="0" t="s">
        <v>66</v>
      </c>
      <c r="B22" s="25" t="n">
        <v>43851</v>
      </c>
      <c r="C22" s="31" t="s">
        <v>16</v>
      </c>
      <c r="D22" s="31" t="s">
        <v>15</v>
      </c>
      <c r="E22" s="0" t="n">
        <v>3754</v>
      </c>
      <c r="F22" s="0" t="n">
        <v>10</v>
      </c>
      <c r="G22" s="0" t="n">
        <v>26</v>
      </c>
      <c r="H22" s="0" t="n">
        <v>0.69</v>
      </c>
      <c r="I22" s="0" t="n">
        <v>959</v>
      </c>
      <c r="J22" s="32" t="n">
        <v>2627</v>
      </c>
      <c r="K22" s="0" t="n">
        <v>0</v>
      </c>
      <c r="L22" s="33" t="b">
        <f aca="false">IF(AND(TableData3[[#This Row],[Month]]&gt;=Backend!$C$9,TableData3[[#This Row],[Month]]&lt;=Backend!$D$9),TRUE(),FALSE())</f>
        <v>0</v>
      </c>
    </row>
    <row r="23" customFormat="false" ht="15" hidden="false" customHeight="false" outlineLevel="0" collapsed="false">
      <c r="A23" s="0" t="s">
        <v>67</v>
      </c>
      <c r="B23" s="25" t="n">
        <v>43852</v>
      </c>
      <c r="C23" s="31" t="s">
        <v>20</v>
      </c>
      <c r="D23" s="31" t="s">
        <v>19</v>
      </c>
      <c r="E23" s="0" t="n">
        <v>5035</v>
      </c>
      <c r="F23" s="0" t="n">
        <v>16</v>
      </c>
      <c r="G23" s="0" t="n">
        <v>49</v>
      </c>
      <c r="H23" s="0" t="n">
        <v>0.96</v>
      </c>
      <c r="I23" s="0" t="n">
        <v>1259</v>
      </c>
      <c r="J23" s="32" t="n">
        <v>3524</v>
      </c>
      <c r="K23" s="0" t="n">
        <v>0</v>
      </c>
      <c r="L23" s="33" t="b">
        <f aca="false">IF(AND(TableData3[[#This Row],[Month]]&gt;=Backend!$C$9,TableData3[[#This Row],[Month]]&lt;=Backend!$D$9),TRUE(),FALSE())</f>
        <v>0</v>
      </c>
    </row>
    <row r="24" customFormat="false" ht="15" hidden="false" customHeight="false" outlineLevel="0" collapsed="false">
      <c r="A24" s="0" t="s">
        <v>68</v>
      </c>
      <c r="B24" s="25" t="n">
        <v>43853</v>
      </c>
      <c r="C24" s="31" t="s">
        <v>23</v>
      </c>
      <c r="D24" s="31" t="s">
        <v>22</v>
      </c>
      <c r="E24" s="0" t="n">
        <v>5478</v>
      </c>
      <c r="F24" s="0" t="n">
        <v>29</v>
      </c>
      <c r="G24" s="0" t="n">
        <v>76</v>
      </c>
      <c r="H24" s="0" t="n">
        <v>1.37</v>
      </c>
      <c r="I24" s="0" t="n">
        <v>1221</v>
      </c>
      <c r="J24" s="32" t="n">
        <v>3834</v>
      </c>
      <c r="K24" s="0" t="n">
        <v>0</v>
      </c>
      <c r="L24" s="33" t="b">
        <f aca="false">IF(AND(TableData3[[#This Row],[Month]]&gt;=Backend!$C$9,TableData3[[#This Row],[Month]]&lt;=Backend!$D$9),TRUE(),FALSE())</f>
        <v>0</v>
      </c>
    </row>
    <row r="25" customFormat="false" ht="15" hidden="false" customHeight="false" outlineLevel="0" collapsed="false">
      <c r="A25" s="0" t="s">
        <v>69</v>
      </c>
      <c r="B25" s="25" t="n">
        <v>43854</v>
      </c>
      <c r="C25" s="34" t="s">
        <v>26</v>
      </c>
      <c r="D25" s="31" t="s">
        <v>19</v>
      </c>
      <c r="E25" s="0" t="n">
        <v>3821</v>
      </c>
      <c r="F25" s="0" t="n">
        <v>31</v>
      </c>
      <c r="G25" s="0" t="n">
        <v>64</v>
      </c>
      <c r="H25" s="0" t="n">
        <v>1.65</v>
      </c>
      <c r="I25" s="0" t="n">
        <v>996</v>
      </c>
      <c r="J25" s="32" t="n">
        <v>2674</v>
      </c>
      <c r="K25" s="0" t="n">
        <v>1</v>
      </c>
      <c r="L25" s="33" t="b">
        <f aca="false">IF(AND(TableData3[[#This Row],[Month]]&gt;=Backend!$C$9,TableData3[[#This Row],[Month]]&lt;=Backend!$D$9),TRUE(),FALSE())</f>
        <v>0</v>
      </c>
    </row>
    <row r="26" customFormat="false" ht="15" hidden="false" customHeight="false" outlineLevel="0" collapsed="false">
      <c r="A26" s="0" t="s">
        <v>70</v>
      </c>
      <c r="B26" s="25" t="n">
        <v>43855</v>
      </c>
      <c r="C26" s="34" t="s">
        <v>27</v>
      </c>
      <c r="D26" s="31" t="s">
        <v>22</v>
      </c>
      <c r="E26" s="0" t="n">
        <v>11333</v>
      </c>
      <c r="F26" s="0" t="n">
        <v>73</v>
      </c>
      <c r="G26" s="0" t="n">
        <v>594</v>
      </c>
      <c r="H26" s="0" t="n">
        <v>4.98</v>
      </c>
      <c r="I26" s="0" t="n">
        <v>1763</v>
      </c>
      <c r="J26" s="32" t="n">
        <v>7933</v>
      </c>
      <c r="K26" s="0" t="n">
        <v>1</v>
      </c>
      <c r="L26" s="33" t="b">
        <f aca="false">IF(AND(TableData3[[#This Row],[Month]]&gt;=Backend!$C$9,TableData3[[#This Row],[Month]]&lt;=Backend!$D$9),TRUE(),FALSE())</f>
        <v>0</v>
      </c>
    </row>
    <row r="27" customFormat="false" ht="15" hidden="false" customHeight="false" outlineLevel="0" collapsed="false">
      <c r="A27" s="0" t="s">
        <v>71</v>
      </c>
      <c r="B27" s="25" t="n">
        <v>43856</v>
      </c>
      <c r="C27" s="31" t="s">
        <v>16</v>
      </c>
      <c r="D27" s="31" t="s">
        <v>15</v>
      </c>
      <c r="E27" s="0" t="n">
        <v>3495</v>
      </c>
      <c r="F27" s="0" t="n">
        <v>13</v>
      </c>
      <c r="G27" s="0" t="n">
        <v>31</v>
      </c>
      <c r="H27" s="0" t="n">
        <v>0.88</v>
      </c>
      <c r="I27" s="0" t="n">
        <v>1075</v>
      </c>
      <c r="J27" s="32" t="n">
        <v>2446</v>
      </c>
      <c r="K27" s="0" t="n">
        <v>0</v>
      </c>
      <c r="L27" s="33" t="b">
        <f aca="false">IF(AND(TableData3[[#This Row],[Month]]&gt;=Backend!$C$9,TableData3[[#This Row],[Month]]&lt;=Backend!$D$9),TRUE(),FALSE())</f>
        <v>0</v>
      </c>
    </row>
    <row r="28" customFormat="false" ht="15" hidden="false" customHeight="false" outlineLevel="0" collapsed="false">
      <c r="A28" s="0" t="s">
        <v>72</v>
      </c>
      <c r="B28" s="25" t="n">
        <v>43857</v>
      </c>
      <c r="C28" s="31" t="s">
        <v>20</v>
      </c>
      <c r="D28" s="31" t="s">
        <v>19</v>
      </c>
      <c r="E28" s="0" t="n">
        <v>3166</v>
      </c>
      <c r="F28" s="0" t="n">
        <v>13</v>
      </c>
      <c r="G28" s="0" t="n">
        <v>25</v>
      </c>
      <c r="H28" s="0" t="n">
        <v>0.8</v>
      </c>
      <c r="I28" s="0" t="n">
        <v>982</v>
      </c>
      <c r="J28" s="32" t="n">
        <v>2216</v>
      </c>
      <c r="K28" s="0" t="n">
        <v>1</v>
      </c>
      <c r="L28" s="33" t="b">
        <f aca="false">IF(AND(TableData3[[#This Row],[Month]]&gt;=Backend!$C$9,TableData3[[#This Row],[Month]]&lt;=Backend!$D$9),TRUE(),FALSE())</f>
        <v>0</v>
      </c>
    </row>
    <row r="29" customFormat="false" ht="15" hidden="false" customHeight="false" outlineLevel="0" collapsed="false">
      <c r="A29" s="0" t="s">
        <v>73</v>
      </c>
      <c r="B29" s="25" t="n">
        <v>43858</v>
      </c>
      <c r="C29" s="31" t="s">
        <v>23</v>
      </c>
      <c r="D29" s="31" t="s">
        <v>22</v>
      </c>
      <c r="E29" s="0" t="n">
        <v>3282</v>
      </c>
      <c r="F29" s="0" t="n">
        <v>28</v>
      </c>
      <c r="G29" s="0" t="n">
        <v>53</v>
      </c>
      <c r="H29" s="0" t="n">
        <v>1.6</v>
      </c>
      <c r="I29" s="0" t="n">
        <v>1030</v>
      </c>
      <c r="J29" s="32" t="n">
        <v>2297</v>
      </c>
      <c r="K29" s="0" t="n">
        <v>1</v>
      </c>
      <c r="L29" s="33" t="b">
        <f aca="false">IF(AND(TableData3[[#This Row],[Month]]&gt;=Backend!$C$9,TableData3[[#This Row],[Month]]&lt;=Backend!$D$9),TRUE(),FALSE())</f>
        <v>0</v>
      </c>
    </row>
    <row r="30" customFormat="false" ht="15" hidden="false" customHeight="false" outlineLevel="0" collapsed="false">
      <c r="A30" s="0" t="s">
        <v>74</v>
      </c>
      <c r="B30" s="25" t="n">
        <v>43859</v>
      </c>
      <c r="C30" s="34" t="s">
        <v>26</v>
      </c>
      <c r="D30" s="31" t="s">
        <v>19</v>
      </c>
      <c r="E30" s="0" t="n">
        <v>3425</v>
      </c>
      <c r="F30" s="0" t="n">
        <v>32</v>
      </c>
      <c r="G30" s="0" t="n">
        <v>65</v>
      </c>
      <c r="H30" s="0" t="n">
        <v>1.9</v>
      </c>
      <c r="I30" s="0" t="n">
        <v>1473</v>
      </c>
      <c r="J30" s="32" t="n">
        <v>2397</v>
      </c>
      <c r="K30" s="0" t="n">
        <v>0</v>
      </c>
      <c r="L30" s="33" t="b">
        <f aca="false">IF(AND(TableData3[[#This Row],[Month]]&gt;=Backend!$C$9,TableData3[[#This Row],[Month]]&lt;=Backend!$D$9),TRUE(),FALSE())</f>
        <v>0</v>
      </c>
    </row>
    <row r="31" customFormat="false" ht="15" hidden="false" customHeight="false" outlineLevel="0" collapsed="false">
      <c r="A31" s="0" t="s">
        <v>75</v>
      </c>
      <c r="B31" s="25" t="n">
        <v>43860</v>
      </c>
      <c r="C31" s="34" t="s">
        <v>27</v>
      </c>
      <c r="D31" s="31" t="s">
        <v>22</v>
      </c>
      <c r="E31" s="0" t="n">
        <v>3402</v>
      </c>
      <c r="F31" s="0" t="n">
        <v>16</v>
      </c>
      <c r="G31" s="0" t="n">
        <v>28</v>
      </c>
      <c r="H31" s="0" t="n">
        <v>0.8</v>
      </c>
      <c r="I31" s="0" t="n">
        <v>1359</v>
      </c>
      <c r="J31" s="32" t="n">
        <v>2381</v>
      </c>
      <c r="K31" s="0" t="n">
        <v>1</v>
      </c>
      <c r="L31" s="33" t="b">
        <f aca="false">IF(AND(TableData3[[#This Row],[Month]]&gt;=Backend!$C$9,TableData3[[#This Row],[Month]]&lt;=Backend!$D$9),TRUE(),FALSE())</f>
        <v>0</v>
      </c>
    </row>
    <row r="32" customFormat="false" ht="15" hidden="false" customHeight="false" outlineLevel="0" collapsed="false">
      <c r="A32" s="0" t="s">
        <v>76</v>
      </c>
      <c r="B32" s="25" t="n">
        <v>43861</v>
      </c>
      <c r="C32" s="31" t="s">
        <v>16</v>
      </c>
      <c r="D32" s="31" t="s">
        <v>15</v>
      </c>
      <c r="E32" s="0" t="n">
        <v>3084</v>
      </c>
      <c r="F32" s="0" t="n">
        <v>14</v>
      </c>
      <c r="G32" s="0" t="n">
        <v>29</v>
      </c>
      <c r="H32" s="0" t="n">
        <v>0.9</v>
      </c>
      <c r="I32" s="0" t="n">
        <v>1160</v>
      </c>
      <c r="J32" s="32" t="n">
        <v>2158</v>
      </c>
      <c r="K32" s="0" t="n">
        <v>1</v>
      </c>
      <c r="L32" s="33" t="b">
        <f aca="false">IF(AND(TableData3[[#This Row],[Month]]&gt;=Backend!$C$9,TableData3[[#This Row],[Month]]&lt;=Backend!$D$9),TRUE(),FALSE())</f>
        <v>0</v>
      </c>
    </row>
    <row r="33" customFormat="false" ht="15" hidden="false" customHeight="false" outlineLevel="0" collapsed="false">
      <c r="A33" s="0" t="s">
        <v>77</v>
      </c>
      <c r="B33" s="25" t="n">
        <v>43862</v>
      </c>
      <c r="C33" s="31" t="s">
        <v>20</v>
      </c>
      <c r="D33" s="31" t="s">
        <v>19</v>
      </c>
      <c r="E33" s="0" t="n">
        <v>4521</v>
      </c>
      <c r="F33" s="0" t="n">
        <v>11</v>
      </c>
      <c r="G33" s="0" t="n">
        <v>33</v>
      </c>
      <c r="H33" s="0" t="n">
        <v>0.7</v>
      </c>
      <c r="I33" s="0" t="n">
        <v>1345</v>
      </c>
      <c r="J33" s="32" t="n">
        <v>3164</v>
      </c>
      <c r="K33" s="0" t="n">
        <v>1</v>
      </c>
      <c r="L33" s="33" t="b">
        <f aca="false">IF(AND(TableData3[[#This Row],[Month]]&gt;=Backend!$C$9,TableData3[[#This Row],[Month]]&lt;=Backend!$D$9),TRUE(),FALSE())</f>
        <v>1</v>
      </c>
    </row>
    <row r="34" customFormat="false" ht="15" hidden="false" customHeight="false" outlineLevel="0" collapsed="false">
      <c r="A34" s="0" t="s">
        <v>78</v>
      </c>
      <c r="B34" s="25" t="n">
        <v>43863</v>
      </c>
      <c r="C34" s="31" t="s">
        <v>23</v>
      </c>
      <c r="D34" s="31" t="s">
        <v>22</v>
      </c>
      <c r="E34" s="0" t="n">
        <v>4122</v>
      </c>
      <c r="F34" s="0" t="n">
        <v>16</v>
      </c>
      <c r="G34" s="0" t="n">
        <v>53</v>
      </c>
      <c r="H34" s="0" t="n">
        <v>1.3</v>
      </c>
      <c r="I34" s="0" t="n">
        <v>1098</v>
      </c>
      <c r="J34" s="32" t="n">
        <v>2885</v>
      </c>
      <c r="K34" s="0" t="n">
        <v>1</v>
      </c>
      <c r="L34" s="33" t="b">
        <f aca="false">IF(AND(TableData3[[#This Row],[Month]]&gt;=Backend!$C$9,TableData3[[#This Row],[Month]]&lt;=Backend!$D$9),TRUE(),FALSE())</f>
        <v>1</v>
      </c>
    </row>
    <row r="35" customFormat="false" ht="15" hidden="false" customHeight="false" outlineLevel="0" collapsed="false">
      <c r="A35" s="0" t="s">
        <v>79</v>
      </c>
      <c r="B35" s="25" t="n">
        <v>43864</v>
      </c>
      <c r="C35" s="34" t="s">
        <v>26</v>
      </c>
      <c r="D35" s="31" t="s">
        <v>19</v>
      </c>
      <c r="E35" s="0" t="n">
        <v>5438</v>
      </c>
      <c r="F35" s="0" t="n">
        <v>34</v>
      </c>
      <c r="G35" s="0" t="n">
        <v>105</v>
      </c>
      <c r="H35" s="0" t="n">
        <v>1.9</v>
      </c>
      <c r="I35" s="0" t="n">
        <v>1338</v>
      </c>
      <c r="J35" s="32" t="n">
        <v>3806</v>
      </c>
      <c r="K35" s="0" t="n">
        <v>1</v>
      </c>
      <c r="L35" s="33" t="b">
        <f aca="false">IF(AND(TableData3[[#This Row],[Month]]&gt;=Backend!$C$9,TableData3[[#This Row],[Month]]&lt;=Backend!$D$9),TRUE(),FALSE())</f>
        <v>1</v>
      </c>
    </row>
    <row r="36" customFormat="false" ht="15" hidden="false" customHeight="false" outlineLevel="0" collapsed="false">
      <c r="A36" s="0" t="s">
        <v>80</v>
      </c>
      <c r="B36" s="25" t="n">
        <v>43865</v>
      </c>
      <c r="C36" s="34" t="s">
        <v>27</v>
      </c>
      <c r="D36" s="31" t="s">
        <v>22</v>
      </c>
      <c r="E36" s="0" t="n">
        <v>5705</v>
      </c>
      <c r="F36" s="0" t="n">
        <v>77</v>
      </c>
      <c r="G36" s="0" t="n">
        <v>340</v>
      </c>
      <c r="H36" s="0" t="n">
        <v>5.6</v>
      </c>
      <c r="I36" s="0" t="n">
        <v>1349</v>
      </c>
      <c r="J36" s="32" t="n">
        <v>3993</v>
      </c>
      <c r="K36" s="0" t="n">
        <v>1</v>
      </c>
      <c r="L36" s="33" t="b">
        <f aca="false">IF(AND(TableData3[[#This Row],[Month]]&gt;=Backend!$C$9,TableData3[[#This Row],[Month]]&lt;=Backend!$D$9),TRUE(),FALSE())</f>
        <v>1</v>
      </c>
    </row>
    <row r="37" customFormat="false" ht="15" hidden="false" customHeight="false" outlineLevel="0" collapsed="false">
      <c r="A37" s="0" t="s">
        <v>81</v>
      </c>
      <c r="B37" s="25" t="n">
        <v>43866</v>
      </c>
      <c r="C37" s="31" t="s">
        <v>16</v>
      </c>
      <c r="D37" s="31" t="s">
        <v>15</v>
      </c>
      <c r="E37" s="0" t="n">
        <v>4052</v>
      </c>
      <c r="F37" s="0" t="n">
        <v>28</v>
      </c>
      <c r="G37" s="0" t="n">
        <v>58</v>
      </c>
      <c r="H37" s="0" t="n">
        <v>1.4</v>
      </c>
      <c r="I37" s="0" t="n">
        <v>1212</v>
      </c>
      <c r="J37" s="32" t="n">
        <v>2836</v>
      </c>
      <c r="K37" s="0" t="n">
        <v>1</v>
      </c>
      <c r="L37" s="33" t="b">
        <f aca="false">IF(AND(TableData3[[#This Row],[Month]]&gt;=Backend!$C$9,TableData3[[#This Row],[Month]]&lt;=Backend!$D$9),TRUE(),FALSE())</f>
        <v>1</v>
      </c>
    </row>
    <row r="38" customFormat="false" ht="15" hidden="false" customHeight="false" outlineLevel="0" collapsed="false">
      <c r="A38" s="0" t="s">
        <v>82</v>
      </c>
      <c r="B38" s="25" t="n">
        <v>43867</v>
      </c>
      <c r="C38" s="31" t="s">
        <v>20</v>
      </c>
      <c r="D38" s="31" t="s">
        <v>19</v>
      </c>
      <c r="E38" s="0" t="n">
        <v>9943</v>
      </c>
      <c r="F38" s="0" t="n">
        <v>31</v>
      </c>
      <c r="G38" s="0" t="n">
        <v>225</v>
      </c>
      <c r="H38" s="0" t="n">
        <v>2.2</v>
      </c>
      <c r="I38" s="0" t="n">
        <v>1560</v>
      </c>
      <c r="J38" s="32" t="n">
        <v>6960</v>
      </c>
      <c r="K38" s="0" t="n">
        <v>1</v>
      </c>
      <c r="L38" s="33" t="b">
        <f aca="false">IF(AND(TableData3[[#This Row],[Month]]&gt;=Backend!$C$9,TableData3[[#This Row],[Month]]&lt;=Backend!$D$9),TRUE(),FALSE())</f>
        <v>1</v>
      </c>
    </row>
    <row r="39" customFormat="false" ht="15" hidden="false" customHeight="false" outlineLevel="0" collapsed="false">
      <c r="A39" s="0" t="s">
        <v>83</v>
      </c>
      <c r="B39" s="25" t="n">
        <v>43868</v>
      </c>
      <c r="C39" s="31" t="s">
        <v>23</v>
      </c>
      <c r="D39" s="31" t="s">
        <v>22</v>
      </c>
      <c r="E39" s="0" t="n">
        <v>5012</v>
      </c>
      <c r="F39" s="0" t="n">
        <v>27</v>
      </c>
      <c r="G39" s="0" t="n">
        <v>91</v>
      </c>
      <c r="H39" s="0" t="n">
        <v>1.8</v>
      </c>
      <c r="I39" s="0" t="n">
        <v>1162</v>
      </c>
      <c r="J39" s="32" t="n">
        <v>3508</v>
      </c>
      <c r="K39" s="0" t="n">
        <v>1</v>
      </c>
      <c r="L39" s="33" t="b">
        <f aca="false">IF(AND(TableData3[[#This Row],[Month]]&gt;=Backend!$C$9,TableData3[[#This Row],[Month]]&lt;=Backend!$D$9),TRUE(),FALSE())</f>
        <v>1</v>
      </c>
    </row>
    <row r="40" customFormat="false" ht="15" hidden="false" customHeight="false" outlineLevel="0" collapsed="false">
      <c r="A40" s="0" t="s">
        <v>84</v>
      </c>
      <c r="B40" s="25" t="n">
        <v>43869</v>
      </c>
      <c r="C40" s="34" t="s">
        <v>26</v>
      </c>
      <c r="D40" s="31" t="s">
        <v>19</v>
      </c>
      <c r="E40" s="0" t="n">
        <v>3607</v>
      </c>
      <c r="F40" s="0" t="n">
        <v>16</v>
      </c>
      <c r="G40" s="0" t="n">
        <v>34</v>
      </c>
      <c r="H40" s="0" t="n">
        <v>0.9</v>
      </c>
      <c r="I40" s="0" t="n">
        <v>1221</v>
      </c>
      <c r="J40" s="32" t="n">
        <v>2524</v>
      </c>
      <c r="K40" s="0" t="n">
        <v>1</v>
      </c>
      <c r="L40" s="33" t="b">
        <f aca="false">IF(AND(TableData3[[#This Row],[Month]]&gt;=Backend!$C$9,TableData3[[#This Row],[Month]]&lt;=Backend!$D$9),TRUE(),FALSE())</f>
        <v>1</v>
      </c>
    </row>
    <row r="41" customFormat="false" ht="15" hidden="false" customHeight="false" outlineLevel="0" collapsed="false">
      <c r="A41" s="0" t="s">
        <v>85</v>
      </c>
      <c r="B41" s="25" t="n">
        <v>43870</v>
      </c>
      <c r="C41" s="34" t="s">
        <v>27</v>
      </c>
      <c r="D41" s="31" t="s">
        <v>22</v>
      </c>
      <c r="E41" s="0" t="n">
        <v>3153</v>
      </c>
      <c r="F41" s="0" t="n">
        <v>25</v>
      </c>
      <c r="G41" s="0" t="n">
        <v>43</v>
      </c>
      <c r="H41" s="0" t="n">
        <v>1.3</v>
      </c>
      <c r="I41" s="0" t="n">
        <v>1028</v>
      </c>
      <c r="J41" s="32" t="n">
        <v>2207</v>
      </c>
      <c r="K41" s="0" t="n">
        <v>1</v>
      </c>
      <c r="L41" s="33" t="b">
        <f aca="false">IF(AND(TableData3[[#This Row],[Month]]&gt;=Backend!$C$9,TableData3[[#This Row],[Month]]&lt;=Backend!$D$9),TRUE(),FALSE())</f>
        <v>1</v>
      </c>
    </row>
    <row r="42" customFormat="false" ht="15" hidden="false" customHeight="false" outlineLevel="0" collapsed="false">
      <c r="A42" s="0" t="s">
        <v>86</v>
      </c>
      <c r="B42" s="25" t="n">
        <v>43871</v>
      </c>
      <c r="C42" s="31" t="s">
        <v>16</v>
      </c>
      <c r="D42" s="31" t="s">
        <v>15</v>
      </c>
      <c r="E42" s="0" t="n">
        <v>3552</v>
      </c>
      <c r="F42" s="0" t="n">
        <v>31</v>
      </c>
      <c r="G42" s="0" t="n">
        <v>77</v>
      </c>
      <c r="H42" s="0" t="n">
        <v>2.1</v>
      </c>
      <c r="I42" s="0" t="n">
        <v>1303</v>
      </c>
      <c r="J42" s="32" t="n">
        <v>2486</v>
      </c>
      <c r="K42" s="0" t="n">
        <v>1</v>
      </c>
      <c r="L42" s="33" t="b">
        <f aca="false">IF(AND(TableData3[[#This Row],[Month]]&gt;=Backend!$C$9,TableData3[[#This Row],[Month]]&lt;=Backend!$D$9),TRUE(),FALSE())</f>
        <v>1</v>
      </c>
    </row>
    <row r="43" customFormat="false" ht="15" hidden="false" customHeight="false" outlineLevel="0" collapsed="false">
      <c r="A43" s="0" t="s">
        <v>87</v>
      </c>
      <c r="B43" s="25" t="n">
        <v>43872</v>
      </c>
      <c r="C43" s="31" t="s">
        <v>20</v>
      </c>
      <c r="D43" s="31" t="s">
        <v>19</v>
      </c>
      <c r="E43" s="0" t="n">
        <v>2740</v>
      </c>
      <c r="F43" s="0" t="n">
        <v>15</v>
      </c>
      <c r="G43" s="0" t="n">
        <v>25</v>
      </c>
      <c r="H43" s="0" t="n">
        <v>0.9</v>
      </c>
      <c r="I43" s="0" t="n">
        <v>1218</v>
      </c>
      <c r="J43" s="32" t="n">
        <v>1918</v>
      </c>
      <c r="K43" s="0" t="n">
        <v>1</v>
      </c>
      <c r="L43" s="33" t="b">
        <f aca="false">IF(AND(TableData3[[#This Row],[Month]]&gt;=Backend!$C$9,TableData3[[#This Row],[Month]]&lt;=Backend!$D$9),TRUE(),FALSE())</f>
        <v>1</v>
      </c>
    </row>
    <row r="44" customFormat="false" ht="15" hidden="false" customHeight="false" outlineLevel="0" collapsed="false">
      <c r="A44" s="0" t="s">
        <v>88</v>
      </c>
      <c r="B44" s="25" t="n">
        <v>43873</v>
      </c>
      <c r="C44" s="31" t="s">
        <v>23</v>
      </c>
      <c r="D44" s="31" t="s">
        <v>22</v>
      </c>
      <c r="E44" s="0" t="n">
        <v>3184</v>
      </c>
      <c r="F44" s="0" t="n">
        <v>14</v>
      </c>
      <c r="G44" s="0" t="n">
        <v>36</v>
      </c>
      <c r="H44" s="0" t="n">
        <v>1.1</v>
      </c>
      <c r="I44" s="0" t="n">
        <v>1186</v>
      </c>
      <c r="J44" s="32" t="n">
        <v>2228</v>
      </c>
      <c r="K44" s="0" t="n">
        <v>1</v>
      </c>
      <c r="L44" s="33" t="b">
        <f aca="false">IF(AND(TableData3[[#This Row],[Month]]&gt;=Backend!$C$9,TableData3[[#This Row],[Month]]&lt;=Backend!$D$9),TRUE(),FALSE())</f>
        <v>1</v>
      </c>
    </row>
    <row r="45" customFormat="false" ht="15" hidden="false" customHeight="false" outlineLevel="0" collapsed="false">
      <c r="A45" s="0" t="s">
        <v>89</v>
      </c>
      <c r="B45" s="25" t="n">
        <v>43874</v>
      </c>
      <c r="C45" s="34" t="s">
        <v>26</v>
      </c>
      <c r="D45" s="31" t="s">
        <v>19</v>
      </c>
      <c r="E45" s="0" t="n">
        <v>3786</v>
      </c>
      <c r="F45" s="0" t="n">
        <v>14</v>
      </c>
      <c r="G45" s="0" t="n">
        <v>32</v>
      </c>
      <c r="H45" s="0" t="n">
        <v>0.8</v>
      </c>
      <c r="I45" s="0" t="n">
        <v>1302</v>
      </c>
      <c r="J45" s="32" t="n">
        <v>2650</v>
      </c>
      <c r="K45" s="0" t="n">
        <v>0</v>
      </c>
      <c r="L45" s="33" t="b">
        <f aca="false">IF(AND(TableData3[[#This Row],[Month]]&gt;=Backend!$C$9,TableData3[[#This Row],[Month]]&lt;=Backend!$D$9),TRUE(),FALSE())</f>
        <v>1</v>
      </c>
    </row>
    <row r="46" customFormat="false" ht="15" hidden="false" customHeight="false" outlineLevel="0" collapsed="false">
      <c r="A46" s="0" t="s">
        <v>90</v>
      </c>
      <c r="B46" s="25" t="n">
        <v>43875</v>
      </c>
      <c r="C46" s="34" t="s">
        <v>27</v>
      </c>
      <c r="D46" s="31" t="s">
        <v>22</v>
      </c>
      <c r="E46" s="0" t="n">
        <v>3695</v>
      </c>
      <c r="F46" s="0" t="n">
        <v>15</v>
      </c>
      <c r="G46" s="0" t="n">
        <v>46</v>
      </c>
      <c r="H46" s="0" t="n">
        <v>1.2</v>
      </c>
      <c r="I46" s="0" t="n">
        <v>1137</v>
      </c>
      <c r="J46" s="32" t="n">
        <v>2586</v>
      </c>
      <c r="K46" s="0" t="n">
        <v>1</v>
      </c>
      <c r="L46" s="33" t="b">
        <f aca="false">IF(AND(TableData3[[#This Row],[Month]]&gt;=Backend!$C$9,TableData3[[#This Row],[Month]]&lt;=Backend!$D$9),TRUE(),FALSE())</f>
        <v>1</v>
      </c>
    </row>
    <row r="47" customFormat="false" ht="15" hidden="false" customHeight="false" outlineLevel="0" collapsed="false">
      <c r="A47" s="0" t="s">
        <v>91</v>
      </c>
      <c r="B47" s="25" t="n">
        <v>43876</v>
      </c>
      <c r="C47" s="31" t="s">
        <v>16</v>
      </c>
      <c r="D47" s="31" t="s">
        <v>15</v>
      </c>
      <c r="E47" s="0" t="n">
        <v>4133</v>
      </c>
      <c r="F47" s="0" t="n">
        <v>39</v>
      </c>
      <c r="G47" s="0" t="n">
        <v>140</v>
      </c>
      <c r="H47" s="0" t="n">
        <v>3.3</v>
      </c>
      <c r="I47" s="0" t="n">
        <v>1139</v>
      </c>
      <c r="J47" s="32" t="n">
        <v>2893</v>
      </c>
      <c r="K47" s="0" t="n">
        <v>1</v>
      </c>
      <c r="L47" s="33" t="b">
        <f aca="false">IF(AND(TableData3[[#This Row],[Month]]&gt;=Backend!$C$9,TableData3[[#This Row],[Month]]&lt;=Backend!$D$9),TRUE(),FALSE())</f>
        <v>1</v>
      </c>
    </row>
    <row r="48" customFormat="false" ht="15" hidden="false" customHeight="false" outlineLevel="0" collapsed="false">
      <c r="A48" s="0" t="s">
        <v>92</v>
      </c>
      <c r="B48" s="25" t="n">
        <v>43877</v>
      </c>
      <c r="C48" s="31" t="s">
        <v>20</v>
      </c>
      <c r="D48" s="31" t="s">
        <v>19</v>
      </c>
      <c r="E48" s="0" t="n">
        <v>4676</v>
      </c>
      <c r="F48" s="0" t="n">
        <v>20</v>
      </c>
      <c r="G48" s="0" t="n">
        <v>52</v>
      </c>
      <c r="H48" s="0" t="n">
        <v>1.1</v>
      </c>
      <c r="I48" s="0" t="n">
        <v>1188</v>
      </c>
      <c r="J48" s="32" t="n">
        <v>3273</v>
      </c>
      <c r="K48" s="0" t="n">
        <v>1</v>
      </c>
      <c r="L48" s="33" t="b">
        <f aca="false">IF(AND(TableData3[[#This Row],[Month]]&gt;=Backend!$C$9,TableData3[[#This Row],[Month]]&lt;=Backend!$D$9),TRUE(),FALSE())</f>
        <v>1</v>
      </c>
    </row>
    <row r="49" customFormat="false" ht="15" hidden="false" customHeight="false" outlineLevel="0" collapsed="false">
      <c r="A49" s="0" t="s">
        <v>93</v>
      </c>
      <c r="B49" s="25" t="n">
        <v>43878</v>
      </c>
      <c r="C49" s="31" t="s">
        <v>23</v>
      </c>
      <c r="D49" s="31" t="s">
        <v>22</v>
      </c>
      <c r="E49" s="0" t="n">
        <v>3288</v>
      </c>
      <c r="F49" s="0" t="n">
        <v>13</v>
      </c>
      <c r="G49" s="0" t="n">
        <v>36</v>
      </c>
      <c r="H49" s="0" t="n">
        <v>1.1</v>
      </c>
      <c r="I49" s="0" t="n">
        <v>1000</v>
      </c>
      <c r="J49" s="32" t="n">
        <v>2301</v>
      </c>
      <c r="K49" s="0" t="n">
        <v>0</v>
      </c>
      <c r="L49" s="33" t="b">
        <f aca="false">IF(AND(TableData3[[#This Row],[Month]]&gt;=Backend!$C$9,TableData3[[#This Row],[Month]]&lt;=Backend!$D$9),TRUE(),FALSE())</f>
        <v>1</v>
      </c>
    </row>
    <row r="50" customFormat="false" ht="15" hidden="false" customHeight="false" outlineLevel="0" collapsed="false">
      <c r="A50" s="0" t="s">
        <v>94</v>
      </c>
      <c r="B50" s="25" t="n">
        <v>43879</v>
      </c>
      <c r="C50" s="34" t="s">
        <v>26</v>
      </c>
      <c r="D50" s="31" t="s">
        <v>19</v>
      </c>
      <c r="E50" s="0" t="n">
        <v>7625</v>
      </c>
      <c r="F50" s="0" t="n">
        <v>28</v>
      </c>
      <c r="G50" s="0" t="n">
        <v>142</v>
      </c>
      <c r="H50" s="0" t="n">
        <v>1.8</v>
      </c>
      <c r="I50" s="0" t="n">
        <v>1737</v>
      </c>
      <c r="J50" s="32" t="n">
        <v>5337</v>
      </c>
      <c r="K50" s="0" t="n">
        <v>0</v>
      </c>
      <c r="L50" s="33" t="b">
        <f aca="false">IF(AND(TableData3[[#This Row],[Month]]&gt;=Backend!$C$9,TableData3[[#This Row],[Month]]&lt;=Backend!$D$9),TRUE(),FALSE())</f>
        <v>1</v>
      </c>
    </row>
    <row r="51" customFormat="false" ht="15" hidden="false" customHeight="false" outlineLevel="0" collapsed="false">
      <c r="A51" s="0" t="s">
        <v>95</v>
      </c>
      <c r="B51" s="25" t="n">
        <v>43880</v>
      </c>
      <c r="C51" s="34" t="s">
        <v>27</v>
      </c>
      <c r="D51" s="31" t="s">
        <v>22</v>
      </c>
      <c r="E51" s="0" t="n">
        <v>3715</v>
      </c>
      <c r="F51" s="0" t="n">
        <v>10</v>
      </c>
      <c r="G51" s="0" t="n">
        <v>29</v>
      </c>
      <c r="H51" s="0" t="n">
        <v>0.8</v>
      </c>
      <c r="I51" s="0" t="n">
        <v>1041</v>
      </c>
      <c r="J51" s="32" t="n">
        <v>2600</v>
      </c>
      <c r="K51" s="0" t="n">
        <v>0</v>
      </c>
      <c r="L51" s="33" t="b">
        <f aca="false">IF(AND(TableData3[[#This Row],[Month]]&gt;=Backend!$C$9,TableData3[[#This Row],[Month]]&lt;=Backend!$D$9),TRUE(),FALSE())</f>
        <v>1</v>
      </c>
    </row>
    <row r="52" customFormat="false" ht="15" hidden="false" customHeight="false" outlineLevel="0" collapsed="false">
      <c r="A52" s="0" t="s">
        <v>96</v>
      </c>
      <c r="B52" s="25" t="n">
        <v>43881</v>
      </c>
      <c r="C52" s="31" t="s">
        <v>16</v>
      </c>
      <c r="D52" s="31" t="s">
        <v>15</v>
      </c>
      <c r="E52" s="0" t="n">
        <v>3073</v>
      </c>
      <c r="F52" s="0" t="n">
        <v>10</v>
      </c>
      <c r="G52" s="0" t="n">
        <v>21</v>
      </c>
      <c r="H52" s="0" t="n">
        <v>0.7</v>
      </c>
      <c r="I52" s="0" t="n">
        <v>1036</v>
      </c>
      <c r="J52" s="32" t="n">
        <v>2151</v>
      </c>
      <c r="K52" s="0" t="n">
        <v>1</v>
      </c>
      <c r="L52" s="33" t="b">
        <f aca="false">IF(AND(TableData3[[#This Row],[Month]]&gt;=Backend!$C$9,TableData3[[#This Row],[Month]]&lt;=Backend!$D$9),TRUE(),FALSE())</f>
        <v>1</v>
      </c>
    </row>
    <row r="53" customFormat="false" ht="15" hidden="false" customHeight="false" outlineLevel="0" collapsed="false">
      <c r="A53" s="0" t="s">
        <v>97</v>
      </c>
      <c r="B53" s="25" t="n">
        <v>43882</v>
      </c>
      <c r="C53" s="31" t="s">
        <v>20</v>
      </c>
      <c r="D53" s="31" t="s">
        <v>19</v>
      </c>
      <c r="E53" s="0" t="n">
        <v>3611</v>
      </c>
      <c r="F53" s="0" t="n">
        <v>7</v>
      </c>
      <c r="G53" s="0" t="n">
        <v>18</v>
      </c>
      <c r="H53" s="0" t="n">
        <v>0.5</v>
      </c>
      <c r="I53" s="0" t="n">
        <v>1296</v>
      </c>
      <c r="J53" s="32" t="n">
        <v>2527</v>
      </c>
      <c r="K53" s="0" t="n">
        <v>1</v>
      </c>
      <c r="L53" s="33" t="b">
        <f aca="false">IF(AND(TableData3[[#This Row],[Month]]&gt;=Backend!$C$9,TableData3[[#This Row],[Month]]&lt;=Backend!$D$9),TRUE(),FALSE())</f>
        <v>1</v>
      </c>
    </row>
    <row r="54" customFormat="false" ht="15" hidden="false" customHeight="false" outlineLevel="0" collapsed="false">
      <c r="A54" s="0" t="s">
        <v>98</v>
      </c>
      <c r="B54" s="25" t="n">
        <v>43883</v>
      </c>
      <c r="C54" s="31" t="s">
        <v>23</v>
      </c>
      <c r="D54" s="31" t="s">
        <v>22</v>
      </c>
      <c r="E54" s="0" t="n">
        <v>3361</v>
      </c>
      <c r="F54" s="0" t="n">
        <v>9</v>
      </c>
      <c r="G54" s="0" t="n">
        <v>27</v>
      </c>
      <c r="H54" s="0" t="n">
        <v>0.8</v>
      </c>
      <c r="I54" s="0" t="n">
        <v>1388</v>
      </c>
      <c r="J54" s="32" t="n">
        <v>2352</v>
      </c>
      <c r="K54" s="0" t="n">
        <v>0</v>
      </c>
      <c r="L54" s="33" t="b">
        <f aca="false">IF(AND(TableData3[[#This Row],[Month]]&gt;=Backend!$C$9,TableData3[[#This Row],[Month]]&lt;=Backend!$D$9),TRUE(),FALSE())</f>
        <v>1</v>
      </c>
    </row>
    <row r="55" customFormat="false" ht="15" hidden="false" customHeight="false" outlineLevel="0" collapsed="false">
      <c r="A55" s="0" t="s">
        <v>99</v>
      </c>
      <c r="B55" s="25" t="n">
        <v>43884</v>
      </c>
      <c r="C55" s="34" t="s">
        <v>26</v>
      </c>
      <c r="D55" s="31" t="s">
        <v>19</v>
      </c>
      <c r="E55" s="0" t="n">
        <v>2716</v>
      </c>
      <c r="F55" s="0" t="n">
        <v>8</v>
      </c>
      <c r="G55" s="0" t="n">
        <v>9</v>
      </c>
      <c r="H55" s="0" t="n">
        <v>0.3</v>
      </c>
      <c r="I55" s="0" t="n">
        <v>1156</v>
      </c>
      <c r="J55" s="32" t="n">
        <v>1901</v>
      </c>
      <c r="K55" s="0" t="n">
        <v>1</v>
      </c>
      <c r="L55" s="33" t="b">
        <f aca="false">IF(AND(TableData3[[#This Row],[Month]]&gt;=Backend!$C$9,TableData3[[#This Row],[Month]]&lt;=Backend!$D$9),TRUE(),FALSE())</f>
        <v>1</v>
      </c>
    </row>
    <row r="56" customFormat="false" ht="15" hidden="false" customHeight="false" outlineLevel="0" collapsed="false">
      <c r="A56" s="0" t="s">
        <v>100</v>
      </c>
      <c r="B56" s="25" t="n">
        <v>43885</v>
      </c>
      <c r="C56" s="34" t="s">
        <v>27</v>
      </c>
      <c r="D56" s="31" t="s">
        <v>22</v>
      </c>
      <c r="E56" s="0" t="n">
        <v>3957</v>
      </c>
      <c r="F56" s="0" t="n">
        <v>8</v>
      </c>
      <c r="G56" s="0" t="n">
        <v>22</v>
      </c>
      <c r="H56" s="0" t="n">
        <v>0.6</v>
      </c>
      <c r="I56" s="0" t="n">
        <v>1243</v>
      </c>
      <c r="J56" s="32" t="n">
        <v>2769</v>
      </c>
      <c r="K56" s="0" t="n">
        <v>1</v>
      </c>
      <c r="L56" s="33" t="b">
        <f aca="false">IF(AND(TableData3[[#This Row],[Month]]&gt;=Backend!$C$9,TableData3[[#This Row],[Month]]&lt;=Backend!$D$9),TRUE(),FALSE())</f>
        <v>1</v>
      </c>
    </row>
    <row r="57" customFormat="false" ht="15" hidden="false" customHeight="false" outlineLevel="0" collapsed="false">
      <c r="A57" s="0" t="s">
        <v>101</v>
      </c>
      <c r="B57" s="25" t="n">
        <v>43886</v>
      </c>
      <c r="C57" s="31" t="s">
        <v>16</v>
      </c>
      <c r="D57" s="31" t="s">
        <v>15</v>
      </c>
      <c r="E57" s="0" t="n">
        <v>3298</v>
      </c>
      <c r="F57" s="0" t="n">
        <v>9</v>
      </c>
      <c r="G57" s="0" t="n">
        <v>21</v>
      </c>
      <c r="H57" s="0" t="n">
        <v>0.6</v>
      </c>
      <c r="I57" s="0" t="n">
        <v>1262</v>
      </c>
      <c r="J57" s="32" t="n">
        <v>2308</v>
      </c>
      <c r="K57" s="0" t="n">
        <v>0</v>
      </c>
      <c r="L57" s="33" t="b">
        <f aca="false">IF(AND(TableData3[[#This Row],[Month]]&gt;=Backend!$C$9,TableData3[[#This Row],[Month]]&lt;=Backend!$D$9),TRUE(),FALSE())</f>
        <v>1</v>
      </c>
    </row>
    <row r="58" customFormat="false" ht="15" hidden="false" customHeight="false" outlineLevel="0" collapsed="false">
      <c r="A58" s="0" t="s">
        <v>102</v>
      </c>
      <c r="B58" s="25" t="n">
        <v>43887</v>
      </c>
      <c r="C58" s="31" t="s">
        <v>20</v>
      </c>
      <c r="D58" s="31" t="s">
        <v>19</v>
      </c>
      <c r="E58" s="0" t="n">
        <v>3367</v>
      </c>
      <c r="F58" s="0" t="n">
        <v>10</v>
      </c>
      <c r="G58" s="0" t="n">
        <v>23</v>
      </c>
      <c r="H58" s="0" t="n">
        <v>0.7</v>
      </c>
      <c r="I58" s="0" t="n">
        <v>1108</v>
      </c>
      <c r="J58" s="32" t="n">
        <v>2356</v>
      </c>
      <c r="K58" s="0" t="n">
        <v>1</v>
      </c>
      <c r="L58" s="33" t="b">
        <f aca="false">IF(AND(TableData3[[#This Row],[Month]]&gt;=Backend!$C$9,TableData3[[#This Row],[Month]]&lt;=Backend!$D$9),TRUE(),FALSE())</f>
        <v>1</v>
      </c>
    </row>
    <row r="59" customFormat="false" ht="15" hidden="false" customHeight="false" outlineLevel="0" collapsed="false">
      <c r="A59" s="0" t="s">
        <v>103</v>
      </c>
      <c r="B59" s="25" t="n">
        <v>43888</v>
      </c>
      <c r="C59" s="31" t="s">
        <v>23</v>
      </c>
      <c r="D59" s="31" t="s">
        <v>22</v>
      </c>
      <c r="E59" s="0" t="n">
        <v>5070</v>
      </c>
      <c r="F59" s="0" t="n">
        <v>13</v>
      </c>
      <c r="G59" s="0" t="n">
        <v>127</v>
      </c>
      <c r="H59" s="0" t="n">
        <v>2.4</v>
      </c>
      <c r="I59" s="0" t="n">
        <v>1335</v>
      </c>
      <c r="J59" s="32" t="n">
        <v>3549</v>
      </c>
      <c r="K59" s="0" t="n">
        <v>1</v>
      </c>
      <c r="L59" s="33" t="b">
        <f aca="false">IF(AND(TableData3[[#This Row],[Month]]&gt;=Backend!$C$9,TableData3[[#This Row],[Month]]&lt;=Backend!$D$9),TRUE(),FALSE())</f>
        <v>1</v>
      </c>
    </row>
    <row r="60" customFormat="false" ht="15" hidden="false" customHeight="false" outlineLevel="0" collapsed="false">
      <c r="A60" s="0" t="s">
        <v>104</v>
      </c>
      <c r="B60" s="25" t="n">
        <v>43889</v>
      </c>
      <c r="C60" s="34" t="s">
        <v>26</v>
      </c>
      <c r="D60" s="31" t="s">
        <v>19</v>
      </c>
      <c r="E60" s="0" t="n">
        <v>4403</v>
      </c>
      <c r="F60" s="0" t="n">
        <v>14</v>
      </c>
      <c r="G60" s="0" t="n">
        <v>34</v>
      </c>
      <c r="H60" s="0" t="n">
        <v>0.8</v>
      </c>
      <c r="I60" s="0" t="n">
        <v>1170</v>
      </c>
      <c r="J60" s="32" t="n">
        <v>3082</v>
      </c>
      <c r="K60" s="0" t="n">
        <v>1</v>
      </c>
      <c r="L60" s="33" t="b">
        <f aca="false">IF(AND(TableData3[[#This Row],[Month]]&gt;=Backend!$C$9,TableData3[[#This Row],[Month]]&lt;=Backend!$D$9),TRUE(),FALSE())</f>
        <v>1</v>
      </c>
    </row>
    <row r="61" customFormat="false" ht="15" hidden="false" customHeight="false" outlineLevel="0" collapsed="false">
      <c r="A61" s="0" t="s">
        <v>105</v>
      </c>
      <c r="B61" s="25" t="n">
        <v>43890</v>
      </c>
      <c r="C61" s="34" t="s">
        <v>27</v>
      </c>
      <c r="D61" s="31" t="s">
        <v>22</v>
      </c>
      <c r="E61" s="0" t="n">
        <v>3153</v>
      </c>
      <c r="F61" s="0" t="n">
        <v>10</v>
      </c>
      <c r="G61" s="0" t="n">
        <v>21</v>
      </c>
      <c r="H61" s="0" t="n">
        <v>0.7</v>
      </c>
      <c r="I61" s="0" t="n">
        <v>942</v>
      </c>
      <c r="J61" s="32" t="n">
        <v>2207</v>
      </c>
      <c r="K61" s="0" t="n">
        <v>1</v>
      </c>
      <c r="L61" s="33" t="b">
        <f aca="false">IF(AND(TableData3[[#This Row],[Month]]&gt;=Backend!$C$9,TableData3[[#This Row],[Month]]&lt;=Backend!$D$9),TRUE(),FALSE())</f>
        <v>1</v>
      </c>
    </row>
    <row r="62" customFormat="false" ht="15" hidden="false" customHeight="false" outlineLevel="0" collapsed="false">
      <c r="A62" s="0" t="s">
        <v>106</v>
      </c>
      <c r="B62" s="25" t="n">
        <v>43891</v>
      </c>
      <c r="C62" s="31" t="s">
        <v>16</v>
      </c>
      <c r="D62" s="31" t="s">
        <v>15</v>
      </c>
      <c r="E62" s="0" t="n">
        <v>6674</v>
      </c>
      <c r="F62" s="0" t="n">
        <v>10</v>
      </c>
      <c r="G62" s="0" t="n">
        <v>56</v>
      </c>
      <c r="H62" s="0" t="n">
        <v>0.8</v>
      </c>
      <c r="I62" s="0" t="n">
        <v>1481</v>
      </c>
      <c r="J62" s="32" t="n">
        <v>4671</v>
      </c>
      <c r="K62" s="0" t="n">
        <v>1</v>
      </c>
      <c r="L62" s="33" t="b">
        <f aca="false">IF(AND(TableData3[[#This Row],[Month]]&gt;=Backend!$C$9,TableData3[[#This Row],[Month]]&lt;=Backend!$D$9),TRUE(),FALSE())</f>
        <v>0</v>
      </c>
    </row>
    <row r="63" customFormat="false" ht="15" hidden="false" customHeight="false" outlineLevel="0" collapsed="false">
      <c r="A63" s="0" t="s">
        <v>107</v>
      </c>
      <c r="B63" s="25" t="n">
        <v>43892</v>
      </c>
      <c r="C63" s="31" t="s">
        <v>20</v>
      </c>
      <c r="D63" s="31" t="s">
        <v>19</v>
      </c>
      <c r="E63" s="0" t="n">
        <v>3725</v>
      </c>
      <c r="F63" s="0" t="n">
        <v>9</v>
      </c>
      <c r="G63" s="0" t="n">
        <v>13</v>
      </c>
      <c r="H63" s="0" t="n">
        <v>0.3</v>
      </c>
      <c r="I63" s="0" t="n">
        <v>1027</v>
      </c>
      <c r="J63" s="32" t="n">
        <v>2607</v>
      </c>
      <c r="K63" s="0" t="n">
        <v>1</v>
      </c>
      <c r="L63" s="33" t="b">
        <f aca="false">IF(AND(TableData3[[#This Row],[Month]]&gt;=Backend!$C$9,TableData3[[#This Row],[Month]]&lt;=Backend!$D$9),TRUE(),FALSE())</f>
        <v>0</v>
      </c>
    </row>
    <row r="64" customFormat="false" ht="15" hidden="false" customHeight="false" outlineLevel="0" collapsed="false">
      <c r="A64" s="0" t="s">
        <v>108</v>
      </c>
      <c r="B64" s="25" t="n">
        <v>43893</v>
      </c>
      <c r="C64" s="31" t="s">
        <v>23</v>
      </c>
      <c r="D64" s="31" t="s">
        <v>22</v>
      </c>
      <c r="E64" s="0" t="n">
        <v>3104</v>
      </c>
      <c r="F64" s="0" t="n">
        <v>12</v>
      </c>
      <c r="G64" s="0" t="n">
        <v>23</v>
      </c>
      <c r="H64" s="0" t="n">
        <v>0.7</v>
      </c>
      <c r="I64" s="0" t="n">
        <v>949</v>
      </c>
      <c r="J64" s="32" t="n">
        <v>2172</v>
      </c>
      <c r="K64" s="0" t="n">
        <v>1</v>
      </c>
      <c r="L64" s="33" t="b">
        <f aca="false">IF(AND(TableData3[[#This Row],[Month]]&gt;=Backend!$C$9,TableData3[[#This Row],[Month]]&lt;=Backend!$D$9),TRUE(),FALSE())</f>
        <v>0</v>
      </c>
    </row>
    <row r="65" customFormat="false" ht="15" hidden="false" customHeight="false" outlineLevel="0" collapsed="false">
      <c r="A65" s="0" t="s">
        <v>109</v>
      </c>
      <c r="B65" s="25" t="n">
        <v>43894</v>
      </c>
      <c r="C65" s="34" t="s">
        <v>26</v>
      </c>
      <c r="D65" s="31" t="s">
        <v>19</v>
      </c>
      <c r="E65" s="0" t="n">
        <v>4563</v>
      </c>
      <c r="F65" s="0" t="n">
        <v>14</v>
      </c>
      <c r="G65" s="0" t="n">
        <v>49</v>
      </c>
      <c r="H65" s="0" t="n">
        <v>1.1</v>
      </c>
      <c r="I65" s="0" t="n">
        <v>1449</v>
      </c>
      <c r="J65" s="32" t="n">
        <v>3194</v>
      </c>
      <c r="K65" s="0" t="n">
        <v>1</v>
      </c>
      <c r="L65" s="33" t="b">
        <f aca="false">IF(AND(TableData3[[#This Row],[Month]]&gt;=Backend!$C$9,TableData3[[#This Row],[Month]]&lt;=Backend!$D$9),TRUE(),FALSE())</f>
        <v>0</v>
      </c>
    </row>
    <row r="66" customFormat="false" ht="15" hidden="false" customHeight="false" outlineLevel="0" collapsed="false">
      <c r="A66" s="0" t="s">
        <v>110</v>
      </c>
      <c r="B66" s="25" t="n">
        <v>43895</v>
      </c>
      <c r="C66" s="34" t="s">
        <v>27</v>
      </c>
      <c r="D66" s="31" t="s">
        <v>22</v>
      </c>
      <c r="E66" s="0" t="n">
        <v>3288</v>
      </c>
      <c r="F66" s="0" t="n">
        <v>12</v>
      </c>
      <c r="G66" s="0" t="n">
        <v>17</v>
      </c>
      <c r="H66" s="0" t="n">
        <v>0.5</v>
      </c>
      <c r="I66" s="0" t="n">
        <v>1160</v>
      </c>
      <c r="J66" s="32" t="n">
        <v>2301</v>
      </c>
      <c r="K66" s="0" t="n">
        <v>1</v>
      </c>
      <c r="L66" s="33" t="b">
        <f aca="false">IF(AND(TableData3[[#This Row],[Month]]&gt;=Backend!$C$9,TableData3[[#This Row],[Month]]&lt;=Backend!$D$9),TRUE(),FALSE())</f>
        <v>0</v>
      </c>
    </row>
    <row r="67" customFormat="false" ht="15" hidden="false" customHeight="false" outlineLevel="0" collapsed="false">
      <c r="A67" s="0" t="s">
        <v>111</v>
      </c>
      <c r="B67" s="25" t="n">
        <v>43896</v>
      </c>
      <c r="C67" s="31" t="s">
        <v>16</v>
      </c>
      <c r="D67" s="31" t="s">
        <v>15</v>
      </c>
      <c r="E67" s="0" t="n">
        <v>2897</v>
      </c>
      <c r="F67" s="0" t="n">
        <v>10</v>
      </c>
      <c r="G67" s="0" t="n">
        <v>34</v>
      </c>
      <c r="H67" s="0" t="n">
        <v>1.2</v>
      </c>
      <c r="I67" s="0" t="n">
        <v>1045</v>
      </c>
      <c r="J67" s="32" t="n">
        <v>2027</v>
      </c>
      <c r="K67" s="0" t="n">
        <v>1</v>
      </c>
      <c r="L67" s="33" t="b">
        <f aca="false">IF(AND(TableData3[[#This Row],[Month]]&gt;=Backend!$C$9,TableData3[[#This Row],[Month]]&lt;=Backend!$D$9),TRUE(),FALSE())</f>
        <v>0</v>
      </c>
    </row>
    <row r="68" customFormat="false" ht="15" hidden="false" customHeight="false" outlineLevel="0" collapsed="false">
      <c r="A68" s="0" t="s">
        <v>112</v>
      </c>
      <c r="B68" s="25" t="n">
        <v>43897</v>
      </c>
      <c r="C68" s="31" t="s">
        <v>20</v>
      </c>
      <c r="D68" s="31" t="s">
        <v>19</v>
      </c>
      <c r="E68" s="0" t="n">
        <v>3535</v>
      </c>
      <c r="F68" s="0" t="n">
        <v>12</v>
      </c>
      <c r="G68" s="0" t="n">
        <v>21</v>
      </c>
      <c r="H68" s="0" t="n">
        <v>0.6</v>
      </c>
      <c r="I68" s="0" t="n">
        <v>1031</v>
      </c>
      <c r="J68" s="32" t="n">
        <v>2474</v>
      </c>
      <c r="K68" s="0" t="n">
        <v>1</v>
      </c>
      <c r="L68" s="33" t="b">
        <f aca="false">IF(AND(TableData3[[#This Row],[Month]]&gt;=Backend!$C$9,TableData3[[#This Row],[Month]]&lt;=Backend!$D$9),TRUE(),FALSE())</f>
        <v>0</v>
      </c>
    </row>
    <row r="69" customFormat="false" ht="15" hidden="false" customHeight="false" outlineLevel="0" collapsed="false">
      <c r="A69" s="0" t="s">
        <v>113</v>
      </c>
      <c r="B69" s="25" t="n">
        <v>43898</v>
      </c>
      <c r="C69" s="31" t="s">
        <v>23</v>
      </c>
      <c r="D69" s="31" t="s">
        <v>22</v>
      </c>
      <c r="E69" s="0" t="n">
        <v>3332</v>
      </c>
      <c r="F69" s="0" t="n">
        <v>13</v>
      </c>
      <c r="G69" s="0" t="n">
        <v>39</v>
      </c>
      <c r="H69" s="0" t="n">
        <v>1.2</v>
      </c>
      <c r="I69" s="0" t="n">
        <v>899</v>
      </c>
      <c r="J69" s="32" t="n">
        <v>2332</v>
      </c>
      <c r="K69" s="0" t="n">
        <v>1</v>
      </c>
      <c r="L69" s="33" t="b">
        <f aca="false">IF(AND(TableData3[[#This Row],[Month]]&gt;=Backend!$C$9,TableData3[[#This Row],[Month]]&lt;=Backend!$D$9),TRUE(),FALSE())</f>
        <v>0</v>
      </c>
    </row>
    <row r="70" customFormat="false" ht="15" hidden="false" customHeight="false" outlineLevel="0" collapsed="false">
      <c r="A70" s="0" t="s">
        <v>114</v>
      </c>
      <c r="B70" s="25" t="n">
        <v>43899</v>
      </c>
      <c r="C70" s="34" t="s">
        <v>26</v>
      </c>
      <c r="D70" s="31" t="s">
        <v>19</v>
      </c>
      <c r="E70" s="0" t="n">
        <v>3187</v>
      </c>
      <c r="F70" s="0" t="n">
        <v>16</v>
      </c>
      <c r="G70" s="0" t="n">
        <v>25</v>
      </c>
      <c r="H70" s="0" t="n">
        <v>0.8</v>
      </c>
      <c r="I70" s="0" t="n">
        <v>857</v>
      </c>
      <c r="J70" s="32" t="n">
        <v>2230</v>
      </c>
      <c r="K70" s="0" t="n">
        <v>1</v>
      </c>
      <c r="L70" s="33" t="b">
        <f aca="false">IF(AND(TableData3[[#This Row],[Month]]&gt;=Backend!$C$9,TableData3[[#This Row],[Month]]&lt;=Backend!$D$9),TRUE(),FALSE())</f>
        <v>0</v>
      </c>
    </row>
    <row r="71" customFormat="false" ht="15" hidden="false" customHeight="false" outlineLevel="0" collapsed="false">
      <c r="A71" s="0" t="s">
        <v>115</v>
      </c>
      <c r="B71" s="25" t="n">
        <v>43900</v>
      </c>
      <c r="C71" s="34" t="s">
        <v>27</v>
      </c>
      <c r="D71" s="31" t="s">
        <v>22</v>
      </c>
      <c r="E71" s="0" t="n">
        <v>4150</v>
      </c>
      <c r="F71" s="0" t="n">
        <v>13</v>
      </c>
      <c r="G71" s="0" t="n">
        <v>66</v>
      </c>
      <c r="H71" s="0" t="n">
        <v>1.6</v>
      </c>
      <c r="I71" s="0" t="n">
        <v>998</v>
      </c>
      <c r="J71" s="32" t="n">
        <v>2905</v>
      </c>
      <c r="K71" s="0" t="n">
        <v>1</v>
      </c>
      <c r="L71" s="33" t="b">
        <f aca="false">IF(AND(TableData3[[#This Row],[Month]]&gt;=Backend!$C$9,TableData3[[#This Row],[Month]]&lt;=Backend!$D$9),TRUE(),FALSE())</f>
        <v>0</v>
      </c>
    </row>
    <row r="72" customFormat="false" ht="15" hidden="false" customHeight="false" outlineLevel="0" collapsed="false">
      <c r="A72" s="0" t="s">
        <v>116</v>
      </c>
      <c r="B72" s="25" t="n">
        <v>43901</v>
      </c>
      <c r="C72" s="31" t="s">
        <v>16</v>
      </c>
      <c r="D72" s="31" t="s">
        <v>15</v>
      </c>
      <c r="E72" s="0" t="n">
        <v>5274</v>
      </c>
      <c r="F72" s="0" t="n">
        <v>49</v>
      </c>
      <c r="G72" s="0" t="n">
        <v>210</v>
      </c>
      <c r="H72" s="0" t="n">
        <v>3.8</v>
      </c>
      <c r="I72" s="0" t="n">
        <v>1086</v>
      </c>
      <c r="J72" s="32" t="n">
        <v>3691</v>
      </c>
      <c r="K72" s="0" t="n">
        <v>0</v>
      </c>
      <c r="L72" s="33" t="b">
        <f aca="false">IF(AND(TableData3[[#This Row],[Month]]&gt;=Backend!$C$9,TableData3[[#This Row],[Month]]&lt;=Backend!$D$9),TRUE(),FALSE())</f>
        <v>0</v>
      </c>
    </row>
    <row r="73" customFormat="false" ht="15" hidden="false" customHeight="false" outlineLevel="0" collapsed="false">
      <c r="A73" s="0" t="s">
        <v>117</v>
      </c>
      <c r="B73" s="25" t="n">
        <v>43902</v>
      </c>
      <c r="C73" s="31" t="s">
        <v>20</v>
      </c>
      <c r="D73" s="31" t="s">
        <v>19</v>
      </c>
      <c r="E73" s="0" t="n">
        <v>4340</v>
      </c>
      <c r="F73" s="0" t="n">
        <v>20</v>
      </c>
      <c r="G73" s="0" t="n">
        <v>44</v>
      </c>
      <c r="H73" s="0" t="n">
        <v>1</v>
      </c>
      <c r="I73" s="0" t="n">
        <v>995</v>
      </c>
      <c r="J73" s="32" t="n">
        <v>3038</v>
      </c>
      <c r="K73" s="0" t="n">
        <v>1</v>
      </c>
      <c r="L73" s="33" t="b">
        <f aca="false">IF(AND(TableData3[[#This Row],[Month]]&gt;=Backend!$C$9,TableData3[[#This Row],[Month]]&lt;=Backend!$D$9),TRUE(),FALSE())</f>
        <v>0</v>
      </c>
    </row>
    <row r="74" customFormat="false" ht="15" hidden="false" customHeight="false" outlineLevel="0" collapsed="false">
      <c r="A74" s="0" t="s">
        <v>118</v>
      </c>
      <c r="B74" s="25" t="n">
        <v>43903</v>
      </c>
      <c r="C74" s="31" t="s">
        <v>23</v>
      </c>
      <c r="D74" s="31" t="s">
        <v>22</v>
      </c>
      <c r="E74" s="0" t="n">
        <v>6452</v>
      </c>
      <c r="F74" s="0" t="n">
        <v>18</v>
      </c>
      <c r="G74" s="0" t="n">
        <v>60</v>
      </c>
      <c r="H74" s="0" t="n">
        <v>0.9</v>
      </c>
      <c r="I74" s="0" t="n">
        <v>1147</v>
      </c>
      <c r="J74" s="32" t="n">
        <v>4516</v>
      </c>
      <c r="K74" s="0" t="n">
        <v>1</v>
      </c>
      <c r="L74" s="33" t="b">
        <f aca="false">IF(AND(TableData3[[#This Row],[Month]]&gt;=Backend!$C$9,TableData3[[#This Row],[Month]]&lt;=Backend!$D$9),TRUE(),FALSE())</f>
        <v>0</v>
      </c>
    </row>
    <row r="75" customFormat="false" ht="15" hidden="false" customHeight="false" outlineLevel="0" collapsed="false">
      <c r="A75" s="0" t="s">
        <v>119</v>
      </c>
      <c r="B75" s="25" t="n">
        <v>43904</v>
      </c>
      <c r="C75" s="34" t="s">
        <v>26</v>
      </c>
      <c r="D75" s="31" t="s">
        <v>19</v>
      </c>
      <c r="E75" s="0" t="n">
        <v>4108</v>
      </c>
      <c r="F75" s="0" t="n">
        <v>26</v>
      </c>
      <c r="G75" s="0" t="n">
        <v>57</v>
      </c>
      <c r="H75" s="0" t="n">
        <v>1.4</v>
      </c>
      <c r="I75" s="0" t="n">
        <v>755</v>
      </c>
      <c r="J75" s="32" t="n">
        <v>2875</v>
      </c>
      <c r="K75" s="0" t="n">
        <v>1</v>
      </c>
      <c r="L75" s="33" t="b">
        <f aca="false">IF(AND(TableData3[[#This Row],[Month]]&gt;=Backend!$C$9,TableData3[[#This Row],[Month]]&lt;=Backend!$D$9),TRUE(),FALSE())</f>
        <v>0</v>
      </c>
    </row>
    <row r="76" customFormat="false" ht="15" hidden="false" customHeight="false" outlineLevel="0" collapsed="false">
      <c r="A76" s="0" t="s">
        <v>120</v>
      </c>
      <c r="B76" s="25" t="n">
        <v>43905</v>
      </c>
      <c r="C76" s="34" t="s">
        <v>27</v>
      </c>
      <c r="D76" s="31" t="s">
        <v>22</v>
      </c>
      <c r="E76" s="0" t="n">
        <v>3138</v>
      </c>
      <c r="F76" s="0" t="n">
        <v>15</v>
      </c>
      <c r="G76" s="0" t="n">
        <v>27</v>
      </c>
      <c r="H76" s="0" t="n">
        <v>0.9</v>
      </c>
      <c r="I76" s="0" t="n">
        <v>768</v>
      </c>
      <c r="J76" s="32" t="n">
        <v>2196</v>
      </c>
      <c r="K76" s="0" t="n">
        <v>0</v>
      </c>
      <c r="L76" s="33" t="b">
        <f aca="false">IF(AND(TableData3[[#This Row],[Month]]&gt;=Backend!$C$9,TableData3[[#This Row],[Month]]&lt;=Backend!$D$9),TRUE(),FALSE())</f>
        <v>0</v>
      </c>
    </row>
    <row r="77" customFormat="false" ht="15" hidden="false" customHeight="false" outlineLevel="0" collapsed="false">
      <c r="A77" s="0" t="s">
        <v>121</v>
      </c>
      <c r="B77" s="25" t="n">
        <v>43906</v>
      </c>
      <c r="C77" s="31" t="s">
        <v>16</v>
      </c>
      <c r="D77" s="31" t="s">
        <v>15</v>
      </c>
      <c r="E77" s="0" t="n">
        <v>3898</v>
      </c>
      <c r="F77" s="0" t="n">
        <v>20</v>
      </c>
      <c r="G77" s="0" t="n">
        <v>51</v>
      </c>
      <c r="H77" s="0" t="n">
        <v>1.3</v>
      </c>
      <c r="I77" s="0" t="n">
        <v>821</v>
      </c>
      <c r="J77" s="32" t="n">
        <v>2728</v>
      </c>
      <c r="K77" s="0" t="n">
        <v>0</v>
      </c>
      <c r="L77" s="33" t="b">
        <f aca="false">IF(AND(TableData3[[#This Row],[Month]]&gt;=Backend!$C$9,TableData3[[#This Row],[Month]]&lt;=Backend!$D$9),TRUE(),FALSE())</f>
        <v>0</v>
      </c>
    </row>
    <row r="78" customFormat="false" ht="15" hidden="false" customHeight="false" outlineLevel="0" collapsed="false">
      <c r="A78" s="0" t="s">
        <v>122</v>
      </c>
      <c r="B78" s="25" t="n">
        <v>43907</v>
      </c>
      <c r="C78" s="31" t="s">
        <v>20</v>
      </c>
      <c r="D78" s="31" t="s">
        <v>19</v>
      </c>
      <c r="E78" s="0" t="n">
        <v>3034</v>
      </c>
      <c r="F78" s="0" t="n">
        <v>20</v>
      </c>
      <c r="G78" s="0" t="n">
        <v>30</v>
      </c>
      <c r="H78" s="0" t="n">
        <v>1</v>
      </c>
      <c r="I78" s="0" t="n">
        <v>946</v>
      </c>
      <c r="J78" s="32" t="n">
        <v>2123</v>
      </c>
      <c r="K78" s="0" t="n">
        <v>0</v>
      </c>
      <c r="L78" s="33" t="b">
        <f aca="false">IF(AND(TableData3[[#This Row],[Month]]&gt;=Backend!$C$9,TableData3[[#This Row],[Month]]&lt;=Backend!$D$9),TRUE(),FALSE())</f>
        <v>0</v>
      </c>
    </row>
    <row r="79" customFormat="false" ht="15" hidden="false" customHeight="false" outlineLevel="0" collapsed="false">
      <c r="A79" s="0" t="s">
        <v>123</v>
      </c>
      <c r="B79" s="25" t="n">
        <v>43908</v>
      </c>
      <c r="C79" s="31" t="s">
        <v>23</v>
      </c>
      <c r="D79" s="31" t="s">
        <v>22</v>
      </c>
      <c r="E79" s="0" t="n">
        <v>3317</v>
      </c>
      <c r="F79" s="0" t="n">
        <v>20</v>
      </c>
      <c r="G79" s="0" t="n">
        <v>37</v>
      </c>
      <c r="H79" s="0" t="n">
        <v>1.1</v>
      </c>
      <c r="I79" s="0" t="n">
        <v>1148</v>
      </c>
      <c r="J79" s="32" t="n">
        <v>2321</v>
      </c>
      <c r="K79" s="0" t="n">
        <v>1</v>
      </c>
      <c r="L79" s="33" t="b">
        <f aca="false">IF(AND(TableData3[[#This Row],[Month]]&gt;=Backend!$C$9,TableData3[[#This Row],[Month]]&lt;=Backend!$D$9),TRUE(),FALSE())</f>
        <v>0</v>
      </c>
    </row>
    <row r="80" customFormat="false" ht="15" hidden="false" customHeight="false" outlineLevel="0" collapsed="false">
      <c r="A80" s="0" t="s">
        <v>124</v>
      </c>
      <c r="B80" s="25" t="n">
        <v>43909</v>
      </c>
      <c r="C80" s="34" t="s">
        <v>26</v>
      </c>
      <c r="D80" s="31" t="s">
        <v>19</v>
      </c>
      <c r="E80" s="0" t="n">
        <v>3331</v>
      </c>
      <c r="F80" s="0" t="n">
        <v>20</v>
      </c>
      <c r="G80" s="0" t="n">
        <v>45</v>
      </c>
      <c r="H80" s="0" t="n">
        <v>1.3</v>
      </c>
      <c r="I80" s="0" t="n">
        <v>1025</v>
      </c>
      <c r="J80" s="32" t="n">
        <v>2331</v>
      </c>
      <c r="K80" s="0" t="n">
        <v>1</v>
      </c>
      <c r="L80" s="33" t="b">
        <f aca="false">IF(AND(TableData3[[#This Row],[Month]]&gt;=Backend!$C$9,TableData3[[#This Row],[Month]]&lt;=Backend!$D$9),TRUE(),FALSE())</f>
        <v>0</v>
      </c>
    </row>
    <row r="81" customFormat="false" ht="15" hidden="false" customHeight="false" outlineLevel="0" collapsed="false">
      <c r="A81" s="0" t="s">
        <v>125</v>
      </c>
      <c r="B81" s="25" t="n">
        <v>43910</v>
      </c>
      <c r="C81" s="34" t="s">
        <v>27</v>
      </c>
      <c r="D81" s="31" t="s">
        <v>22</v>
      </c>
      <c r="E81" s="0" t="n">
        <v>3926</v>
      </c>
      <c r="F81" s="0" t="n">
        <v>37</v>
      </c>
      <c r="G81" s="0" t="n">
        <v>80</v>
      </c>
      <c r="H81" s="0" t="n">
        <v>2</v>
      </c>
      <c r="I81" s="0" t="n">
        <v>927</v>
      </c>
      <c r="J81" s="32" t="n">
        <v>2748</v>
      </c>
      <c r="K81" s="0" t="n">
        <v>0</v>
      </c>
      <c r="L81" s="33" t="b">
        <f aca="false">IF(AND(TableData3[[#This Row],[Month]]&gt;=Backend!$C$9,TableData3[[#This Row],[Month]]&lt;=Backend!$D$9),TRUE(),FALSE())</f>
        <v>0</v>
      </c>
    </row>
    <row r="82" customFormat="false" ht="15" hidden="false" customHeight="false" outlineLevel="0" collapsed="false">
      <c r="A82" s="0" t="s">
        <v>126</v>
      </c>
      <c r="B82" s="25" t="n">
        <v>43911</v>
      </c>
      <c r="C82" s="31" t="s">
        <v>16</v>
      </c>
      <c r="D82" s="31" t="s">
        <v>15</v>
      </c>
      <c r="E82" s="0" t="n">
        <v>3566</v>
      </c>
      <c r="F82" s="0" t="n">
        <v>106</v>
      </c>
      <c r="G82" s="0" t="n">
        <v>271</v>
      </c>
      <c r="H82" s="0" t="n">
        <v>7</v>
      </c>
      <c r="I82" s="0" t="n">
        <v>857</v>
      </c>
      <c r="J82" s="32" t="n">
        <v>2496</v>
      </c>
      <c r="K82" s="0" t="n">
        <v>1</v>
      </c>
      <c r="L82" s="33" t="b">
        <f aca="false">IF(AND(TableData3[[#This Row],[Month]]&gt;=Backend!$C$9,TableData3[[#This Row],[Month]]&lt;=Backend!$D$9),TRUE(),FALSE())</f>
        <v>0</v>
      </c>
    </row>
    <row r="83" customFormat="false" ht="15" hidden="false" customHeight="false" outlineLevel="0" collapsed="false">
      <c r="A83" s="0" t="s">
        <v>127</v>
      </c>
      <c r="B83" s="25" t="n">
        <v>43912</v>
      </c>
      <c r="C83" s="31" t="s">
        <v>20</v>
      </c>
      <c r="D83" s="31" t="s">
        <v>19</v>
      </c>
      <c r="E83" s="0" t="n">
        <v>6481</v>
      </c>
      <c r="F83" s="0" t="n">
        <v>224</v>
      </c>
      <c r="G83" s="0" t="n">
        <v>969</v>
      </c>
      <c r="H83" s="0" t="n">
        <v>9</v>
      </c>
      <c r="I83" s="0" t="n">
        <v>1079</v>
      </c>
      <c r="J83" s="32" t="n">
        <v>4536</v>
      </c>
      <c r="K83" s="0" t="n">
        <v>1</v>
      </c>
      <c r="L83" s="33" t="b">
        <f aca="false">IF(AND(TableData3[[#This Row],[Month]]&gt;=Backend!$C$9,TableData3[[#This Row],[Month]]&lt;=Backend!$D$9),TRUE(),FALSE())</f>
        <v>0</v>
      </c>
    </row>
    <row r="84" customFormat="false" ht="15" hidden="false" customHeight="false" outlineLevel="0" collapsed="false">
      <c r="A84" s="0" t="s">
        <v>128</v>
      </c>
      <c r="B84" s="25" t="n">
        <v>43913</v>
      </c>
      <c r="C84" s="31" t="s">
        <v>23</v>
      </c>
      <c r="D84" s="31" t="s">
        <v>22</v>
      </c>
      <c r="E84" s="0" t="n">
        <v>3864</v>
      </c>
      <c r="F84" s="0" t="n">
        <v>80</v>
      </c>
      <c r="G84" s="0" t="n">
        <v>233</v>
      </c>
      <c r="H84" s="0" t="n">
        <v>3.8</v>
      </c>
      <c r="I84" s="0" t="n">
        <v>855</v>
      </c>
      <c r="J84" s="32" t="n">
        <v>2704</v>
      </c>
      <c r="K84" s="0" t="n">
        <v>0</v>
      </c>
      <c r="L84" s="33" t="b">
        <f aca="false">IF(AND(TableData3[[#This Row],[Month]]&gt;=Backend!$C$9,TableData3[[#This Row],[Month]]&lt;=Backend!$D$9),TRUE(),FALSE())</f>
        <v>0</v>
      </c>
    </row>
    <row r="85" customFormat="false" ht="15" hidden="false" customHeight="false" outlineLevel="0" collapsed="false">
      <c r="A85" s="0" t="s">
        <v>129</v>
      </c>
      <c r="B85" s="25" t="n">
        <v>43914</v>
      </c>
      <c r="C85" s="34" t="s">
        <v>26</v>
      </c>
      <c r="D85" s="31" t="s">
        <v>19</v>
      </c>
      <c r="E85" s="0" t="n">
        <v>4455</v>
      </c>
      <c r="F85" s="0" t="n">
        <v>83</v>
      </c>
      <c r="G85" s="0" t="n">
        <v>219</v>
      </c>
      <c r="H85" s="0" t="n">
        <v>1</v>
      </c>
      <c r="I85" s="0" t="n">
        <v>824</v>
      </c>
      <c r="J85" s="32" t="n">
        <v>3118</v>
      </c>
      <c r="K85" s="0" t="n">
        <v>1</v>
      </c>
      <c r="L85" s="33" t="b">
        <f aca="false">IF(AND(TableData3[[#This Row],[Month]]&gt;=Backend!$C$9,TableData3[[#This Row],[Month]]&lt;=Backend!$D$9),TRUE(),FALSE())</f>
        <v>0</v>
      </c>
    </row>
    <row r="86" customFormat="false" ht="15" hidden="false" customHeight="false" outlineLevel="0" collapsed="false">
      <c r="A86" s="0" t="s">
        <v>130</v>
      </c>
      <c r="B86" s="25" t="n">
        <v>43915</v>
      </c>
      <c r="C86" s="34" t="s">
        <v>27</v>
      </c>
      <c r="D86" s="31" t="s">
        <v>22</v>
      </c>
      <c r="E86" s="0" t="n">
        <v>6771</v>
      </c>
      <c r="F86" s="0" t="n">
        <v>28</v>
      </c>
      <c r="G86" s="0" t="n">
        <v>120</v>
      </c>
      <c r="H86" s="0" t="n">
        <v>0.9</v>
      </c>
      <c r="I86" s="0" t="n">
        <v>1464</v>
      </c>
      <c r="J86" s="32" t="n">
        <v>4739</v>
      </c>
      <c r="K86" s="0" t="n">
        <v>1</v>
      </c>
      <c r="L86" s="33" t="b">
        <f aca="false">IF(AND(TableData3[[#This Row],[Month]]&gt;=Backend!$C$9,TableData3[[#This Row],[Month]]&lt;=Backend!$D$9),TRUE(),FALSE())</f>
        <v>0</v>
      </c>
    </row>
    <row r="87" customFormat="false" ht="15" hidden="false" customHeight="false" outlineLevel="0" collapsed="false">
      <c r="A87" s="0" t="s">
        <v>131</v>
      </c>
      <c r="B87" s="25" t="n">
        <v>43916</v>
      </c>
      <c r="C87" s="31" t="s">
        <v>16</v>
      </c>
      <c r="D87" s="31" t="s">
        <v>15</v>
      </c>
      <c r="E87" s="0" t="n">
        <v>3153</v>
      </c>
      <c r="F87" s="0" t="n">
        <v>23</v>
      </c>
      <c r="G87" s="0" t="n">
        <v>54</v>
      </c>
      <c r="H87" s="0" t="n">
        <v>1.4</v>
      </c>
      <c r="I87" s="0" t="n">
        <v>708</v>
      </c>
      <c r="J87" s="32" t="n">
        <v>2207</v>
      </c>
      <c r="K87" s="0" t="n">
        <v>1</v>
      </c>
      <c r="L87" s="33" t="b">
        <f aca="false">IF(AND(TableData3[[#This Row],[Month]]&gt;=Backend!$C$9,TableData3[[#This Row],[Month]]&lt;=Backend!$D$9),TRUE(),FALSE())</f>
        <v>0</v>
      </c>
    </row>
    <row r="88" customFormat="false" ht="15" hidden="false" customHeight="false" outlineLevel="0" collapsed="false">
      <c r="A88" s="0" t="s">
        <v>132</v>
      </c>
      <c r="B88" s="25" t="n">
        <v>43917</v>
      </c>
      <c r="C88" s="31" t="s">
        <v>20</v>
      </c>
      <c r="D88" s="31" t="s">
        <v>19</v>
      </c>
      <c r="E88" s="0" t="n">
        <v>3585</v>
      </c>
      <c r="F88" s="0" t="n">
        <v>24</v>
      </c>
      <c r="G88" s="0" t="n">
        <v>46</v>
      </c>
      <c r="H88" s="0" t="n">
        <v>0.9</v>
      </c>
      <c r="I88" s="0" t="n">
        <v>905</v>
      </c>
      <c r="J88" s="32" t="n">
        <v>2509</v>
      </c>
      <c r="K88" s="0" t="n">
        <v>1</v>
      </c>
      <c r="L88" s="33" t="b">
        <f aca="false">IF(AND(TableData3[[#This Row],[Month]]&gt;=Backend!$C$9,TableData3[[#This Row],[Month]]&lt;=Backend!$D$9),TRUE(),FALSE())</f>
        <v>0</v>
      </c>
    </row>
    <row r="89" customFormat="false" ht="15" hidden="false" customHeight="false" outlineLevel="0" collapsed="false">
      <c r="A89" s="0" t="s">
        <v>133</v>
      </c>
      <c r="B89" s="25" t="n">
        <v>43918</v>
      </c>
      <c r="C89" s="31" t="s">
        <v>23</v>
      </c>
      <c r="D89" s="31" t="s">
        <v>22</v>
      </c>
      <c r="E89" s="0" t="n">
        <v>3682</v>
      </c>
      <c r="F89" s="0" t="n">
        <v>24</v>
      </c>
      <c r="G89" s="0" t="n">
        <v>67</v>
      </c>
      <c r="H89" s="0" t="n">
        <v>1.3</v>
      </c>
      <c r="I89" s="0" t="n">
        <v>921</v>
      </c>
      <c r="J89" s="32" t="n">
        <v>2577</v>
      </c>
      <c r="K89" s="0" t="n">
        <v>1</v>
      </c>
      <c r="L89" s="33" t="b">
        <f aca="false">IF(AND(TableData3[[#This Row],[Month]]&gt;=Backend!$C$9,TableData3[[#This Row],[Month]]&lt;=Backend!$D$9),TRUE(),FALSE())</f>
        <v>0</v>
      </c>
    </row>
    <row r="90" customFormat="false" ht="15" hidden="false" customHeight="false" outlineLevel="0" collapsed="false">
      <c r="A90" s="0" t="s">
        <v>134</v>
      </c>
      <c r="B90" s="25" t="n">
        <v>43919</v>
      </c>
      <c r="C90" s="34" t="s">
        <v>26</v>
      </c>
      <c r="D90" s="31" t="s">
        <v>19</v>
      </c>
      <c r="E90" s="0" t="n">
        <v>3242</v>
      </c>
      <c r="F90" s="0" t="n">
        <v>14</v>
      </c>
      <c r="G90" s="0" t="n">
        <v>38</v>
      </c>
      <c r="H90" s="0" t="n">
        <v>1</v>
      </c>
      <c r="I90" s="0" t="n">
        <v>942</v>
      </c>
      <c r="J90" s="32" t="n">
        <v>2269</v>
      </c>
      <c r="K90" s="0" t="n">
        <v>1</v>
      </c>
      <c r="L90" s="33" t="b">
        <f aca="false">IF(AND(TableData3[[#This Row],[Month]]&gt;=Backend!$C$9,TableData3[[#This Row],[Month]]&lt;=Backend!$D$9),TRUE(),FALSE())</f>
        <v>0</v>
      </c>
    </row>
    <row r="91" customFormat="false" ht="15" hidden="false" customHeight="false" outlineLevel="0" collapsed="false">
      <c r="A91" s="0" t="s">
        <v>135</v>
      </c>
      <c r="B91" s="25" t="n">
        <v>43920</v>
      </c>
      <c r="C91" s="34" t="s">
        <v>27</v>
      </c>
      <c r="D91" s="31" t="s">
        <v>22</v>
      </c>
      <c r="E91" s="0" t="n">
        <v>3325</v>
      </c>
      <c r="F91" s="0" t="n">
        <v>15</v>
      </c>
      <c r="G91" s="0" t="n">
        <v>44</v>
      </c>
      <c r="H91" s="0" t="n">
        <v>1.1</v>
      </c>
      <c r="I91" s="0" t="n">
        <v>942</v>
      </c>
      <c r="J91" s="32" t="n">
        <v>2327</v>
      </c>
      <c r="K91" s="0" t="n">
        <v>1</v>
      </c>
      <c r="L91" s="33" t="b">
        <f aca="false">IF(AND(TableData3[[#This Row],[Month]]&gt;=Backend!$C$9,TableData3[[#This Row],[Month]]&lt;=Backend!$D$9),TRUE(),FALSE())</f>
        <v>0</v>
      </c>
    </row>
    <row r="92" customFormat="false" ht="15" hidden="false" customHeight="false" outlineLevel="0" collapsed="false">
      <c r="A92" s="0" t="s">
        <v>136</v>
      </c>
      <c r="B92" s="25" t="n">
        <v>43921</v>
      </c>
      <c r="C92" s="31" t="s">
        <v>16</v>
      </c>
      <c r="D92" s="31" t="s">
        <v>15</v>
      </c>
      <c r="E92" s="0" t="n">
        <v>5637</v>
      </c>
      <c r="F92" s="0" t="n">
        <v>21</v>
      </c>
      <c r="G92" s="0" t="n">
        <v>102</v>
      </c>
      <c r="H92" s="0" t="n">
        <v>1.7</v>
      </c>
      <c r="I92" s="0" t="n">
        <v>1238</v>
      </c>
      <c r="J92" s="32" t="n">
        <v>3945</v>
      </c>
      <c r="K92" s="0" t="n">
        <v>1</v>
      </c>
      <c r="L92" s="33" t="b">
        <f aca="false">IF(AND(TableData3[[#This Row],[Month]]&gt;=Backend!$C$9,TableData3[[#This Row],[Month]]&lt;=Backend!$D$9),TRUE(),FALSE())</f>
        <v>0</v>
      </c>
    </row>
    <row r="93" customFormat="false" ht="15" hidden="false" customHeight="false" outlineLevel="0" collapsed="false">
      <c r="A93" s="0" t="s">
        <v>137</v>
      </c>
      <c r="B93" s="25" t="n">
        <v>43922</v>
      </c>
      <c r="C93" s="31" t="s">
        <v>20</v>
      </c>
      <c r="D93" s="31" t="s">
        <v>19</v>
      </c>
      <c r="E93" s="0" t="n">
        <v>3893</v>
      </c>
      <c r="F93" s="0" t="n">
        <v>29</v>
      </c>
      <c r="G93" s="0" t="n">
        <v>83</v>
      </c>
      <c r="H93" s="0" t="n">
        <v>2</v>
      </c>
      <c r="I93" s="0" t="n">
        <v>798</v>
      </c>
      <c r="J93" s="32" t="n">
        <v>2725</v>
      </c>
      <c r="K93" s="0" t="n">
        <v>1</v>
      </c>
      <c r="L93" s="33" t="b">
        <f aca="false">IF(AND(TableData3[[#This Row],[Month]]&gt;=Backend!$C$9,TableData3[[#This Row],[Month]]&lt;=Backend!$D$9),TRUE(),FALSE())</f>
        <v>0</v>
      </c>
    </row>
    <row r="94" customFormat="false" ht="15" hidden="false" customHeight="false" outlineLevel="0" collapsed="false">
      <c r="A94" s="0" t="s">
        <v>138</v>
      </c>
      <c r="B94" s="25" t="n">
        <v>43923</v>
      </c>
      <c r="C94" s="31" t="s">
        <v>23</v>
      </c>
      <c r="D94" s="31" t="s">
        <v>22</v>
      </c>
      <c r="E94" s="0" t="n">
        <v>3117</v>
      </c>
      <c r="F94" s="0" t="n">
        <v>21</v>
      </c>
      <c r="G94" s="0" t="n">
        <v>43</v>
      </c>
      <c r="H94" s="0" t="n">
        <v>1.3</v>
      </c>
      <c r="I94" s="0" t="n">
        <v>828</v>
      </c>
      <c r="J94" s="32" t="n">
        <v>2181</v>
      </c>
      <c r="K94" s="0" t="n">
        <v>1</v>
      </c>
      <c r="L94" s="33" t="b">
        <f aca="false">IF(AND(TableData3[[#This Row],[Month]]&gt;=Backend!$C$9,TableData3[[#This Row],[Month]]&lt;=Backend!$D$9),TRUE(),FALSE())</f>
        <v>0</v>
      </c>
    </row>
    <row r="95" customFormat="false" ht="15" hidden="false" customHeight="false" outlineLevel="0" collapsed="false">
      <c r="A95" s="0" t="s">
        <v>139</v>
      </c>
      <c r="B95" s="25" t="n">
        <v>43924</v>
      </c>
      <c r="C95" s="34" t="s">
        <v>26</v>
      </c>
      <c r="D95" s="31" t="s">
        <v>19</v>
      </c>
      <c r="E95" s="0" t="n">
        <v>2970</v>
      </c>
      <c r="F95" s="0" t="n">
        <v>17</v>
      </c>
      <c r="G95" s="0" t="n">
        <v>41</v>
      </c>
      <c r="H95" s="0" t="n">
        <v>1</v>
      </c>
      <c r="I95" s="0" t="n">
        <v>840</v>
      </c>
      <c r="J95" s="32" t="n">
        <v>2079</v>
      </c>
      <c r="K95" s="0" t="n">
        <v>1</v>
      </c>
      <c r="L95" s="33" t="b">
        <f aca="false">IF(AND(TableData3[[#This Row],[Month]]&gt;=Backend!$C$9,TableData3[[#This Row],[Month]]&lt;=Backend!$D$9),TRUE(),FALSE())</f>
        <v>0</v>
      </c>
    </row>
    <row r="96" customFormat="false" ht="15" hidden="false" customHeight="false" outlineLevel="0" collapsed="false">
      <c r="A96" s="0" t="s">
        <v>140</v>
      </c>
      <c r="B96" s="25" t="n">
        <v>43925</v>
      </c>
      <c r="C96" s="34" t="s">
        <v>27</v>
      </c>
      <c r="D96" s="31" t="s">
        <v>22</v>
      </c>
      <c r="E96" s="0" t="n">
        <v>2584</v>
      </c>
      <c r="F96" s="0" t="n">
        <v>22</v>
      </c>
      <c r="G96" s="0" t="n">
        <v>37</v>
      </c>
      <c r="H96" s="0" t="n">
        <v>5.7</v>
      </c>
      <c r="I96" s="0" t="n">
        <v>833</v>
      </c>
      <c r="J96" s="32" t="n">
        <v>1808</v>
      </c>
      <c r="K96" s="0" t="n">
        <v>1</v>
      </c>
      <c r="L96" s="33" t="b">
        <f aca="false">IF(AND(TableData3[[#This Row],[Month]]&gt;=Backend!$C$9,TableData3[[#This Row],[Month]]&lt;=Backend!$D$9),TRUE(),FALSE())</f>
        <v>0</v>
      </c>
    </row>
    <row r="97" customFormat="false" ht="15" hidden="false" customHeight="false" outlineLevel="0" collapsed="false">
      <c r="A97" s="0" t="s">
        <v>141</v>
      </c>
      <c r="B97" s="25" t="n">
        <v>43926</v>
      </c>
      <c r="C97" s="31" t="s">
        <v>16</v>
      </c>
      <c r="D97" s="31" t="s">
        <v>15</v>
      </c>
      <c r="E97" s="0" t="n">
        <v>2763</v>
      </c>
      <c r="F97" s="0" t="n">
        <v>21</v>
      </c>
      <c r="G97" s="0" t="n">
        <v>45</v>
      </c>
      <c r="H97" s="0" t="n">
        <v>4.7</v>
      </c>
      <c r="I97" s="0" t="n">
        <v>778</v>
      </c>
      <c r="J97" s="32" t="n">
        <v>1934</v>
      </c>
      <c r="K97" s="0" t="n">
        <v>1</v>
      </c>
      <c r="L97" s="33" t="b">
        <f aca="false">IF(AND(TableData3[[#This Row],[Month]]&gt;=Backend!$C$9,TableData3[[#This Row],[Month]]&lt;=Backend!$D$9),TRUE(),FALSE())</f>
        <v>0</v>
      </c>
    </row>
    <row r="98" customFormat="false" ht="15" hidden="false" customHeight="false" outlineLevel="0" collapsed="false">
      <c r="A98" s="0" t="s">
        <v>142</v>
      </c>
      <c r="B98" s="25" t="n">
        <v>43927</v>
      </c>
      <c r="C98" s="31" t="s">
        <v>20</v>
      </c>
      <c r="D98" s="31" t="s">
        <v>19</v>
      </c>
      <c r="E98" s="0" t="n">
        <v>2752</v>
      </c>
      <c r="F98" s="0" t="n">
        <v>18</v>
      </c>
      <c r="G98" s="0" t="n">
        <v>40</v>
      </c>
      <c r="H98" s="0" t="n">
        <v>1.7</v>
      </c>
      <c r="I98" s="0" t="n">
        <v>841</v>
      </c>
      <c r="J98" s="32" t="n">
        <v>1926</v>
      </c>
      <c r="K98" s="0" t="n">
        <v>1</v>
      </c>
      <c r="L98" s="33" t="b">
        <f aca="false">IF(AND(TableData3[[#This Row],[Month]]&gt;=Backend!$C$9,TableData3[[#This Row],[Month]]&lt;=Backend!$D$9),TRUE(),FALSE())</f>
        <v>0</v>
      </c>
    </row>
    <row r="99" customFormat="false" ht="15" hidden="false" customHeight="false" outlineLevel="0" collapsed="false">
      <c r="A99" s="0" t="s">
        <v>143</v>
      </c>
      <c r="B99" s="25" t="n">
        <v>43928</v>
      </c>
      <c r="C99" s="31" t="s">
        <v>23</v>
      </c>
      <c r="D99" s="31" t="s">
        <v>22</v>
      </c>
      <c r="E99" s="0" t="n">
        <v>3101</v>
      </c>
      <c r="F99" s="0" t="n">
        <v>29</v>
      </c>
      <c r="G99" s="0" t="n">
        <v>62</v>
      </c>
      <c r="H99" s="0" t="n">
        <v>1.7</v>
      </c>
      <c r="I99" s="0" t="n">
        <v>895</v>
      </c>
      <c r="J99" s="32" t="n">
        <v>2170</v>
      </c>
      <c r="K99" s="0" t="n">
        <v>0</v>
      </c>
      <c r="L99" s="33" t="b">
        <f aca="false">IF(AND(TableData3[[#This Row],[Month]]&gt;=Backend!$C$9,TableData3[[#This Row],[Month]]&lt;=Backend!$D$9),TRUE(),FALSE())</f>
        <v>0</v>
      </c>
    </row>
    <row r="100" customFormat="false" ht="15" hidden="false" customHeight="false" outlineLevel="0" collapsed="false">
      <c r="A100" s="0" t="s">
        <v>144</v>
      </c>
      <c r="B100" s="25" t="n">
        <v>43929</v>
      </c>
      <c r="C100" s="34" t="s">
        <v>26</v>
      </c>
      <c r="D100" s="31" t="s">
        <v>19</v>
      </c>
      <c r="E100" s="0" t="n">
        <v>3472</v>
      </c>
      <c r="F100" s="0" t="n">
        <v>44</v>
      </c>
      <c r="G100" s="0" t="n">
        <v>100</v>
      </c>
      <c r="H100" s="0" t="n">
        <v>1.3</v>
      </c>
      <c r="I100" s="0" t="n">
        <v>905</v>
      </c>
      <c r="J100" s="32" t="n">
        <v>2430</v>
      </c>
      <c r="K100" s="0" t="n">
        <v>1</v>
      </c>
      <c r="L100" s="33" t="b">
        <f aca="false">IF(AND(TableData3[[#This Row],[Month]]&gt;=Backend!$C$9,TableData3[[#This Row],[Month]]&lt;=Backend!$D$9),TRUE(),FALSE())</f>
        <v>0</v>
      </c>
    </row>
    <row r="101" customFormat="false" ht="15" hidden="false" customHeight="false" outlineLevel="0" collapsed="false">
      <c r="A101" s="0" t="s">
        <v>145</v>
      </c>
      <c r="B101" s="25" t="n">
        <v>43930</v>
      </c>
      <c r="C101" s="34" t="s">
        <v>27</v>
      </c>
      <c r="D101" s="31" t="s">
        <v>22</v>
      </c>
      <c r="E101" s="0" t="n">
        <v>3685</v>
      </c>
      <c r="F101" s="0" t="n">
        <v>43</v>
      </c>
      <c r="G101" s="0" t="n">
        <v>82</v>
      </c>
      <c r="H101" s="0" t="n">
        <v>1.8</v>
      </c>
      <c r="I101" s="0" t="n">
        <v>935</v>
      </c>
      <c r="J101" s="32" t="n">
        <v>2579</v>
      </c>
      <c r="K101" s="0" t="n">
        <v>1</v>
      </c>
      <c r="L101" s="33" t="b">
        <f aca="false">IF(AND(TableData3[[#This Row],[Month]]&gt;=Backend!$C$9,TableData3[[#This Row],[Month]]&lt;=Backend!$D$9),TRUE(),FALSE())</f>
        <v>0</v>
      </c>
    </row>
    <row r="102" customFormat="false" ht="15" hidden="false" customHeight="false" outlineLevel="0" collapsed="false">
      <c r="A102" s="0" t="s">
        <v>146</v>
      </c>
      <c r="B102" s="25" t="n">
        <v>43931</v>
      </c>
      <c r="C102" s="31" t="s">
        <v>16</v>
      </c>
      <c r="D102" s="31" t="s">
        <v>15</v>
      </c>
      <c r="E102" s="0" t="n">
        <v>3790</v>
      </c>
      <c r="F102" s="0" t="n">
        <v>62</v>
      </c>
      <c r="G102" s="0" t="n">
        <v>164</v>
      </c>
      <c r="H102" s="0" t="n">
        <v>1.2</v>
      </c>
      <c r="I102" s="0" t="n">
        <v>1124</v>
      </c>
      <c r="J102" s="32" t="n">
        <v>2653</v>
      </c>
      <c r="K102" s="0" t="n">
        <v>1</v>
      </c>
      <c r="L102" s="33" t="b">
        <f aca="false">IF(AND(TableData3[[#This Row],[Month]]&gt;=Backend!$C$9,TableData3[[#This Row],[Month]]&lt;=Backend!$D$9),TRUE(),FALSE())</f>
        <v>0</v>
      </c>
    </row>
    <row r="103" customFormat="false" ht="15" hidden="false" customHeight="false" outlineLevel="0" collapsed="false">
      <c r="A103" s="0" t="s">
        <v>147</v>
      </c>
      <c r="B103" s="25" t="n">
        <v>43932</v>
      </c>
      <c r="C103" s="31" t="s">
        <v>20</v>
      </c>
      <c r="D103" s="31" t="s">
        <v>19</v>
      </c>
      <c r="E103" s="0" t="n">
        <v>3559</v>
      </c>
      <c r="F103" s="0" t="n">
        <v>49</v>
      </c>
      <c r="G103" s="0" t="n">
        <v>130</v>
      </c>
      <c r="H103" s="0" t="n">
        <v>1.3</v>
      </c>
      <c r="I103" s="0" t="n">
        <v>996</v>
      </c>
      <c r="J103" s="32" t="n">
        <v>2491</v>
      </c>
      <c r="K103" s="0" t="n">
        <v>0</v>
      </c>
      <c r="L103" s="33" t="b">
        <f aca="false">IF(AND(TableData3[[#This Row],[Month]]&gt;=Backend!$C$9,TableData3[[#This Row],[Month]]&lt;=Backend!$D$9),TRUE(),FALSE())</f>
        <v>0</v>
      </c>
    </row>
    <row r="104" customFormat="false" ht="15" hidden="false" customHeight="false" outlineLevel="0" collapsed="false">
      <c r="A104" s="0" t="s">
        <v>148</v>
      </c>
      <c r="B104" s="25" t="n">
        <v>43933</v>
      </c>
      <c r="C104" s="31" t="s">
        <v>23</v>
      </c>
      <c r="D104" s="31" t="s">
        <v>22</v>
      </c>
      <c r="E104" s="0" t="n">
        <v>6009</v>
      </c>
      <c r="F104" s="0" t="n">
        <v>29</v>
      </c>
      <c r="G104" s="0" t="n">
        <v>110</v>
      </c>
      <c r="H104" s="0" t="n">
        <v>1.8</v>
      </c>
      <c r="I104" s="0" t="n">
        <v>1527</v>
      </c>
      <c r="J104" s="32" t="n">
        <v>4206</v>
      </c>
      <c r="K104" s="0" t="n">
        <v>0</v>
      </c>
      <c r="L104" s="33" t="b">
        <f aca="false">IF(AND(TableData3[[#This Row],[Month]]&gt;=Backend!$C$9,TableData3[[#This Row],[Month]]&lt;=Backend!$D$9),TRUE(),FALSE())</f>
        <v>0</v>
      </c>
    </row>
    <row r="105" customFormat="false" ht="15" hidden="false" customHeight="false" outlineLevel="0" collapsed="false">
      <c r="A105" s="0" t="s">
        <v>149</v>
      </c>
      <c r="B105" s="25" t="n">
        <v>43934</v>
      </c>
      <c r="C105" s="34" t="s">
        <v>26</v>
      </c>
      <c r="D105" s="31" t="s">
        <v>19</v>
      </c>
      <c r="E105" s="0" t="n">
        <v>4379</v>
      </c>
      <c r="F105" s="0" t="n">
        <v>29</v>
      </c>
      <c r="G105" s="0" t="n">
        <v>72</v>
      </c>
      <c r="H105" s="0" t="n">
        <v>2.1</v>
      </c>
      <c r="I105" s="0" t="n">
        <v>820</v>
      </c>
      <c r="J105" s="32" t="n">
        <v>3065</v>
      </c>
      <c r="K105" s="0" t="n">
        <v>0</v>
      </c>
      <c r="L105" s="33" t="b">
        <f aca="false">IF(AND(TableData3[[#This Row],[Month]]&gt;=Backend!$C$9,TableData3[[#This Row],[Month]]&lt;=Backend!$D$9),TRUE(),FALSE())</f>
        <v>0</v>
      </c>
    </row>
    <row r="106" customFormat="false" ht="15" hidden="false" customHeight="false" outlineLevel="0" collapsed="false">
      <c r="A106" s="0" t="s">
        <v>150</v>
      </c>
      <c r="B106" s="25" t="n">
        <v>43935</v>
      </c>
      <c r="C106" s="34" t="s">
        <v>27</v>
      </c>
      <c r="D106" s="31" t="s">
        <v>22</v>
      </c>
      <c r="E106" s="0" t="n">
        <v>2520</v>
      </c>
      <c r="F106" s="0" t="n">
        <v>18</v>
      </c>
      <c r="G106" s="0" t="n">
        <v>30</v>
      </c>
      <c r="H106" s="0" t="n">
        <v>1.4</v>
      </c>
      <c r="I106" s="0" t="n">
        <v>676</v>
      </c>
      <c r="J106" s="32" t="n">
        <v>1764</v>
      </c>
      <c r="K106" s="0" t="n">
        <v>1</v>
      </c>
      <c r="L106" s="33" t="b">
        <f aca="false">IF(AND(TableData3[[#This Row],[Month]]&gt;=Backend!$C$9,TableData3[[#This Row],[Month]]&lt;=Backend!$D$9),TRUE(),FALSE())</f>
        <v>0</v>
      </c>
    </row>
    <row r="107" customFormat="false" ht="15" hidden="false" customHeight="false" outlineLevel="0" collapsed="false">
      <c r="A107" s="0" t="s">
        <v>151</v>
      </c>
      <c r="B107" s="25" t="n">
        <v>43936</v>
      </c>
      <c r="C107" s="31" t="s">
        <v>16</v>
      </c>
      <c r="D107" s="31" t="s">
        <v>15</v>
      </c>
      <c r="E107" s="0" t="n">
        <v>3171</v>
      </c>
      <c r="F107" s="0" t="n">
        <v>25</v>
      </c>
      <c r="G107" s="0" t="n">
        <v>45</v>
      </c>
      <c r="H107" s="0" t="n">
        <v>1.4</v>
      </c>
      <c r="I107" s="0" t="n">
        <v>862</v>
      </c>
      <c r="J107" s="32" t="n">
        <v>2219</v>
      </c>
      <c r="K107" s="0" t="n">
        <v>1</v>
      </c>
      <c r="L107" s="33" t="b">
        <f aca="false">IF(AND(TableData3[[#This Row],[Month]]&gt;=Backend!$C$9,TableData3[[#This Row],[Month]]&lt;=Backend!$D$9),TRUE(),FALSE())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2020-11-29T00:19:45Z</dcterms:created>
  <dc:creator>Data With Decision: Brings data to life</dc:creator>
  <dc:description/>
  <dc:language>en-US</dc:language>
  <cp:lastModifiedBy/>
  <dcterms:modified xsi:type="dcterms:W3CDTF">2022-12-07T14:57:36Z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