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 Crap\Lurn\Research\MasterCard\"/>
    </mc:Choice>
  </mc:AlternateContent>
  <xr:revisionPtr revIDLastSave="0" documentId="8_{E0030129-9153-474D-837B-7687903EC7FF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G1" i="1"/>
  <c r="DL1" i="1" s="1"/>
  <c r="BR1" i="1"/>
  <c r="BW1" i="1" s="1"/>
  <c r="AW2" i="1"/>
  <c r="BD2" i="1" s="1"/>
  <c r="AX1" i="1"/>
  <c r="BC1" i="1" s="1"/>
  <c r="L2" i="1"/>
  <c r="R2" i="1" s="1"/>
  <c r="M1" i="1"/>
  <c r="R1" i="1" s="1"/>
  <c r="AD2" i="1"/>
  <c r="AC2" i="1"/>
  <c r="AB2" i="1"/>
  <c r="AA2" i="1"/>
  <c r="Z2" i="1"/>
  <c r="Y2" i="1"/>
  <c r="S2" i="1"/>
  <c r="G2" i="1"/>
  <c r="EB2" i="1"/>
  <c r="EC2" i="1"/>
  <c r="B2" i="1"/>
  <c r="CE2" i="1"/>
  <c r="CF2" i="1" s="1"/>
  <c r="BY2" i="1"/>
  <c r="CC2" i="1"/>
  <c r="CF1" i="1"/>
  <c r="CI1" i="1" s="1"/>
  <c r="AK2" i="1"/>
  <c r="AO2" i="1" s="1"/>
  <c r="AP2" i="1"/>
  <c r="AN2" i="1"/>
  <c r="AM2" i="1"/>
  <c r="AL1" i="1"/>
  <c r="AP1" i="1"/>
  <c r="BK2" i="1"/>
  <c r="BL1" i="1"/>
  <c r="BM1" i="1" s="1"/>
  <c r="BE2" i="1"/>
  <c r="BJ2" i="1" s="1"/>
  <c r="BF1" i="1"/>
  <c r="BG1" i="1" s="1"/>
  <c r="D2" i="1"/>
  <c r="E2" i="1" s="1"/>
  <c r="CQ2" i="1"/>
  <c r="CV2" i="1"/>
  <c r="CR1" i="1"/>
  <c r="CU1" i="1" s="1"/>
  <c r="AE2" i="1"/>
  <c r="AJ2" i="1" s="1"/>
  <c r="AF2" i="1"/>
  <c r="AF1" i="1"/>
  <c r="AI1" i="1" s="1"/>
  <c r="AG1" i="1"/>
  <c r="EE2" i="1"/>
  <c r="EG2" i="1" s="1"/>
  <c r="EF1" i="1"/>
  <c r="EG1" i="1" s="1"/>
  <c r="DK1" i="1"/>
  <c r="DJ1" i="1"/>
  <c r="DI1" i="1"/>
  <c r="DH1" i="1"/>
  <c r="CX1" i="1"/>
  <c r="DB1" i="1" s="1"/>
  <c r="CK2" i="1"/>
  <c r="CP2" i="1" s="1"/>
  <c r="CL2" i="1"/>
  <c r="CL1" i="1"/>
  <c r="CP1" i="1" s="1"/>
  <c r="CN1" i="1"/>
  <c r="CM1" i="1"/>
  <c r="CD2" i="1"/>
  <c r="CB2" i="1"/>
  <c r="BZ2" i="1"/>
  <c r="BZ1" i="1"/>
  <c r="CB1" i="1" s="1"/>
  <c r="BV1" i="1"/>
  <c r="BU1" i="1"/>
  <c r="BT1" i="1"/>
  <c r="BS1" i="1"/>
  <c r="BB2" i="1"/>
  <c r="BA2" i="1"/>
  <c r="AZ2" i="1"/>
  <c r="AY2" i="1"/>
  <c r="AX2" i="1"/>
  <c r="BB1" i="1"/>
  <c r="BA1" i="1"/>
  <c r="AZ1" i="1"/>
  <c r="AY1" i="1"/>
  <c r="AQ2" i="1"/>
  <c r="AR1" i="1"/>
  <c r="AV1" i="1" s="1"/>
  <c r="X2" i="1"/>
  <c r="W2" i="1"/>
  <c r="V2" i="1"/>
  <c r="U2" i="1"/>
  <c r="T2" i="1"/>
  <c r="T1" i="1"/>
  <c r="V1" i="1" s="1"/>
  <c r="W1" i="1"/>
  <c r="P1" i="1"/>
  <c r="O1" i="1"/>
  <c r="Q2" i="1"/>
  <c r="O2" i="1"/>
  <c r="N2" i="1"/>
  <c r="M2" i="1"/>
  <c r="H2" i="1"/>
  <c r="I2" i="1" s="1"/>
  <c r="F2" i="1"/>
  <c r="CS2" i="1"/>
  <c r="CU2" i="1"/>
  <c r="AU1" i="1"/>
  <c r="CY1" i="1"/>
  <c r="AM1" i="1"/>
  <c r="AO1" i="1"/>
  <c r="CA2" i="1"/>
  <c r="CZ1" i="1"/>
  <c r="CR2" i="1"/>
  <c r="CT2" i="1"/>
  <c r="BH1" i="1"/>
  <c r="AN1" i="1"/>
  <c r="P2" i="1"/>
  <c r="AJ1" i="1" l="1"/>
  <c r="CV1" i="1"/>
  <c r="CJ2" i="1"/>
  <c r="AT1" i="1"/>
  <c r="AS1" i="1"/>
  <c r="CO1" i="1"/>
  <c r="AH1" i="1"/>
  <c r="BI1" i="1"/>
  <c r="CG1" i="1"/>
  <c r="CM2" i="1"/>
  <c r="DA1" i="1"/>
  <c r="EF2" i="1"/>
  <c r="BJ1" i="1"/>
  <c r="CJ1" i="1"/>
  <c r="BC2" i="1"/>
  <c r="AL2" i="1"/>
  <c r="CH1" i="1"/>
  <c r="Q1" i="1"/>
  <c r="AR2" i="1"/>
  <c r="AS2" i="1"/>
  <c r="AT2" i="1"/>
  <c r="CS1" i="1"/>
  <c r="CT1" i="1"/>
  <c r="J2" i="1"/>
  <c r="K2" i="1"/>
  <c r="U1" i="1"/>
  <c r="X1" i="1"/>
  <c r="AV2" i="1"/>
  <c r="AU2" i="1"/>
  <c r="CW2" i="1"/>
  <c r="BQ2" i="1"/>
  <c r="DF2" i="1"/>
  <c r="BL2" i="1"/>
  <c r="BO2" i="1"/>
  <c r="BN2" i="1"/>
  <c r="BM2" i="1"/>
  <c r="BH2" i="1"/>
  <c r="CD1" i="1"/>
  <c r="CC1" i="1"/>
  <c r="AI2" i="1"/>
  <c r="AH2" i="1"/>
  <c r="BP1" i="1"/>
  <c r="BO1" i="1"/>
  <c r="BN1" i="1"/>
  <c r="CI2" i="1"/>
  <c r="CH2" i="1"/>
  <c r="CG2" i="1"/>
  <c r="BF2" i="1"/>
  <c r="BI2" i="1"/>
  <c r="BP2" i="1"/>
  <c r="BG2" i="1"/>
  <c r="CA1" i="1"/>
  <c r="CO2" i="1"/>
  <c r="CN2" i="1"/>
  <c r="AG2" i="1"/>
  <c r="N1" i="1"/>
  <c r="ED2" i="1" l="1"/>
  <c r="DA2" i="1"/>
  <c r="CZ2" i="1"/>
  <c r="CY2" i="1"/>
  <c r="CX2" i="1"/>
  <c r="DB2" i="1"/>
  <c r="BX2" i="1"/>
  <c r="BW2" i="1"/>
  <c r="BT2" i="1"/>
  <c r="BV2" i="1"/>
  <c r="BU2" i="1"/>
  <c r="BS2" i="1"/>
  <c r="BR2" i="1"/>
  <c r="DJ2" i="1"/>
  <c r="DK2" i="1"/>
  <c r="DN2" i="1"/>
  <c r="DM2" i="1"/>
  <c r="DI2" i="1"/>
  <c r="DL2" i="1"/>
  <c r="DH2" i="1"/>
  <c r="DQ2" i="1"/>
  <c r="DG2" i="1"/>
  <c r="DO2" i="1"/>
  <c r="DP2" i="1"/>
  <c r="DX2" i="1" l="1"/>
  <c r="DT2" i="1"/>
  <c r="DV2" i="1"/>
  <c r="DR2" i="1"/>
  <c r="DU2" i="1"/>
  <c r="DS2" i="1"/>
  <c r="DW2" i="1"/>
  <c r="DY2" i="1"/>
  <c r="EA2" i="1"/>
  <c r="DZ2" i="1"/>
  <c r="DD2" i="1"/>
  <c r="DE2" i="1"/>
  <c r="DC2" i="1"/>
</calcChain>
</file>

<file path=xl/sharedStrings.xml><?xml version="1.0" encoding="utf-8"?>
<sst xmlns="http://schemas.openxmlformats.org/spreadsheetml/2006/main" count="56" uniqueCount="56">
  <si>
    <t>tdate</t>
  </si>
  <si>
    <t>Weekday</t>
  </si>
  <si>
    <t>Month</t>
  </si>
  <si>
    <t>Year</t>
  </si>
  <si>
    <t>WeekdayTxt</t>
  </si>
  <si>
    <t>NewYear</t>
  </si>
  <si>
    <t>DANewYear</t>
  </si>
  <si>
    <t>WANewYear</t>
  </si>
  <si>
    <t>NewYearDate</t>
  </si>
  <si>
    <t>MLKDate</t>
  </si>
  <si>
    <t>ValDayDate</t>
  </si>
  <si>
    <t>EasterDate</t>
  </si>
  <si>
    <t>MomsDayDate</t>
  </si>
  <si>
    <t>July4thDate</t>
  </si>
  <si>
    <t>LabDayDate</t>
  </si>
  <si>
    <t>HallDate</t>
  </si>
  <si>
    <t>ThanksDate</t>
  </si>
  <si>
    <t>XmasDate</t>
  </si>
  <si>
    <t>NYEveDate</t>
  </si>
  <si>
    <t>PresDayDate</t>
  </si>
  <si>
    <t>MonthWeek</t>
  </si>
  <si>
    <t>MemDayDate</t>
  </si>
  <si>
    <t>VetDayDate</t>
  </si>
  <si>
    <t>DadsDayDate</t>
  </si>
  <si>
    <t>StPatsDate</t>
  </si>
  <si>
    <t>ColumDayDate</t>
  </si>
  <si>
    <t>Day</t>
  </si>
  <si>
    <t>DB2ValDay</t>
  </si>
  <si>
    <t>DB3ValDay</t>
  </si>
  <si>
    <t>DB4ValDay</t>
  </si>
  <si>
    <t>DB5ValDay</t>
  </si>
  <si>
    <t>DB6ValDay</t>
  </si>
  <si>
    <t>DB7ValDay</t>
  </si>
  <si>
    <t>DB7MomsDay</t>
  </si>
  <si>
    <t>DB3July4th</t>
  </si>
  <si>
    <t>DB3Xmas</t>
  </si>
  <si>
    <t>DB4Xmas</t>
  </si>
  <si>
    <t>DB5Xmas</t>
  </si>
  <si>
    <t>DB6Xmas</t>
  </si>
  <si>
    <t>DB7Xmas</t>
  </si>
  <si>
    <t>SunBXmas</t>
  </si>
  <si>
    <t>SatBXmas</t>
  </si>
  <si>
    <t>MonBXmas</t>
  </si>
  <si>
    <t>TueBXmas</t>
  </si>
  <si>
    <t>WedBXmas</t>
  </si>
  <si>
    <t>ThuBXmas</t>
  </si>
  <si>
    <t>FriBXmas</t>
  </si>
  <si>
    <t>FriAXmas</t>
  </si>
  <si>
    <t>SatAXmas</t>
  </si>
  <si>
    <t>SunAXmas</t>
  </si>
  <si>
    <t>XmasSeasonDays</t>
  </si>
  <si>
    <t>XmasSeasonNovDays</t>
  </si>
  <si>
    <t>XmasWk</t>
  </si>
  <si>
    <t>MonAThanks</t>
  </si>
  <si>
    <t>TueAThanks</t>
  </si>
  <si>
    <t>WedAThanks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</si>
</sst>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dd"/>
    <numFmt numFmtId="165" formatCode="0.0"/>
    <numFmt numFmtId="166" formatCode="mm/dd/yy;@"/>
    <numFmt numFmtId="167" formatCode="m/d/yy;@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847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35"/>
  <cols>
    <col min="1" max="1" width="10.1328125" customWidth="1"/>
    <col min="6" max="6" width="23.265625" bestFit="1" customWidth="1"/>
    <col min="7" max="7" width="23.265625" customWidth="1"/>
    <col min="83" max="83" width="10" customWidth="1"/>
    <col min="89" max="89" width="10.1328125" bestFit="1" customWidth="1"/>
    <col min="95" max="95" width="10.1328125" bestFit="1" customWidth="1"/>
    <col min="101" max="101" width="10.1328125" bestFit="1" customWidth="1"/>
    <col min="110" max="110" width="9.1328125" style="4"/>
    <col min="135" max="135" width="9.1328125" style="4"/>
  </cols>
  <sheetData>
    <row r="1" spans="1:137" x14ac:dyDescent="0.35">
      <c r="A1" t="s">
        <v>0</v>
      </c>
      <c r="B1" t="s">
        <v>1</v>
      </c>
      <c r="C1" t="s">
        <v>3</v>
      </c>
      <c r="D1" t="s">
        <v>2</v>
      </c>
      <c r="E1" t="s">
        <v>20</v>
      </c>
      <c r="F1" t="s">
        <v>4</v>
      </c>
      <c r="G1" t="s">
        <v>26</v>
      </c>
      <c r="H1" t="s">
        <v>8</v>
      </c>
      <c r="I1" t="s">
        <v>5</v>
      </c>
      <c r="J1" t="s">
        <v>6</v>
      </c>
      <c r="K1" t="s">
        <v>7</v>
      </c>
      <c r="L1" t="s">
        <v>9</v>
      </c>
      <c r="M1" t="str">
        <f>LEFT(L1,LEN(L1)-4)</f>
        <v>MLK</v>
      </c>
      <c r="N1" t="str">
        <f>"DA"&amp;M1</f>
        <v>DAMLK</v>
      </c>
      <c r="O1" t="str">
        <f>"WA"&amp;M1</f>
        <v>WAMLK</v>
      </c>
      <c r="P1" t="str">
        <f>"DB"&amp;M1</f>
        <v>DBMLK</v>
      </c>
      <c r="Q1" t="str">
        <f>"WB"&amp;M1</f>
        <v>WBMLK</v>
      </c>
      <c r="R1" t="str">
        <f>"DB2"&amp;M1</f>
        <v>DB2MLK</v>
      </c>
      <c r="S1" t="s">
        <v>10</v>
      </c>
      <c r="T1" t="str">
        <f>LEFT(S1,LEN(S1)-4)</f>
        <v>ValDay</v>
      </c>
      <c r="U1" t="str">
        <f>"DA"&amp;T1</f>
        <v>DAValDay</v>
      </c>
      <c r="V1" t="str">
        <f>"WA"&amp;T1</f>
        <v>WAValDay</v>
      </c>
      <c r="W1" t="str">
        <f>"DB"&amp;T1</f>
        <v>DBValDay</v>
      </c>
      <c r="X1" t="str">
        <f>"WB"&amp;T1</f>
        <v>WBValDay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19</v>
      </c>
      <c r="AF1" t="str">
        <f>LEFT(AE1,LEN(AE1)-4)</f>
        <v>PresDay</v>
      </c>
      <c r="AG1" t="str">
        <f>"DA"&amp;AF1</f>
        <v>DAPresDay</v>
      </c>
      <c r="AH1" t="str">
        <f>"WA"&amp;AF1</f>
        <v>WAPresDay</v>
      </c>
      <c r="AI1" t="str">
        <f>"DB"&amp;AF1</f>
        <v>DBPresDay</v>
      </c>
      <c r="AJ1" t="str">
        <f>"WB"&amp;AF1</f>
        <v>WBPresDay</v>
      </c>
      <c r="AK1" t="s">
        <v>24</v>
      </c>
      <c r="AL1" t="str">
        <f>LEFT(AK1,LEN(AK1)-4)</f>
        <v>StPats</v>
      </c>
      <c r="AM1" t="str">
        <f>"DA"&amp;AL1</f>
        <v>DAStPats</v>
      </c>
      <c r="AN1" t="str">
        <f>"WA"&amp;AL1</f>
        <v>WAStPats</v>
      </c>
      <c r="AO1" t="str">
        <f>"DB"&amp;AL1</f>
        <v>DBStPats</v>
      </c>
      <c r="AP1" t="str">
        <f>"WB"&amp;AL1</f>
        <v>WBStPats</v>
      </c>
      <c r="AQ1" t="s">
        <v>11</v>
      </c>
      <c r="AR1" t="str">
        <f>LEFT(AQ1,LEN(AQ1)-4)</f>
        <v>Easter</v>
      </c>
      <c r="AS1" t="str">
        <f>"DA"&amp;AR1</f>
        <v>DAEaster</v>
      </c>
      <c r="AT1" t="str">
        <f>"WA"&amp;AR1</f>
        <v>WAEaster</v>
      </c>
      <c r="AU1" t="str">
        <f>"DB"&amp;AR1</f>
        <v>DBEaster</v>
      </c>
      <c r="AV1" t="str">
        <f>"WB"&amp;AR1</f>
        <v>WBEaster</v>
      </c>
      <c r="AW1" t="s">
        <v>12</v>
      </c>
      <c r="AX1" t="str">
        <f>LEFT(AW1,LEN(AW1)-4)</f>
        <v>MomsDay</v>
      </c>
      <c r="AY1" t="str">
        <f>"DA"&amp;AX1</f>
        <v>DAMomsDay</v>
      </c>
      <c r="AZ1" t="str">
        <f>"WA"&amp;AX1</f>
        <v>WAMomsDay</v>
      </c>
      <c r="BA1" t="str">
        <f>"DB"&amp;AX1</f>
        <v>DBMomsDay</v>
      </c>
      <c r="BB1" t="str">
        <f>"WB"&amp;AX1</f>
        <v>WBMomsDay</v>
      </c>
      <c r="BC1" t="str">
        <f>"DB2"&amp;AX1</f>
        <v>DB2MomsDay</v>
      </c>
      <c r="BD1" t="s">
        <v>33</v>
      </c>
      <c r="BE1" t="s">
        <v>21</v>
      </c>
      <c r="BF1" t="str">
        <f>LEFT(BE1,LEN(BE1)-4)</f>
        <v>MemDay</v>
      </c>
      <c r="BG1" t="str">
        <f>"DA"&amp;BF1</f>
        <v>DAMemDay</v>
      </c>
      <c r="BH1" t="str">
        <f>"WA"&amp;BF1</f>
        <v>WAMemDay</v>
      </c>
      <c r="BI1" t="str">
        <f>"DB"&amp;BF1</f>
        <v>DBMemDay</v>
      </c>
      <c r="BJ1" t="str">
        <f>"WB"&amp;BF1</f>
        <v>WBMemDay</v>
      </c>
      <c r="BK1" t="s">
        <v>23</v>
      </c>
      <c r="BL1" t="str">
        <f>LEFT(BK1,LEN(BK1)-4)</f>
        <v>DadsDay</v>
      </c>
      <c r="BM1" t="str">
        <f>"DA"&amp;BL1</f>
        <v>DADadsDay</v>
      </c>
      <c r="BN1" t="str">
        <f>"WA"&amp;BL1</f>
        <v>WADadsDay</v>
      </c>
      <c r="BO1" t="str">
        <f>"DB"&amp;BL1</f>
        <v>DBDadsDay</v>
      </c>
      <c r="BP1" t="str">
        <f>"WB"&amp;BL1</f>
        <v>WBDadsDay</v>
      </c>
      <c r="BQ1" s="3" t="s">
        <v>13</v>
      </c>
      <c r="BR1" t="str">
        <f>LEFT(BQ1,LEN(BQ1)-4)</f>
        <v>July4th</v>
      </c>
      <c r="BS1" t="str">
        <f>"DA"&amp;BR1</f>
        <v>DAJuly4th</v>
      </c>
      <c r="BT1" t="str">
        <f>"WA"&amp;BR1</f>
        <v>WAJuly4th</v>
      </c>
      <c r="BU1" t="str">
        <f>"DB"&amp;BR1</f>
        <v>DBJuly4th</v>
      </c>
      <c r="BV1" t="str">
        <f>"WB"&amp;BR1</f>
        <v>WBJuly4th</v>
      </c>
      <c r="BW1" t="str">
        <f>"DB2"&amp;BR1</f>
        <v>DB2July4th</v>
      </c>
      <c r="BX1" t="s">
        <v>34</v>
      </c>
      <c r="BY1" t="s">
        <v>14</v>
      </c>
      <c r="BZ1" t="str">
        <f>LEFT(BY1,LEN(BY1)-4)</f>
        <v>LabDay</v>
      </c>
      <c r="CA1" t="str">
        <f>"DA"&amp;BZ1</f>
        <v>DALabDay</v>
      </c>
      <c r="CB1" t="str">
        <f>"WA"&amp;BZ1</f>
        <v>WALabDay</v>
      </c>
      <c r="CC1" t="str">
        <f>"DB"&amp;BZ1</f>
        <v>DBLabDay</v>
      </c>
      <c r="CD1" t="str">
        <f>"WB"&amp;BZ1</f>
        <v>WBLabDay</v>
      </c>
      <c r="CE1" t="s">
        <v>25</v>
      </c>
      <c r="CF1" t="str">
        <f>LEFT(CE1,LEN(CE1)-4)</f>
        <v>ColumDay</v>
      </c>
      <c r="CG1" t="str">
        <f>"DA"&amp;CF1</f>
        <v>DAColumDay</v>
      </c>
      <c r="CH1" t="str">
        <f>"WA"&amp;CF1</f>
        <v>WAColumDay</v>
      </c>
      <c r="CI1" t="str">
        <f>"DB"&amp;CF1</f>
        <v>DBColumDay</v>
      </c>
      <c r="CJ1" t="str">
        <f>"WB"&amp;CF1</f>
        <v>WBColumDay</v>
      </c>
      <c r="CK1" t="s">
        <v>15</v>
      </c>
      <c r="CL1" t="str">
        <f>LEFT(CK1,LEN(CK1)-4)</f>
        <v>Hall</v>
      </c>
      <c r="CM1" t="str">
        <f>"DA"&amp;CL1</f>
        <v>DAHall</v>
      </c>
      <c r="CN1" t="str">
        <f>"WA"&amp;CL1</f>
        <v>WAHall</v>
      </c>
      <c r="CO1" t="str">
        <f>"DB"&amp;CL1</f>
        <v>DBHall</v>
      </c>
      <c r="CP1" t="str">
        <f>"WB"&amp;CL1</f>
        <v>WBHall</v>
      </c>
      <c r="CQ1" t="s">
        <v>22</v>
      </c>
      <c r="CR1" t="str">
        <f>LEFT(CQ1,LEN(CQ1)-4)</f>
        <v>VetDay</v>
      </c>
      <c r="CS1" t="str">
        <f>"DA"&amp;CR1</f>
        <v>DAVetDay</v>
      </c>
      <c r="CT1" t="str">
        <f>"WA"&amp;CR1</f>
        <v>WAVetDay</v>
      </c>
      <c r="CU1" t="str">
        <f>"DB"&amp;CR1</f>
        <v>DBVetDay</v>
      </c>
      <c r="CV1" t="str">
        <f>"WB"&amp;CR1</f>
        <v>WBVetDay</v>
      </c>
      <c r="CW1" t="s">
        <v>16</v>
      </c>
      <c r="CX1" t="str">
        <f>LEFT(CW1,LEN(CW1)-4)</f>
        <v>Thanks</v>
      </c>
      <c r="CY1" t="str">
        <f>"DA"&amp;CX1</f>
        <v>DAThanks</v>
      </c>
      <c r="CZ1" t="str">
        <f>"WA"&amp;CX1</f>
        <v>WAThanks</v>
      </c>
      <c r="DA1" t="str">
        <f>"DB"&amp;CX1</f>
        <v>DBThanks</v>
      </c>
      <c r="DB1" t="str">
        <f>"WB"&amp;CX1</f>
        <v>WBThanks</v>
      </c>
      <c r="DC1" t="s">
        <v>53</v>
      </c>
      <c r="DD1" t="s">
        <v>54</v>
      </c>
      <c r="DE1" t="s">
        <v>55</v>
      </c>
      <c r="DF1" s="4" t="s">
        <v>17</v>
      </c>
      <c r="DG1" t="str">
        <f>LEFT(DF1,LEN(DF1)-4)</f>
        <v>Xmas</v>
      </c>
      <c r="DH1" t="str">
        <f>"DA"&amp;DG1</f>
        <v>DAXmas</v>
      </c>
      <c r="DI1" t="str">
        <f>"WA"&amp;DG1</f>
        <v>WAXmas</v>
      </c>
      <c r="DJ1" t="str">
        <f>"DB"&amp;DG1</f>
        <v>DBXmas</v>
      </c>
      <c r="DK1" t="str">
        <f>"WB"&amp;DG1</f>
        <v>WBXmas</v>
      </c>
      <c r="DL1" t="str">
        <f>"DB2"&amp;DG1</f>
        <v>DB2Xmas</v>
      </c>
      <c r="DM1" t="s">
        <v>35</v>
      </c>
      <c r="DN1" t="s">
        <v>36</v>
      </c>
      <c r="DO1" t="s">
        <v>37</v>
      </c>
      <c r="DP1" t="s">
        <v>38</v>
      </c>
      <c r="DQ1" t="s">
        <v>39</v>
      </c>
      <c r="DR1" t="s">
        <v>42</v>
      </c>
      <c r="DS1" t="s">
        <v>43</v>
      </c>
      <c r="DT1" t="s">
        <v>44</v>
      </c>
      <c r="DU1" t="s">
        <v>45</v>
      </c>
      <c r="DV1" t="s">
        <v>46</v>
      </c>
      <c r="DW1" t="s">
        <v>41</v>
      </c>
      <c r="DX1" t="s">
        <v>40</v>
      </c>
      <c r="DY1" t="s">
        <v>47</v>
      </c>
      <c r="DZ1" t="s">
        <v>48</v>
      </c>
      <c r="EA1" t="s">
        <v>49</v>
      </c>
      <c r="EB1" t="s">
        <v>50</v>
      </c>
      <c r="EC1" t="s">
        <v>51</v>
      </c>
      <c r="ED1" t="s">
        <v>52</v>
      </c>
      <c r="EE1" s="4" t="s">
        <v>18</v>
      </c>
      <c r="EF1" t="str">
        <f>LEFT(EE1,LEN(EE1)-4)</f>
        <v>NYEve</v>
      </c>
      <c r="EG1" t="str">
        <f>"DB"&amp;EF1</f>
        <v>DBNYEve</v>
      </c>
    </row>
    <row r="2" spans="1:137" x14ac:dyDescent="0.35">
      <c r="A2" s="1">
        <v>36892</v>
      </c>
      <c r="B2">
        <f>WEEKDAY(A2)</f>
        <v>2</v>
      </c>
      <c r="C2">
        <f>YEAR(A2)</f>
        <v>2001</v>
      </c>
      <c r="D2">
        <f>MONTH(A2)</f>
        <v>1</v>
      </c>
      <c r="E2">
        <f t="shared" ref="E2" si="0">IF(D2&lt;&gt;D1,1,IF(AND(B2=1, B2&lt;&gt;B1),E1+1,E1))</f>
        <v>1</v>
      </c>
      <c r="F2" s="2">
        <f>A2</f>
        <v>36892</v>
      </c>
      <c r="G2" s="7">
        <f>DAY(A2)</f>
        <v>1</v>
      </c>
      <c r="H2" s="1">
        <f>DATE(C2, 1,1)</f>
        <v>36892</v>
      </c>
      <c r="I2">
        <f>IF(H2=$A2,1,0)</f>
        <v>1</v>
      </c>
      <c r="J2">
        <f>IF(H2=$A2-1,1,0)</f>
        <v>0</v>
      </c>
      <c r="K2">
        <f>IF(ABS($A2-H2-3.5)&lt;=2.5,1,0)</f>
        <v>0</v>
      </c>
      <c r="L2" s="1">
        <f>DATE(C2,1,1+((3-(2&gt;=WEEKDAY(DATE(C2,1,1))))*7)+(2-WEEKDAY(DATE(C2,1,1))))</f>
        <v>36906</v>
      </c>
      <c r="M2">
        <f>IF(L2=$A2,1,0)</f>
        <v>0</v>
      </c>
      <c r="N2">
        <f>IF(L2=$A2-1,1,0)</f>
        <v>0</v>
      </c>
      <c r="O2">
        <f>IF(ABS($A2-L2-3.5)&lt;=2.5,1,0)</f>
        <v>0</v>
      </c>
      <c r="P2">
        <f>IF(L2=$A2+1,1,0)</f>
        <v>0</v>
      </c>
      <c r="Q2">
        <f>IF(ABS($A2-L2+3.5)&lt;=2.5,1,0)</f>
        <v>0</v>
      </c>
      <c r="R2">
        <f>IF(L2=$A2+2,1,0)</f>
        <v>0</v>
      </c>
      <c r="S2" s="1">
        <f>DATE(C2, 2,14)</f>
        <v>36936</v>
      </c>
      <c r="T2">
        <f>IF(S2=$A2,1,0)</f>
        <v>0</v>
      </c>
      <c r="U2">
        <f>IF(S2=$A2-1,1,0)</f>
        <v>0</v>
      </c>
      <c r="V2">
        <f>IF(ABS($A2-S2-3.5)&lt;=2.5,1,0)</f>
        <v>0</v>
      </c>
      <c r="W2">
        <f>IF(S2=$A2+1,1,0)</f>
        <v>0</v>
      </c>
      <c r="X2">
        <f>IF(ABS($A2-S2+3.5)&lt;=2.5,1,0)</f>
        <v>0</v>
      </c>
      <c r="Y2" s="7">
        <f t="shared" ref="Y2" si="1">IF(AND(MONTH($A2)=2,DAY($A2)=12),1,0)</f>
        <v>0</v>
      </c>
      <c r="Z2" s="7">
        <f>IF(AND(MONTH($A2)=2,DAY($A2)=11),1,0)</f>
        <v>0</v>
      </c>
      <c r="AA2" s="7">
        <f>IF(AND(MONTH($A2)=2,DAY($A2)=10),1,0)</f>
        <v>0</v>
      </c>
      <c r="AB2" s="7">
        <f>IF(AND(MONTH($A2)=2,DAY($A2)=9),1,0)</f>
        <v>0</v>
      </c>
      <c r="AC2" s="7">
        <f>IF(AND(MONTH($A2)=2,DAY($A2)=8),1,0)</f>
        <v>0</v>
      </c>
      <c r="AD2" s="7">
        <f>IF(AND(MONTH($A2)=2,DAY($A2)=7),1,0)</f>
        <v>0</v>
      </c>
      <c r="AE2" s="1">
        <f>DATE(C2,2,1+((3-(2&gt;=WEEKDAY(DATE(C2,2,1))))*7)+(2-WEEKDAY(DATE(C2,2,1))))</f>
        <v>36941</v>
      </c>
      <c r="AF2">
        <f>IF(AE2=$A2,1,0)</f>
        <v>0</v>
      </c>
      <c r="AG2">
        <f>IF(AE2=$A2-1,1,0)</f>
        <v>0</v>
      </c>
      <c r="AH2">
        <f>IF(ABS($A2-AE2-3.5)&lt;=2.5,1,0)</f>
        <v>0</v>
      </c>
      <c r="AI2">
        <f>IF(AE2=$A2+1,1,0)</f>
        <v>0</v>
      </c>
      <c r="AJ2">
        <f>IF(ABS($A2-AE2+3.5)&lt;=2.5,1,0)</f>
        <v>0</v>
      </c>
      <c r="AK2" s="1">
        <f>DATE(C2, 3,17)</f>
        <v>36967</v>
      </c>
      <c r="AL2">
        <f>IF(AK2=$A2,1,0)</f>
        <v>0</v>
      </c>
      <c r="AM2">
        <f>IF(AK2=$A2-1,1,0)</f>
        <v>0</v>
      </c>
      <c r="AN2">
        <f>IF(ABS($A2-AK2-3.5)&lt;=2.5,1,0)</f>
        <v>0</v>
      </c>
      <c r="AO2">
        <f>IF(AK2=$A2+1,1,0)</f>
        <v>0</v>
      </c>
      <c r="AP2">
        <f>IF(ABS($A2-AK2+3.5)&lt;=2.5,1,0)</f>
        <v>0</v>
      </c>
      <c r="AQ2" s="1">
        <f>(FLOOR(DATE(C2,5,DAY(MINUTE(C2/38)/2+56)),7))-34</f>
        <v>36996</v>
      </c>
      <c r="AR2">
        <f>IF(AQ2=$A2,1,0)</f>
        <v>0</v>
      </c>
      <c r="AS2">
        <f>IF(AQ2=$A2-1,1,0)</f>
        <v>0</v>
      </c>
      <c r="AT2">
        <f>IF(ABS($A2-AQ2-3.5)&lt;=2.5,1,0)</f>
        <v>0</v>
      </c>
      <c r="AU2">
        <f>IF(AQ2=$A2+1,1,0)</f>
        <v>0</v>
      </c>
      <c r="AV2">
        <f>IF(ABS($A2-AQ2+3.5)&lt;=2.5,1,0)</f>
        <v>0</v>
      </c>
      <c r="AW2" s="1">
        <f>DATE(C2,5,1+((2-(1&gt;=WEEKDAY(DATE(C2,5,1))))*7)+(1-WEEKDAY(DATE(C2,5,1))))</f>
        <v>37024</v>
      </c>
      <c r="AX2">
        <f>IF(AW2=$A2,1,0)</f>
        <v>0</v>
      </c>
      <c r="AY2">
        <f>IF(AW2=$A2-1,1,0)</f>
        <v>0</v>
      </c>
      <c r="AZ2">
        <f>IF(ABS($A2-AW2-3.5)&lt;=2.5,1,0)</f>
        <v>0</v>
      </c>
      <c r="BA2">
        <f>IF(AW2=$A2+1,1,0)</f>
        <v>0</v>
      </c>
      <c r="BB2">
        <f>IF(ABS($A2-AW2+3.5)&lt;=2.5,1,0)</f>
        <v>0</v>
      </c>
      <c r="BC2">
        <f>IF(AW2=$A2+2,1,0)</f>
        <v>0</v>
      </c>
      <c r="BD2">
        <f>IF(AW2=$A2+7,1,0)</f>
        <v>0</v>
      </c>
      <c r="BE2" s="5">
        <f t="shared" ref="BE2" si="2">DATE(C2,5,1+(((ROUNDUP(((EOMONTH(DATE(C2,5,1),0)-DATE(C2, 5, 1))+1-(MOD(2-WEEKDAY(DATE(C2, 5, 1)),7)))/7, 0))-(2&gt;=WEEKDAY(DATE(C2,5,1))))*7)+(2-WEEKDAY(DATE(C2,5,1))))</f>
        <v>37039</v>
      </c>
      <c r="BF2">
        <f>IF(BE2=$A2,1,0)</f>
        <v>0</v>
      </c>
      <c r="BG2">
        <f>IF(BE2=$A2-1,1,0)</f>
        <v>0</v>
      </c>
      <c r="BH2">
        <f>IF(ABS($A2-BE2-3.5)&lt;=2.5,1,0)</f>
        <v>0</v>
      </c>
      <c r="BI2">
        <f>IF(BE2=$A2+1,1,0)</f>
        <v>0</v>
      </c>
      <c r="BJ2">
        <f>IF(ABS($A2-BE2+3.5)&lt;=2.5,1,0)</f>
        <v>0</v>
      </c>
      <c r="BK2" s="1">
        <f>DATE(C2,6,1+((3-(1&gt;=WEEKDAY(DATE(C2,6,1))))*7)+(1-WEEKDAY(DATE(C2,6,1))))</f>
        <v>37059</v>
      </c>
      <c r="BL2">
        <f>IF(BK2=$A2,1,0)</f>
        <v>0</v>
      </c>
      <c r="BM2">
        <f>IF(BK2=$A2-1,1,0)</f>
        <v>0</v>
      </c>
      <c r="BN2">
        <f>IF(ABS($A2-BK2-3.5)&lt;=2.5,1,0)</f>
        <v>0</v>
      </c>
      <c r="BO2">
        <f>IF(BK2=$A2+1,1,0)</f>
        <v>0</v>
      </c>
      <c r="BP2">
        <f>IF(ABS($A2-BK2+3.5)&lt;=2.5,1,0)</f>
        <v>0</v>
      </c>
      <c r="BQ2" s="1">
        <f>DATE(C2, 7,4)</f>
        <v>37076</v>
      </c>
      <c r="BR2">
        <f>IF(BQ2=$A2,1,0)</f>
        <v>0</v>
      </c>
      <c r="BS2">
        <f>IF(BQ2=$A2-1,1,0)</f>
        <v>0</v>
      </c>
      <c r="BT2">
        <f>IF(ABS($A2-BQ2-3.5)&lt;=2.5,1,0)</f>
        <v>0</v>
      </c>
      <c r="BU2">
        <f>IF(BQ2=$A2+1,1,0)</f>
        <v>0</v>
      </c>
      <c r="BV2">
        <f>IF(ABS($A2-BQ2+3.5)&lt;=2.5,1,0)</f>
        <v>0</v>
      </c>
      <c r="BW2">
        <f>IF(BQ2=$A2+2,1,0)</f>
        <v>0</v>
      </c>
      <c r="BX2">
        <f>IF(BQ2=$A2+3,1,0)</f>
        <v>0</v>
      </c>
      <c r="BY2" s="1">
        <f>DATE(C2,9,1+((1-(2&gt;=WEEKDAY(DATE(C2,9,1))))*7)+(2-WEEKDAY(DATE(C2,9,1))))</f>
        <v>37137</v>
      </c>
      <c r="BZ2">
        <f>IF(BY2=$A2,1,0)</f>
        <v>0</v>
      </c>
      <c r="CA2">
        <f>IF(BY2=$A2-1,1,0)</f>
        <v>0</v>
      </c>
      <c r="CB2">
        <f>IF(ABS($A2-BY2-3.5)&lt;=2.5,1,0)</f>
        <v>0</v>
      </c>
      <c r="CC2">
        <f>IF(BY2=$A2+1,1,0)</f>
        <v>0</v>
      </c>
      <c r="CD2">
        <f>IF(ABS($A2-BY2+3.5)&lt;=2.5,1,0)</f>
        <v>0</v>
      </c>
      <c r="CE2" s="1">
        <f>DATE(C2,10,1+((2-(2&gt;=WEEKDAY(DATE(C2,10,1))))*7)+(2-WEEKDAY(DATE(C2,10,1))))</f>
        <v>37172</v>
      </c>
      <c r="CF2">
        <f>IF(CE2=$A2,1,0)</f>
        <v>0</v>
      </c>
      <c r="CG2">
        <f>IF(CE2=$A2-1,1,0)</f>
        <v>0</v>
      </c>
      <c r="CH2">
        <f>IF(ABS($A2-CE2-3.5)&lt;=2.5,1,0)</f>
        <v>0</v>
      </c>
      <c r="CI2">
        <f>IF(CE2=$A2+1,1,0)</f>
        <v>0</v>
      </c>
      <c r="CJ2">
        <f>IF(ABS($A2-CE2+3.5)&lt;=2.5,1,0)</f>
        <v>0</v>
      </c>
      <c r="CK2" s="1">
        <f>DATE(C2, 10,31)</f>
        <v>37195</v>
      </c>
      <c r="CL2">
        <f>IF(CK2=$A2,1,0)</f>
        <v>0</v>
      </c>
      <c r="CM2">
        <f>IF(CK2=$A2-1,1,0)</f>
        <v>0</v>
      </c>
      <c r="CN2">
        <f>IF(ABS($A2-CK2-3.5)&lt;=2.5,1,0)</f>
        <v>0</v>
      </c>
      <c r="CO2">
        <f>IF(CK2=$A2+1,1,0)</f>
        <v>0</v>
      </c>
      <c r="CP2">
        <f>IF(ABS($A2-CK2+3.5)&lt;=2.5,1,0)</f>
        <v>0</v>
      </c>
      <c r="CQ2" s="1">
        <f>DATE(C2, 11, 11)+IF(WEEKDAY(DATE(C2,11,11))=7, -1, IF(WEEKDAY(DATE(C2,11,11))=1, 1,0))</f>
        <v>37207</v>
      </c>
      <c r="CR2">
        <f>IF(CQ2=$A2,1,0)</f>
        <v>0</v>
      </c>
      <c r="CS2">
        <f>IF(CQ2=$A2-1,1,0)</f>
        <v>0</v>
      </c>
      <c r="CT2">
        <f>IF(ABS($A2-CQ2-3.5)&lt;=2.5,1,0)</f>
        <v>0</v>
      </c>
      <c r="CU2">
        <f>IF(CQ2=$A2+1,1,0)</f>
        <v>0</v>
      </c>
      <c r="CV2">
        <f>IF(ABS($A2-CQ2+3.5)&lt;=2.5,1,0)</f>
        <v>0</v>
      </c>
      <c r="CW2" s="1">
        <f>DATE(C2,11,1+((4-(5&gt;=WEEKDAY(DATE(C2,11,1))))*7)+(5-WEEKDAY(DATE(C2,11,1))))</f>
        <v>37217</v>
      </c>
      <c r="CX2">
        <f>IF(CW2=$A2,1,0)</f>
        <v>0</v>
      </c>
      <c r="CY2">
        <f>IF(CW2=$A2-1,1,0)</f>
        <v>0</v>
      </c>
      <c r="CZ2">
        <f>IF(ABS($A2-CW2-3.5)&lt;=2.5,1,0)</f>
        <v>0</v>
      </c>
      <c r="DA2">
        <f>IF(CW2=$A2+1,1,0)</f>
        <v>0</v>
      </c>
      <c r="DB2">
        <f>IF(ABS($A2-CW2+3.5)&lt;=2.5,1,0)</f>
        <v>0</v>
      </c>
      <c r="DC2">
        <f>IF(AND(CZ2=1,B2=2),1,0)</f>
        <v>0</v>
      </c>
      <c r="DD2">
        <f>IF(AND(CZ2=1,B2=3),1,0)</f>
        <v>0</v>
      </c>
      <c r="DE2">
        <f>IF(AND(CZ2=1,B2=4),1,0)</f>
        <v>0</v>
      </c>
      <c r="DF2" s="4">
        <f>DATE(C2, 12,25)</f>
        <v>37250</v>
      </c>
      <c r="DG2">
        <f>IF(DF2=$A2,1,0)</f>
        <v>0</v>
      </c>
      <c r="DH2">
        <f>IF(DF2=$A2-1,1,0)</f>
        <v>0</v>
      </c>
      <c r="DI2">
        <f>IF(ABS($A2-DF2-3.5)&lt;=2.5,1,0)</f>
        <v>0</v>
      </c>
      <c r="DJ2">
        <f>IF(DF2=$A2+1,1,0)</f>
        <v>0</v>
      </c>
      <c r="DK2">
        <f>IF(ABS($A2-DF2+3.5)&lt;=2.5,1,0)</f>
        <v>0</v>
      </c>
      <c r="DL2">
        <f>IF(DF2=$A2+2,1,0)</f>
        <v>0</v>
      </c>
      <c r="DM2">
        <f>IF(DF2=$A2+3,1,0)</f>
        <v>0</v>
      </c>
      <c r="DN2">
        <f>IF(DF2=$A2+4,1,0)</f>
        <v>0</v>
      </c>
      <c r="DO2">
        <f>IF(DF2=$A2+5,1,0)</f>
        <v>0</v>
      </c>
      <c r="DP2">
        <f>IF(DF2=$A2+6,1,0)</f>
        <v>0</v>
      </c>
      <c r="DQ2">
        <f>IF(DF2=$A2+7,1,0)</f>
        <v>0</v>
      </c>
      <c r="DR2">
        <f>IF(AND(DK2=1,B2=2),1,0)</f>
        <v>0</v>
      </c>
      <c r="DS2">
        <f>IF(AND(DK2=1,B2=3),1,0)</f>
        <v>0</v>
      </c>
      <c r="DT2">
        <f>IF(AND(DK2=1,B2=4),1,0)</f>
        <v>0</v>
      </c>
      <c r="DU2">
        <f>IF(AND(DK2=1,B2=5),1,0)</f>
        <v>0</v>
      </c>
      <c r="DV2">
        <f>IF(AND(DK2=1,B2=6),1,0)</f>
        <v>0</v>
      </c>
      <c r="DW2">
        <f>IF(AND(DK2=1,B2=7),1,0)</f>
        <v>0</v>
      </c>
      <c r="DX2">
        <f>IF(AND(DK2=1,B2=1),1,0)</f>
        <v>0</v>
      </c>
      <c r="DY2">
        <f>IF(AND(DI2=1,B2=6),1,0)</f>
        <v>0</v>
      </c>
      <c r="DZ2">
        <f>IF(AND(DI2=1,B2=7),1,0)</f>
        <v>0</v>
      </c>
      <c r="EA2">
        <f>IF(AND(DI2=1,B2=1),1,0)</f>
        <v>0</v>
      </c>
      <c r="EB2" s="6">
        <f t="shared" ref="EB2" si="3">DATE(C2,12,24)-DATE(C2,11,1+((4-(5&gt;=WEEKDAY(DATE(C2,11,1))))*7)+(5-WEEKDAY(DATE(C2,11,1))))</f>
        <v>32</v>
      </c>
      <c r="EC2" s="7">
        <f t="shared" ref="EC2" si="4">EOMONTH(DATE(C2,11,1),0)-DATE(C2,11,1+((4-(5&gt;=WEEKDAY(DATE(C2,11,1))))*7)+(5-WEEKDAY(DATE(C2,11,1))))</f>
        <v>8</v>
      </c>
      <c r="ED2">
        <f t="shared" ref="ED2" si="5">IF($A2-$CW2&gt;0,ROUND((($A2-$CW2)/7)+0.1,0)+1,0)</f>
        <v>0</v>
      </c>
      <c r="EE2" s="4">
        <f>DATE(C2, 12,31)</f>
        <v>37256</v>
      </c>
      <c r="EF2">
        <f>IF(EE2=$A2,1,0)</f>
        <v>0</v>
      </c>
      <c r="EG2">
        <f>IF(EE2=$A2+1,1,0)</f>
        <v>0</v>
      </c>
    </row>
    <row r="3" spans="1:137" x14ac:dyDescent="0.35">
      <c r="A3" s="1"/>
    </row>
    <row r="4" spans="1:137" x14ac:dyDescent="0.35">
      <c r="A4" s="1"/>
    </row>
    <row r="5" spans="1:137" x14ac:dyDescent="0.35">
      <c r="A5" s="1"/>
    </row>
    <row r="6" spans="1:137" x14ac:dyDescent="0.35">
      <c r="A6" s="1"/>
    </row>
    <row r="7" spans="1:137" x14ac:dyDescent="0.35">
      <c r="A7" s="1"/>
    </row>
    <row r="8" spans="1:137" x14ac:dyDescent="0.35">
      <c r="A8" s="1"/>
    </row>
    <row r="9" spans="1:137" x14ac:dyDescent="0.35">
      <c r="A9" s="1"/>
    </row>
    <row r="10" spans="1:137" x14ac:dyDescent="0.35">
      <c r="A10" s="1"/>
    </row>
    <row r="11" spans="1:137" x14ac:dyDescent="0.35">
      <c r="A11" s="1"/>
    </row>
    <row r="12" spans="1:137" x14ac:dyDescent="0.35">
      <c r="A12" s="1"/>
    </row>
    <row r="13" spans="1:137" x14ac:dyDescent="0.35">
      <c r="A13" s="1"/>
    </row>
    <row r="14" spans="1:137" x14ac:dyDescent="0.35">
      <c r="A14" s="1"/>
    </row>
    <row r="15" spans="1:137" x14ac:dyDescent="0.35">
      <c r="A15" s="1"/>
    </row>
    <row r="16" spans="1:137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Kamalesh</dc:creator>
  <cp:lastModifiedBy>Kamalesh Rao</cp:lastModifiedBy>
  <dcterms:created xsi:type="dcterms:W3CDTF">2008-07-11T20:09:43Z</dcterms:created>
  <dcterms:modified xsi:type="dcterms:W3CDTF">2020-04-18T21:52:30Z</dcterms:modified>
</cp:coreProperties>
</file>