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\Desktop\"/>
    </mc:Choice>
  </mc:AlternateContent>
  <bookViews>
    <workbookView xWindow="0" yWindow="0" windowWidth="21570" windowHeight="7965" tabRatio="848" activeTab="1" xr2:uid="{0A23DE0D-FC1D-4597-B9B6-505F942E6819}"/>
  </bookViews>
  <sheets>
    <sheet name="Edificios" sheetId="1" r:id="rId1"/>
    <sheet name="tomadas" sheetId="3" r:id="rId2"/>
    <sheet name="Calhas" sheetId="7" r:id="rId3"/>
    <sheet name="resumo calhas" sheetId="2" r:id="rId4"/>
    <sheet name="Orçamento " sheetId="4" r:id="rId5"/>
  </sheets>
  <definedNames>
    <definedName name="OLE_LINK1" localSheetId="4">'Orçamento '!#REF!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3" l="1"/>
  <c r="F42" i="3"/>
  <c r="H42" i="3"/>
  <c r="J42" i="3"/>
  <c r="B42" i="3"/>
  <c r="F22" i="1"/>
  <c r="J18" i="7"/>
  <c r="G23" i="1"/>
  <c r="E23" i="1"/>
  <c r="D23" i="1"/>
  <c r="J7" i="1"/>
  <c r="J3" i="1"/>
  <c r="J32" i="1"/>
  <c r="J28" i="1"/>
  <c r="N24" i="3"/>
  <c r="P24" i="3"/>
  <c r="R24" i="3"/>
  <c r="T24" i="3"/>
  <c r="V24" i="3"/>
  <c r="X24" i="3"/>
  <c r="D24" i="3"/>
  <c r="F24" i="3"/>
  <c r="H24" i="3"/>
  <c r="J24" i="3"/>
  <c r="L24" i="3"/>
  <c r="B24" i="3"/>
  <c r="K42" i="3" l="1"/>
  <c r="Y24" i="3"/>
  <c r="B5" i="2"/>
  <c r="C5" i="2"/>
  <c r="D5" i="2"/>
  <c r="B3" i="2"/>
  <c r="G17" i="1"/>
  <c r="G16" i="1"/>
  <c r="G12" i="1"/>
  <c r="G10" i="1"/>
  <c r="G8" i="1"/>
  <c r="G9" i="1"/>
  <c r="G30" i="1"/>
  <c r="F35" i="1"/>
  <c r="F34" i="1"/>
  <c r="F33" i="1"/>
  <c r="F32" i="1"/>
  <c r="F31" i="1"/>
  <c r="F30" i="1"/>
  <c r="F28" i="1"/>
  <c r="F20" i="1"/>
  <c r="F17" i="1"/>
  <c r="F16" i="1"/>
  <c r="F14" i="1"/>
  <c r="F15" i="1"/>
  <c r="F12" i="1"/>
  <c r="F11" i="1"/>
  <c r="F10" i="1"/>
  <c r="F9" i="1"/>
  <c r="F7" i="1"/>
  <c r="F6" i="1"/>
  <c r="F4" i="1"/>
  <c r="F3" i="1"/>
  <c r="J31" i="7"/>
  <c r="J17" i="7"/>
  <c r="J13" i="7"/>
  <c r="J19" i="7"/>
  <c r="D36" i="1" l="1"/>
  <c r="F36" i="1"/>
  <c r="H36" i="1"/>
  <c r="I36" i="1"/>
  <c r="J16" i="1"/>
  <c r="J63" i="7" l="1"/>
  <c r="J62" i="7"/>
  <c r="J61" i="7"/>
  <c r="J60" i="7"/>
  <c r="J59" i="7"/>
  <c r="J58" i="7"/>
  <c r="G28" i="1" s="1"/>
  <c r="G36" i="1" s="1"/>
  <c r="J57" i="7"/>
  <c r="J51" i="7"/>
  <c r="J50" i="7"/>
  <c r="J49" i="7"/>
  <c r="J47" i="7"/>
  <c r="J46" i="7"/>
  <c r="J45" i="7"/>
  <c r="J44" i="7"/>
  <c r="J43" i="7"/>
  <c r="J42" i="7"/>
  <c r="J41" i="7"/>
  <c r="J40" i="7"/>
  <c r="J39" i="7"/>
  <c r="J38" i="7"/>
  <c r="J37" i="7"/>
  <c r="J26" i="7"/>
  <c r="J28" i="7"/>
  <c r="J29" i="7"/>
  <c r="J30" i="7"/>
  <c r="J32" i="7"/>
  <c r="J25" i="7"/>
  <c r="J5" i="7"/>
  <c r="J6" i="7"/>
  <c r="J7" i="7"/>
  <c r="J8" i="7"/>
  <c r="F8" i="1" s="1"/>
  <c r="F23" i="1" s="1"/>
  <c r="J9" i="7"/>
  <c r="J10" i="7"/>
  <c r="J11" i="7"/>
  <c r="J12" i="7"/>
  <c r="J14" i="7"/>
  <c r="J15" i="7"/>
  <c r="J16" i="7"/>
  <c r="J3" i="7"/>
  <c r="J27" i="7"/>
  <c r="E36" i="1"/>
  <c r="I23" i="1"/>
  <c r="H23" i="1"/>
  <c r="D32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33" i="4"/>
  <c r="D29" i="4"/>
  <c r="D30" i="4"/>
  <c r="D31" i="4"/>
  <c r="D28" i="4"/>
  <c r="J33" i="7" l="1"/>
  <c r="J22" i="7"/>
  <c r="A3" i="2" s="1"/>
  <c r="A5" i="2" s="1"/>
  <c r="J64" i="7"/>
  <c r="J54" i="7"/>
  <c r="J23" i="1"/>
  <c r="J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</author>
  </authors>
  <commentList>
    <comment ref="D19" authorId="0" shapeId="0" xr:uid="{9DB38C55-858C-41EC-8455-422BC6EBCFAC}">
      <text>
        <r>
          <rPr>
            <b/>
            <sz val="9"/>
            <color indexed="81"/>
            <rFont val="Tahoma"/>
            <charset val="1"/>
          </rPr>
          <t>Luis:</t>
        </r>
        <r>
          <rPr>
            <sz val="9"/>
            <color indexed="81"/>
            <rFont val="Tahoma"/>
            <charset val="1"/>
          </rPr>
          <t xml:space="preserve">
subidas
</t>
        </r>
      </text>
    </comment>
    <comment ref="F19" authorId="0" shapeId="0" xr:uid="{F2481A92-904D-4AD2-B597-9449D6186279}">
      <text>
        <r>
          <rPr>
            <b/>
            <sz val="9"/>
            <color indexed="81"/>
            <rFont val="Tahoma"/>
            <charset val="1"/>
          </rPr>
          <t>Luis:</t>
        </r>
        <r>
          <rPr>
            <sz val="9"/>
            <color indexed="81"/>
            <rFont val="Tahoma"/>
            <charset val="1"/>
          </rPr>
          <t xml:space="preserve">
aerea
</t>
        </r>
      </text>
    </comment>
    <comment ref="E58" authorId="0" shapeId="0" xr:uid="{5A8CF11A-3E9C-450D-8A22-240B5354095D}">
      <text>
        <r>
          <rPr>
            <b/>
            <sz val="9"/>
            <color indexed="81"/>
            <rFont val="Tahoma"/>
            <family val="2"/>
          </rPr>
          <t>Luis:</t>
        </r>
        <r>
          <rPr>
            <sz val="9"/>
            <color indexed="81"/>
            <rFont val="Tahoma"/>
            <family val="2"/>
          </rPr>
          <t xml:space="preserve">
aerea
</t>
        </r>
      </text>
    </comment>
  </commentList>
</comments>
</file>

<file path=xl/sharedStrings.xml><?xml version="1.0" encoding="utf-8"?>
<sst xmlns="http://schemas.openxmlformats.org/spreadsheetml/2006/main" count="384" uniqueCount="239">
  <si>
    <t>Total</t>
  </si>
  <si>
    <t>Componente</t>
  </si>
  <si>
    <t>Fabricante</t>
  </si>
  <si>
    <t>Quantidade</t>
  </si>
  <si>
    <t>NULL</t>
  </si>
  <si>
    <t>Edificio</t>
  </si>
  <si>
    <t>Piso</t>
  </si>
  <si>
    <t>Sala/departamento</t>
  </si>
  <si>
    <t>Número de Utilizadores</t>
  </si>
  <si>
    <t>Número tomadas</t>
  </si>
  <si>
    <t>Calha Parede (m)</t>
  </si>
  <si>
    <t>Calha chão (m)</t>
  </si>
  <si>
    <t>Calha metálica (m)</t>
  </si>
  <si>
    <t>Tubo VD</t>
  </si>
  <si>
    <t>(m)</t>
  </si>
  <si>
    <t>Total tomadas por Piso</t>
  </si>
  <si>
    <t>Sede</t>
  </si>
  <si>
    <t>Cave</t>
  </si>
  <si>
    <t>Informática</t>
  </si>
  <si>
    <t>Recursos Humanos</t>
  </si>
  <si>
    <t>Office</t>
  </si>
  <si>
    <t>r/c</t>
  </si>
  <si>
    <t>Recepção</t>
  </si>
  <si>
    <t>Sector Financeiro</t>
  </si>
  <si>
    <t>Sector de Vendas</t>
  </si>
  <si>
    <t>Sector de Marketing</t>
  </si>
  <si>
    <t>Piso 1</t>
  </si>
  <si>
    <t>Gabinete Projectos</t>
  </si>
  <si>
    <t>Piso 2</t>
  </si>
  <si>
    <t>Relações Exteriores</t>
  </si>
  <si>
    <t>Direcção</t>
  </si>
  <si>
    <t xml:space="preserve"> Calha Parede (m)</t>
  </si>
  <si>
    <t xml:space="preserve"> Calha chão (m)</t>
  </si>
  <si>
    <t xml:space="preserve"> Calha metálica (m)</t>
  </si>
  <si>
    <t xml:space="preserve"> Tubo VD (m)</t>
  </si>
  <si>
    <t>Edifício 1</t>
  </si>
  <si>
    <t>Gabinete Projectos (Eng. Electrotécnicos  e Eng. Civis)</t>
  </si>
  <si>
    <t>Calha Parede</t>
  </si>
  <si>
    <r>
      <t xml:space="preserve"> </t>
    </r>
    <r>
      <rPr>
        <b/>
        <sz val="10"/>
        <color rgb="FF000000"/>
        <rFont val="Calibri"/>
        <family val="2"/>
      </rPr>
      <t>mais 5% (margem erros, cortes etc.)</t>
    </r>
  </si>
  <si>
    <t>Tomada</t>
  </si>
  <si>
    <t>Distância(m)</t>
  </si>
  <si>
    <t>Edificio 1</t>
  </si>
  <si>
    <t>Alicate semiprofissional modular   RJ45/RJ11</t>
  </si>
  <si>
    <t>Cabo Fibra Ótica c/armadura Metálica, Unitubo-Exterior-OS1 / 4 Fibras</t>
  </si>
  <si>
    <t>Cabo categoria 6, cabo 23 AWG F/FTP 4 Pares com bainha</t>
  </si>
  <si>
    <t>Tomada embutir Rutenbeck, STP, CAT.6, c/ 2xRJ-45, Horiz., s/ moldura - RAL9010 - Branco</t>
  </si>
  <si>
    <t>Caixa de superfície para tomadas de superfície - RAL 9010 - Branco I-UAD</t>
  </si>
  <si>
    <t>cabo de rede UTP, Cat 6, de 305m instalação, bobine, Cinza</t>
  </si>
  <si>
    <t>Painel para bastidor 19" com 24 portas RJ45, UTP, CAT.6</t>
  </si>
  <si>
    <t>Painel para bastidor 19" com 48 portas RJ45, UTP, CAT.6</t>
  </si>
  <si>
    <t>PATCH-PANEL-12-FIBRE-ST</t>
  </si>
  <si>
    <t>PATCH-PANEL-48-CAT6</t>
  </si>
  <si>
    <t>PATCH-PANEL-24-PATCH-US-CAT6</t>
  </si>
  <si>
    <t>USystems USpace 6210 Floor Standing Cabinet with Steel Door - rack - 24U</t>
  </si>
  <si>
    <r>
      <t xml:space="preserve">TUBO VD </t>
    </r>
    <r>
      <rPr>
        <sz val="9"/>
        <color rgb="FF000000"/>
        <rFont val="Arial"/>
        <family val="2"/>
      </rPr>
      <t>40 mm </t>
    </r>
  </si>
  <si>
    <r>
      <t xml:space="preserve">TUBO VD </t>
    </r>
    <r>
      <rPr>
        <sz val="9"/>
        <color rgb="FF000000"/>
        <rFont val="Arial"/>
        <family val="2"/>
      </rPr>
      <t>16 mm </t>
    </r>
  </si>
  <si>
    <t xml:space="preserve">  Chicotes de S/UTP 1,5m</t>
  </si>
  <si>
    <t>Chicotes de Fibra Óptica 1,5m</t>
  </si>
  <si>
    <r>
      <t xml:space="preserve">Calha Técnica para instalação Parede </t>
    </r>
    <r>
      <rPr>
        <sz val="9"/>
        <color rgb="FF292526"/>
        <rFont val="Arial"/>
        <family val="2"/>
      </rPr>
      <t>110x40 fornecidas em comprimento de 2 metros com tampa incluída</t>
    </r>
  </si>
  <si>
    <t>Ângulos internos para calha Parede 110 x 40 Em. Uni 2 unid</t>
  </si>
  <si>
    <t>Ângulo externo para calha e parede 110 x 40 Em. Uni 2 unid</t>
  </si>
  <si>
    <r>
      <t xml:space="preserve">Calha de chão 190 x 28 </t>
    </r>
    <r>
      <rPr>
        <sz val="9"/>
        <color rgb="FF292526"/>
        <rFont val="Arial"/>
        <family val="2"/>
      </rPr>
      <t>fornecidas em comprimento de 3 mts</t>
    </r>
  </si>
  <si>
    <r>
      <t xml:space="preserve">Esteira Metálica </t>
    </r>
    <r>
      <rPr>
        <sz val="9"/>
        <color rgb="FF292526"/>
        <rFont val="Arial"/>
        <family val="2"/>
      </rPr>
      <t>35 x 100 fornecidas em comprimento de 3 mts</t>
    </r>
  </si>
  <si>
    <t>Custo Unid. €</t>
  </si>
  <si>
    <t>Custo Total €</t>
  </si>
  <si>
    <t xml:space="preserve">Cabo categoria 6, cabo 23 AWG F/FTP 4 Pares com bainha </t>
  </si>
  <si>
    <t xml:space="preserve">Caixa de superfície para tomadas de superfície - RAL 9010 - Branco </t>
  </si>
  <si>
    <t xml:space="preserve">PATCH-PANEL-12-FIBRE-ST </t>
  </si>
  <si>
    <t xml:space="preserve">PATCH-PANEL-48-CAT6 </t>
  </si>
  <si>
    <t xml:space="preserve">PATCH-PANEL-24-PATCH-US-CAT6 </t>
  </si>
  <si>
    <t>TUBO VD 40 mm </t>
  </si>
  <si>
    <t>TUBO VD 16 mm </t>
  </si>
  <si>
    <t>Chicotes de S/UTP 1,5m</t>
  </si>
  <si>
    <r>
      <t xml:space="preserve">Calha Técnica para instalação Parede </t>
    </r>
    <r>
      <rPr>
        <sz val="9"/>
        <color rgb="FF292526"/>
        <rFont val="Arial"/>
        <family val="2"/>
      </rPr>
      <t>110 x 40 fornecidas em comprimento de 2 metros com tampa incluída</t>
    </r>
  </si>
  <si>
    <r>
      <t xml:space="preserve">Calha de chão 190 x 28 </t>
    </r>
    <r>
      <rPr>
        <sz val="9"/>
        <color rgb="FF292526"/>
        <rFont val="Arial"/>
        <family val="2"/>
      </rPr>
      <t>Fornecidas em comprimento de 3 metros</t>
    </r>
  </si>
  <si>
    <t>Quant (m)</t>
  </si>
  <si>
    <t>total</t>
  </si>
  <si>
    <t>RC</t>
  </si>
  <si>
    <t>Seror Financeiro</t>
  </si>
  <si>
    <t>Gabinete de Projectos</t>
  </si>
  <si>
    <t>ED1</t>
  </si>
  <si>
    <t>Gabinete de Projectos Sala 1</t>
  </si>
  <si>
    <t>Gabinete de Projectos Sala 2</t>
  </si>
  <si>
    <t>Calha chão</t>
  </si>
  <si>
    <t>Sala Informatica</t>
  </si>
  <si>
    <t>cabo de rede UTP, Categoria 6, instalação, bobine de 305m, Cinza (122,71 euros uni)</t>
  </si>
  <si>
    <t>varios</t>
  </si>
  <si>
    <t>areas comuns</t>
  </si>
  <si>
    <t>sala reuniões</t>
  </si>
  <si>
    <t>espaço comum</t>
  </si>
  <si>
    <t>Sala Reuniões</t>
  </si>
  <si>
    <t xml:space="preserve">Relações Exteriores </t>
  </si>
  <si>
    <t>Sala reuniões</t>
  </si>
  <si>
    <t>Gabinete de Projetos</t>
  </si>
  <si>
    <t>Número de Colaboradores</t>
  </si>
  <si>
    <t>A 1-2</t>
  </si>
  <si>
    <t>A 3-4</t>
  </si>
  <si>
    <t>A 5-6</t>
  </si>
  <si>
    <t>A 7-8</t>
  </si>
  <si>
    <t>A 9-10</t>
  </si>
  <si>
    <t>A 11-12</t>
  </si>
  <si>
    <t>A 13-14</t>
  </si>
  <si>
    <t>B 1-2</t>
  </si>
  <si>
    <t>B 3-4</t>
  </si>
  <si>
    <t>B 5-6</t>
  </si>
  <si>
    <t>B 7-8</t>
  </si>
  <si>
    <t>B 9-10</t>
  </si>
  <si>
    <t>C 1-2</t>
  </si>
  <si>
    <t>C 3-4</t>
  </si>
  <si>
    <t>C 5-6</t>
  </si>
  <si>
    <t>C 7-8</t>
  </si>
  <si>
    <t>C 9-10</t>
  </si>
  <si>
    <t>C 11-12</t>
  </si>
  <si>
    <t>C 13-14</t>
  </si>
  <si>
    <t>C 15-16</t>
  </si>
  <si>
    <t>D 1-2</t>
  </si>
  <si>
    <t>D 5-6</t>
  </si>
  <si>
    <t>D 7-8</t>
  </si>
  <si>
    <t>D 9-10</t>
  </si>
  <si>
    <t>D 11-12</t>
  </si>
  <si>
    <t>D 13-14</t>
  </si>
  <si>
    <t>D 3-4</t>
  </si>
  <si>
    <t>D 15-16</t>
  </si>
  <si>
    <t>D 17-18</t>
  </si>
  <si>
    <t>D 19-20</t>
  </si>
  <si>
    <t>D 21-22</t>
  </si>
  <si>
    <t>D 23-24</t>
  </si>
  <si>
    <t>D 25-26</t>
  </si>
  <si>
    <t>D 27-28</t>
  </si>
  <si>
    <t>D 29-30</t>
  </si>
  <si>
    <t>D 31-32</t>
  </si>
  <si>
    <t>D 33-34</t>
  </si>
  <si>
    <t>D 37-38</t>
  </si>
  <si>
    <t>D 35-36</t>
  </si>
  <si>
    <t>F 1-2</t>
  </si>
  <si>
    <t>F 3-4</t>
  </si>
  <si>
    <t>F 5-6</t>
  </si>
  <si>
    <t>F 7-8</t>
  </si>
  <si>
    <t>F 9-10</t>
  </si>
  <si>
    <t>F 11-12</t>
  </si>
  <si>
    <t>F 13-14</t>
  </si>
  <si>
    <t>F 15-16</t>
  </si>
  <si>
    <t>F 17-18</t>
  </si>
  <si>
    <t>F 19-20</t>
  </si>
  <si>
    <t>F 21-22</t>
  </si>
  <si>
    <t>F 23-24</t>
  </si>
  <si>
    <t>F 25-26</t>
  </si>
  <si>
    <t>F 27-28</t>
  </si>
  <si>
    <t>F 29-30</t>
  </si>
  <si>
    <t>F 31-32</t>
  </si>
  <si>
    <t>F 33-34</t>
  </si>
  <si>
    <t>F 35-36</t>
  </si>
  <si>
    <t>F 37-38</t>
  </si>
  <si>
    <t>E 1-2</t>
  </si>
  <si>
    <t>E 3-4</t>
  </si>
  <si>
    <t>E 5-6</t>
  </si>
  <si>
    <t>E 7-8</t>
  </si>
  <si>
    <t>E 9-10</t>
  </si>
  <si>
    <t>E 11-12</t>
  </si>
  <si>
    <t>E 13-14</t>
  </si>
  <si>
    <t>E 15-16</t>
  </si>
  <si>
    <t>E 17-18</t>
  </si>
  <si>
    <t>E 19-20</t>
  </si>
  <si>
    <t>E 21-22</t>
  </si>
  <si>
    <t>E 23-24</t>
  </si>
  <si>
    <t>G 1-2</t>
  </si>
  <si>
    <t>G 3-4</t>
  </si>
  <si>
    <t>G 5-6</t>
  </si>
  <si>
    <t>H 1-2</t>
  </si>
  <si>
    <t>H 3-4</t>
  </si>
  <si>
    <t>H 5-6</t>
  </si>
  <si>
    <t>H 7-8</t>
  </si>
  <si>
    <t>H 9-10</t>
  </si>
  <si>
    <t>H 11-12</t>
  </si>
  <si>
    <t>H 13-14</t>
  </si>
  <si>
    <t>H 15-16</t>
  </si>
  <si>
    <t>H 17-18</t>
  </si>
  <si>
    <t>H 19-20</t>
  </si>
  <si>
    <t>H 21-22</t>
  </si>
  <si>
    <t>H 23-24</t>
  </si>
  <si>
    <t>H 25-26</t>
  </si>
  <si>
    <t>H 27-28</t>
  </si>
  <si>
    <t>H 29-30</t>
  </si>
  <si>
    <t>H 31-32</t>
  </si>
  <si>
    <t>H 33-34</t>
  </si>
  <si>
    <t>I 1-2</t>
  </si>
  <si>
    <t>I 3-4</t>
  </si>
  <si>
    <t>J 1-2</t>
  </si>
  <si>
    <t>J 3-4</t>
  </si>
  <si>
    <t>J 5-6</t>
  </si>
  <si>
    <t>M 1-2</t>
  </si>
  <si>
    <t>M 3-4</t>
  </si>
  <si>
    <t>M 5-6</t>
  </si>
  <si>
    <t>L 1-2</t>
  </si>
  <si>
    <t>L 3-4</t>
  </si>
  <si>
    <t>L 5-6</t>
  </si>
  <si>
    <t>L 7-8</t>
  </si>
  <si>
    <t>L 9-10</t>
  </si>
  <si>
    <t>L 11-12</t>
  </si>
  <si>
    <t>L 13-14</t>
  </si>
  <si>
    <t>N 1-2</t>
  </si>
  <si>
    <t>O 1-2</t>
  </si>
  <si>
    <t>O 3-4</t>
  </si>
  <si>
    <t>O 5-6</t>
  </si>
  <si>
    <t>O 7-8</t>
  </si>
  <si>
    <t>O 9-10</t>
  </si>
  <si>
    <t>O 11-12</t>
  </si>
  <si>
    <t>O 13-14</t>
  </si>
  <si>
    <t>O 15-16</t>
  </si>
  <si>
    <t>O 17-18</t>
  </si>
  <si>
    <t>O 19-20</t>
  </si>
  <si>
    <t>O 21-22</t>
  </si>
  <si>
    <t>P 1-2</t>
  </si>
  <si>
    <t>P 3-4</t>
  </si>
  <si>
    <t>P 5-6</t>
  </si>
  <si>
    <t>P 7-8</t>
  </si>
  <si>
    <t>P 9-10</t>
  </si>
  <si>
    <t>P 11-12</t>
  </si>
  <si>
    <t>Gabinete de Projectos (Eng)</t>
  </si>
  <si>
    <t>Q 1-2</t>
  </si>
  <si>
    <t>Q 3-4</t>
  </si>
  <si>
    <t>Q 5-6</t>
  </si>
  <si>
    <t>Q 7-8</t>
  </si>
  <si>
    <t>Q 9-10</t>
  </si>
  <si>
    <t>Q 11-12</t>
  </si>
  <si>
    <t>Q 13-14</t>
  </si>
  <si>
    <t>R 1-2</t>
  </si>
  <si>
    <t>R 3-4</t>
  </si>
  <si>
    <t>R 5-6</t>
  </si>
  <si>
    <t>R 7-8</t>
  </si>
  <si>
    <t>R 9-10</t>
  </si>
  <si>
    <t>R 11-12</t>
  </si>
  <si>
    <t>S 1-2</t>
  </si>
  <si>
    <t>H 35-36</t>
  </si>
  <si>
    <t>P 13-14</t>
  </si>
  <si>
    <t>P 15-16</t>
  </si>
  <si>
    <t>Q 15-16</t>
  </si>
  <si>
    <t>Q 17-18</t>
  </si>
  <si>
    <t>Q 19-20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</si>
</sst>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Calibri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9"/>
      <color rgb="FF292526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0" fillId="0" borderId="0" xfId="0" applyAlignment="1">
      <alignment wrapText="1"/>
    </xf>
    <xf numFmtId="0" fontId="6" fillId="6" borderId="6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vertical="center" wrapText="1"/>
    </xf>
    <xf numFmtId="0" fontId="6" fillId="6" borderId="10" xfId="0" applyFont="1" applyFill="1" applyBorder="1" applyAlignment="1">
      <alignment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justify" vertical="center"/>
    </xf>
    <xf numFmtId="0" fontId="2" fillId="2" borderId="1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 wrapText="1"/>
    </xf>
    <xf numFmtId="0" fontId="10" fillId="6" borderId="11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5" borderId="6" xfId="0" applyFont="1" applyFill="1" applyBorder="1" applyAlignment="1">
      <alignment wrapText="1"/>
    </xf>
    <xf numFmtId="0" fontId="1" fillId="0" borderId="6" xfId="0" applyFont="1" applyBorder="1" applyAlignment="1">
      <alignment wrapText="1"/>
    </xf>
    <xf numFmtId="0" fontId="4" fillId="8" borderId="11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3" fontId="10" fillId="5" borderId="6" xfId="0" applyNumberFormat="1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1" fillId="0" borderId="18" xfId="0" applyFont="1" applyBorder="1" applyAlignment="1"/>
    <xf numFmtId="0" fontId="1" fillId="0" borderId="0" xfId="0" applyFont="1" applyAlignment="1"/>
    <xf numFmtId="0" fontId="13" fillId="0" borderId="0" xfId="0" applyFont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7" borderId="1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10" borderId="1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6" fillId="0" borderId="6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16" fillId="6" borderId="10" xfId="0" applyFont="1" applyFill="1" applyBorder="1" applyAlignment="1">
      <alignment horizontal="center" vertical="center" wrapText="1"/>
    </xf>
    <xf numFmtId="0" fontId="16" fillId="6" borderId="6" xfId="0" applyFont="1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/>
    </xf>
    <xf numFmtId="0" fontId="0" fillId="10" borderId="5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7" borderId="5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 wrapText="1"/>
    </xf>
    <xf numFmtId="0" fontId="0" fillId="7" borderId="5" xfId="0" applyFill="1" applyBorder="1" applyAlignment="1">
      <alignment vertical="center"/>
    </xf>
    <xf numFmtId="0" fontId="0" fillId="0" borderId="5" xfId="0" applyBorder="1" applyAlignment="1"/>
    <xf numFmtId="0" fontId="0" fillId="0" borderId="5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11" borderId="10" xfId="0" applyFill="1" applyBorder="1" applyAlignment="1">
      <alignment horizontal="center"/>
    </xf>
    <xf numFmtId="0" fontId="2" fillId="6" borderId="6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vertical="center" wrapText="1"/>
    </xf>
    <xf numFmtId="0" fontId="6" fillId="6" borderId="5" xfId="0" applyFont="1" applyFill="1" applyBorder="1" applyAlignment="1">
      <alignment vertical="center" wrapText="1"/>
    </xf>
    <xf numFmtId="0" fontId="16" fillId="6" borderId="16" xfId="0" applyFont="1" applyFill="1" applyBorder="1" applyAlignment="1">
      <alignment vertical="center" wrapText="1"/>
    </xf>
    <xf numFmtId="0" fontId="2" fillId="6" borderId="10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/>
    </xf>
    <xf numFmtId="0" fontId="9" fillId="3" borderId="5" xfId="0" applyNumberFormat="1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1" fillId="6" borderId="6" xfId="0" applyFont="1" applyFill="1" applyBorder="1"/>
    <xf numFmtId="0" fontId="6" fillId="7" borderId="13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6" fillId="6" borderId="13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9" fillId="7" borderId="13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5" fillId="7" borderId="13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6" fillId="6" borderId="16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vertical="center" wrapText="1"/>
    </xf>
    <xf numFmtId="0" fontId="6" fillId="6" borderId="15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15" fillId="9" borderId="2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4" fillId="7" borderId="7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7" borderId="13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3" fillId="7" borderId="0" xfId="0" applyFont="1" applyFill="1" applyAlignment="1">
      <alignment horizontal="center"/>
    </xf>
    <xf numFmtId="0" fontId="9" fillId="4" borderId="13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0" fontId="9" fillId="12" borderId="8" xfId="0" applyFont="1" applyFill="1" applyBorder="1" applyAlignment="1">
      <alignment horizontal="center" vertical="center"/>
    </xf>
    <xf numFmtId="0" fontId="9" fillId="12" borderId="2" xfId="0" applyFont="1" applyFill="1" applyBorder="1" applyAlignment="1">
      <alignment horizontal="center" vertical="center"/>
    </xf>
    <xf numFmtId="0" fontId="9" fillId="12" borderId="3" xfId="0" applyFont="1" applyFill="1" applyBorder="1" applyAlignment="1">
      <alignment horizontal="center" vertical="center"/>
    </xf>
    <xf numFmtId="0" fontId="9" fillId="12" borderId="9" xfId="0" applyFont="1" applyFill="1" applyBorder="1" applyAlignment="1">
      <alignment horizontal="center" vertical="center"/>
    </xf>
    <xf numFmtId="0" fontId="9" fillId="12" borderId="2" xfId="0" applyFont="1" applyFill="1" applyBorder="1" applyAlignment="1">
      <alignment horizontal="center" vertical="center" wrapText="1"/>
    </xf>
    <xf numFmtId="0" fontId="9" fillId="12" borderId="9" xfId="0" applyFont="1" applyFill="1" applyBorder="1" applyAlignment="1">
      <alignment horizontal="center" vertical="center" wrapText="1"/>
    </xf>
    <xf numFmtId="0" fontId="9" fillId="12" borderId="4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9" fillId="13" borderId="2" xfId="0" applyFont="1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9" fillId="13" borderId="9" xfId="0" applyFont="1" applyFill="1" applyBorder="1" applyAlignment="1">
      <alignment horizontal="center" vertical="center"/>
    </xf>
    <xf numFmtId="0" fontId="9" fillId="13" borderId="8" xfId="0" applyFont="1" applyFill="1" applyBorder="1" applyAlignment="1">
      <alignment horizontal="center" vertical="center"/>
    </xf>
    <xf numFmtId="0" fontId="9" fillId="13" borderId="7" xfId="0" applyFont="1" applyFill="1" applyBorder="1" applyAlignment="1">
      <alignment horizontal="center" vertical="center"/>
    </xf>
    <xf numFmtId="0" fontId="9" fillId="12" borderId="19" xfId="0" applyFont="1" applyFill="1" applyBorder="1" applyAlignment="1">
      <alignment horizontal="center" vertical="center"/>
    </xf>
    <xf numFmtId="0" fontId="9" fillId="12" borderId="18" xfId="0" applyFont="1" applyFill="1" applyBorder="1" applyAlignment="1">
      <alignment horizontal="center" vertical="center"/>
    </xf>
    <xf numFmtId="0" fontId="9" fillId="12" borderId="15" xfId="0" applyFont="1" applyFill="1" applyBorder="1" applyAlignment="1">
      <alignment horizontal="center" vertical="center"/>
    </xf>
    <xf numFmtId="0" fontId="10" fillId="12" borderId="2" xfId="0" applyFont="1" applyFill="1" applyBorder="1" applyAlignment="1">
      <alignment horizontal="center" vertical="center" wrapText="1"/>
    </xf>
    <xf numFmtId="0" fontId="10" fillId="12" borderId="9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0FBE9-0D1F-4FCE-A18F-C42399ACA3A1}">
  <sheetPr>
    <tabColor rgb="FFFF0000"/>
  </sheetPr>
  <dimension ref="A1:K37"/>
  <sheetViews>
    <sheetView zoomScaleNormal="100" workbookViewId="0">
      <selection activeCell="H12" sqref="H12:H15"/>
    </sheetView>
  </sheetViews>
  <sheetFormatPr defaultRowHeight="15" x14ac:dyDescent="0.25"/>
  <cols>
    <col min="1" max="1" width="8.85546875" style="22" customWidth="1"/>
    <col min="2" max="2" width="7.42578125" style="22" customWidth="1"/>
    <col min="3" max="3" width="25.140625" style="22" customWidth="1"/>
    <col min="4" max="4" width="13.7109375" style="22" customWidth="1"/>
    <col min="5" max="6" width="9.28515625" style="22" customWidth="1"/>
    <col min="7" max="7" width="7.5703125" style="22" customWidth="1"/>
    <col min="8" max="8" width="11" style="22" customWidth="1"/>
    <col min="9" max="9" width="7" style="22" bestFit="1" customWidth="1"/>
    <col min="10" max="10" width="13.5703125" style="22" customWidth="1"/>
  </cols>
  <sheetData>
    <row r="1" spans="1:11" x14ac:dyDescent="0.25">
      <c r="A1" s="159" t="s">
        <v>5</v>
      </c>
      <c r="B1" s="159" t="s">
        <v>6</v>
      </c>
      <c r="C1" s="159" t="s">
        <v>7</v>
      </c>
      <c r="D1" s="159" t="s">
        <v>94</v>
      </c>
      <c r="E1" s="159" t="s">
        <v>9</v>
      </c>
      <c r="F1" s="159" t="s">
        <v>10</v>
      </c>
      <c r="G1" s="159" t="s">
        <v>11</v>
      </c>
      <c r="H1" s="159" t="s">
        <v>12</v>
      </c>
      <c r="I1" s="18" t="s">
        <v>13</v>
      </c>
      <c r="J1" s="159" t="s">
        <v>15</v>
      </c>
      <c r="K1" s="149"/>
    </row>
    <row r="2" spans="1:11" ht="30.75" customHeight="1" thickBot="1" x14ac:dyDescent="0.3">
      <c r="A2" s="160"/>
      <c r="B2" s="160"/>
      <c r="C2" s="160"/>
      <c r="D2" s="160"/>
      <c r="E2" s="160"/>
      <c r="F2" s="160"/>
      <c r="G2" s="160"/>
      <c r="H2" s="160"/>
      <c r="I2" s="19" t="s">
        <v>14</v>
      </c>
      <c r="J2" s="160"/>
      <c r="K2" s="149"/>
    </row>
    <row r="3" spans="1:11" ht="17.25" customHeight="1" thickBot="1" x14ac:dyDescent="0.3">
      <c r="A3" s="134" t="s">
        <v>16</v>
      </c>
      <c r="B3" s="150" t="s">
        <v>17</v>
      </c>
      <c r="C3" s="23" t="s">
        <v>18</v>
      </c>
      <c r="D3" s="23">
        <v>14</v>
      </c>
      <c r="E3" s="24">
        <v>20</v>
      </c>
      <c r="F3" s="76">
        <f>Calhas!J3</f>
        <v>46.959999999999994</v>
      </c>
      <c r="G3" s="76"/>
      <c r="H3" s="153"/>
      <c r="I3" s="153"/>
      <c r="J3" s="156">
        <f>E3+E4+E6</f>
        <v>36</v>
      </c>
      <c r="K3" s="20"/>
    </row>
    <row r="4" spans="1:11" ht="15.75" thickBot="1" x14ac:dyDescent="0.3">
      <c r="A4" s="148"/>
      <c r="B4" s="151"/>
      <c r="C4" s="97" t="s">
        <v>19</v>
      </c>
      <c r="D4" s="25">
        <v>10</v>
      </c>
      <c r="E4" s="32">
        <v>16</v>
      </c>
      <c r="F4" s="77">
        <f>Calhas!J5</f>
        <v>39.19</v>
      </c>
      <c r="G4" s="77"/>
      <c r="H4" s="154"/>
      <c r="I4" s="154"/>
      <c r="J4" s="157"/>
      <c r="K4" s="20"/>
    </row>
    <row r="5" spans="1:11" ht="15.75" hidden="1" thickBot="1" x14ac:dyDescent="0.3">
      <c r="A5" s="148"/>
      <c r="B5" s="151"/>
      <c r="C5" s="30"/>
      <c r="D5" s="30"/>
      <c r="E5" s="109"/>
      <c r="F5" s="78"/>
      <c r="G5" s="78"/>
      <c r="H5" s="154"/>
      <c r="I5" s="154"/>
      <c r="J5" s="157"/>
      <c r="K5" s="20"/>
    </row>
    <row r="6" spans="1:11" ht="15.75" thickBot="1" x14ac:dyDescent="0.3">
      <c r="A6" s="148"/>
      <c r="B6" s="152"/>
      <c r="C6" s="31" t="s">
        <v>20</v>
      </c>
      <c r="D6" s="31"/>
      <c r="E6" s="31"/>
      <c r="F6" s="79">
        <f>Calhas!J6</f>
        <v>9.6999999999999993</v>
      </c>
      <c r="G6" s="78"/>
      <c r="H6" s="155"/>
      <c r="I6" s="155"/>
      <c r="J6" s="158"/>
      <c r="K6" s="20"/>
    </row>
    <row r="7" spans="1:11" ht="25.5" customHeight="1" thickBot="1" x14ac:dyDescent="0.3">
      <c r="A7" s="148"/>
      <c r="B7" s="150" t="s">
        <v>21</v>
      </c>
      <c r="C7" s="23" t="s">
        <v>22</v>
      </c>
      <c r="D7" s="23"/>
      <c r="E7" s="23">
        <v>6</v>
      </c>
      <c r="F7" s="23">
        <f>Calhas!J10</f>
        <v>6.6</v>
      </c>
      <c r="G7" s="23"/>
      <c r="H7" s="134">
        <v>2.12</v>
      </c>
      <c r="I7" s="134"/>
      <c r="J7" s="134">
        <f>E7+E8+E9+E10+E11</f>
        <v>106</v>
      </c>
      <c r="K7" s="20"/>
    </row>
    <row r="8" spans="1:11" ht="19.5" customHeight="1" thickBot="1" x14ac:dyDescent="0.3">
      <c r="A8" s="148"/>
      <c r="B8" s="151"/>
      <c r="C8" s="23" t="s">
        <v>23</v>
      </c>
      <c r="D8" s="23">
        <v>19</v>
      </c>
      <c r="E8" s="23">
        <v>38</v>
      </c>
      <c r="F8" s="23">
        <f>Calhas!J8</f>
        <v>26.5</v>
      </c>
      <c r="G8" s="23">
        <f>Calhas!J42</f>
        <v>10</v>
      </c>
      <c r="H8" s="148"/>
      <c r="I8" s="148"/>
      <c r="J8" s="148"/>
      <c r="K8" s="20"/>
    </row>
    <row r="9" spans="1:11" ht="21.75" customHeight="1" thickBot="1" x14ac:dyDescent="0.3">
      <c r="A9" s="148"/>
      <c r="B9" s="151"/>
      <c r="C9" s="23" t="s">
        <v>24</v>
      </c>
      <c r="D9" s="23">
        <v>24</v>
      </c>
      <c r="E9" s="23">
        <v>38</v>
      </c>
      <c r="F9" s="23">
        <f>Calhas!J7</f>
        <v>23.4</v>
      </c>
      <c r="G9" s="23">
        <f>Calhas!J41</f>
        <v>8.2799999999999994</v>
      </c>
      <c r="H9" s="148"/>
      <c r="I9" s="148"/>
      <c r="J9" s="148"/>
      <c r="K9" s="20"/>
    </row>
    <row r="10" spans="1:11" ht="15.75" customHeight="1" thickBot="1" x14ac:dyDescent="0.3">
      <c r="A10" s="148"/>
      <c r="B10" s="151"/>
      <c r="C10" s="97" t="s">
        <v>25</v>
      </c>
      <c r="D10" s="31">
        <v>16</v>
      </c>
      <c r="E10" s="25">
        <v>24</v>
      </c>
      <c r="F10" s="25">
        <f>Calhas!J9</f>
        <v>21.700000000000003</v>
      </c>
      <c r="G10" s="25">
        <f>Calhas!J43</f>
        <v>9.8000000000000007</v>
      </c>
      <c r="H10" s="148"/>
      <c r="I10" s="148"/>
      <c r="J10" s="148"/>
      <c r="K10" s="20"/>
    </row>
    <row r="11" spans="1:11" ht="21.75" customHeight="1" thickBot="1" x14ac:dyDescent="0.3">
      <c r="A11" s="148"/>
      <c r="B11" s="152"/>
      <c r="C11" s="31" t="s">
        <v>20</v>
      </c>
      <c r="D11" s="23"/>
      <c r="E11" s="31"/>
      <c r="F11" s="25">
        <f>Calhas!J11</f>
        <v>24.57</v>
      </c>
      <c r="G11" s="25"/>
      <c r="H11" s="135"/>
      <c r="I11" s="135"/>
      <c r="J11" s="135"/>
      <c r="K11" s="20"/>
    </row>
    <row r="12" spans="1:11" ht="15.75" thickBot="1" x14ac:dyDescent="0.3">
      <c r="A12" s="148"/>
      <c r="B12" s="150" t="s">
        <v>26</v>
      </c>
      <c r="C12" s="31" t="s">
        <v>27</v>
      </c>
      <c r="D12" s="31">
        <v>1</v>
      </c>
      <c r="E12" s="132">
        <v>36</v>
      </c>
      <c r="F12" s="134">
        <f>Calhas!J12</f>
        <v>58.300000000000011</v>
      </c>
      <c r="G12" s="134">
        <f>Calhas!J46</f>
        <v>14.5</v>
      </c>
      <c r="H12" s="134"/>
      <c r="I12" s="134"/>
      <c r="J12" s="134"/>
      <c r="K12" s="20"/>
    </row>
    <row r="13" spans="1:11" ht="24" customHeight="1" thickBot="1" x14ac:dyDescent="0.3">
      <c r="A13" s="148"/>
      <c r="B13" s="151"/>
      <c r="C13" s="112" t="s">
        <v>36</v>
      </c>
      <c r="D13" s="31">
        <v>19</v>
      </c>
      <c r="E13" s="133"/>
      <c r="F13" s="135"/>
      <c r="G13" s="135"/>
      <c r="H13" s="148"/>
      <c r="I13" s="148"/>
      <c r="J13" s="148"/>
      <c r="K13" s="20"/>
    </row>
    <row r="14" spans="1:11" ht="15.75" thickBot="1" x14ac:dyDescent="0.3">
      <c r="A14" s="148"/>
      <c r="B14" s="151"/>
      <c r="C14" s="108" t="s">
        <v>90</v>
      </c>
      <c r="D14" s="110"/>
      <c r="E14" s="99">
        <v>4</v>
      </c>
      <c r="F14" s="90">
        <f>Calhas!J13</f>
        <v>13.1</v>
      </c>
      <c r="G14" s="110"/>
      <c r="H14" s="148"/>
      <c r="I14" s="148"/>
      <c r="J14" s="148"/>
      <c r="K14" s="20"/>
    </row>
    <row r="15" spans="1:11" ht="17.25" customHeight="1" thickBot="1" x14ac:dyDescent="0.3">
      <c r="A15" s="148"/>
      <c r="B15" s="152"/>
      <c r="C15" s="31" t="s">
        <v>20</v>
      </c>
      <c r="D15" s="31"/>
      <c r="E15" s="85"/>
      <c r="F15" s="31">
        <f>Calhas!J14</f>
        <v>4.4000000000000004</v>
      </c>
      <c r="G15" s="30"/>
      <c r="H15" s="135"/>
      <c r="I15" s="135"/>
      <c r="J15" s="135"/>
      <c r="K15" s="20"/>
    </row>
    <row r="16" spans="1:11" ht="14.25" customHeight="1" thickBot="1" x14ac:dyDescent="0.3">
      <c r="A16" s="148"/>
      <c r="B16" s="150" t="s">
        <v>28</v>
      </c>
      <c r="C16" s="23" t="s">
        <v>29</v>
      </c>
      <c r="D16" s="23">
        <v>7</v>
      </c>
      <c r="E16" s="86">
        <v>14</v>
      </c>
      <c r="F16" s="23">
        <f>Calhas!J15</f>
        <v>25.8</v>
      </c>
      <c r="G16" s="23">
        <f>Calhas!J49</f>
        <v>7</v>
      </c>
      <c r="H16" s="134"/>
      <c r="I16" s="134"/>
      <c r="J16" s="134">
        <f>E16+E17</f>
        <v>20</v>
      </c>
      <c r="K16" s="20"/>
    </row>
    <row r="17" spans="1:11" ht="10.5" customHeight="1" x14ac:dyDescent="0.25">
      <c r="A17" s="148"/>
      <c r="B17" s="151"/>
      <c r="C17" s="134" t="s">
        <v>30</v>
      </c>
      <c r="D17" s="134">
        <v>3</v>
      </c>
      <c r="E17" s="132">
        <v>6</v>
      </c>
      <c r="F17" s="134">
        <f>Calhas!J16</f>
        <v>4.75</v>
      </c>
      <c r="G17" s="134">
        <f>Calhas!J50</f>
        <v>8.9</v>
      </c>
      <c r="H17" s="148"/>
      <c r="I17" s="148"/>
      <c r="J17" s="148"/>
      <c r="K17" s="20"/>
    </row>
    <row r="18" spans="1:11" ht="3.75" customHeight="1" thickBot="1" x14ac:dyDescent="0.3">
      <c r="A18" s="148"/>
      <c r="B18" s="151"/>
      <c r="C18" s="135"/>
      <c r="D18" s="135"/>
      <c r="E18" s="133"/>
      <c r="F18" s="135"/>
      <c r="G18" s="135"/>
      <c r="H18" s="148"/>
      <c r="I18" s="148"/>
      <c r="J18" s="148"/>
      <c r="K18" s="20"/>
    </row>
    <row r="19" spans="1:11" ht="15" hidden="1" customHeight="1" x14ac:dyDescent="0.25">
      <c r="A19" s="148"/>
      <c r="B19" s="151"/>
      <c r="C19" s="29"/>
      <c r="D19" s="29"/>
      <c r="E19" s="111"/>
      <c r="F19" s="29"/>
      <c r="G19" s="29"/>
      <c r="H19" s="148"/>
      <c r="I19" s="148"/>
      <c r="J19" s="148"/>
      <c r="K19" s="20"/>
    </row>
    <row r="20" spans="1:11" ht="15.75" thickBot="1" x14ac:dyDescent="0.3">
      <c r="A20" s="148"/>
      <c r="B20" s="151"/>
      <c r="C20" s="108" t="s">
        <v>90</v>
      </c>
      <c r="D20" s="90"/>
      <c r="E20" s="91">
        <v>6</v>
      </c>
      <c r="F20" s="90">
        <f>Calhas!J17</f>
        <v>13.25</v>
      </c>
      <c r="G20" s="90"/>
      <c r="H20" s="148"/>
      <c r="I20" s="148"/>
      <c r="J20" s="148"/>
      <c r="K20" s="20"/>
    </row>
    <row r="21" spans="1:11" ht="15.75" thickBot="1" x14ac:dyDescent="0.3">
      <c r="A21" s="148"/>
      <c r="B21" s="151"/>
      <c r="C21" s="108" t="s">
        <v>22</v>
      </c>
      <c r="D21" s="98"/>
      <c r="E21" s="99">
        <v>2</v>
      </c>
      <c r="F21" s="98">
        <v>4</v>
      </c>
      <c r="G21" s="98"/>
      <c r="H21" s="148"/>
      <c r="I21" s="148"/>
      <c r="J21" s="148"/>
      <c r="K21" s="20"/>
    </row>
    <row r="22" spans="1:11" ht="15.75" thickBot="1" x14ac:dyDescent="0.3">
      <c r="A22" s="135"/>
      <c r="B22" s="152"/>
      <c r="C22" s="31" t="s">
        <v>20</v>
      </c>
      <c r="D22" s="31"/>
      <c r="E22" s="85"/>
      <c r="F22" s="31">
        <f>Calhas!J18</f>
        <v>11</v>
      </c>
      <c r="G22" s="30"/>
      <c r="H22" s="135"/>
      <c r="I22" s="135"/>
      <c r="J22" s="135"/>
      <c r="K22" s="20"/>
    </row>
    <row r="23" spans="1:11" ht="12.75" customHeight="1" x14ac:dyDescent="0.25">
      <c r="A23" s="21"/>
      <c r="B23" s="21"/>
      <c r="C23" s="122" t="s">
        <v>76</v>
      </c>
      <c r="D23" s="124">
        <f>D3+D4+D6+D7+D8+D9+D10+D12+D13+D16+D17+D11+D15+D22+D5+D14+D20+D21</f>
        <v>113</v>
      </c>
      <c r="E23" s="124">
        <f>E3+E4+E6+E7+E8+E9+E10+E12+E13+E16+E17+E11+E15+E22+E5+E14+E20+E21</f>
        <v>210</v>
      </c>
      <c r="F23" s="124">
        <f>F3+F4+F6+F7+F8+F9+F10+F12+F13+F16+F17+F11+F15+F22+F5+F14+F20+F21</f>
        <v>333.22</v>
      </c>
      <c r="G23" s="124">
        <f>G3+G4+G6+G7+G8+G9+G10+G11+G12+G15+G16+G17+G22+G5+G14+G20+G21</f>
        <v>58.48</v>
      </c>
      <c r="H23" s="144">
        <f>H3+H7+H12</f>
        <v>2.12</v>
      </c>
      <c r="I23" s="144">
        <f>I3+I7+I12+I16</f>
        <v>0</v>
      </c>
      <c r="J23" s="146">
        <f>J3+J7+J12+J16</f>
        <v>162</v>
      </c>
      <c r="K23" s="20"/>
    </row>
    <row r="24" spans="1:11" ht="3.75" customHeight="1" thickBot="1" x14ac:dyDescent="0.3">
      <c r="A24" s="62"/>
      <c r="B24" s="62"/>
      <c r="C24" s="123"/>
      <c r="D24" s="125"/>
      <c r="E24" s="125"/>
      <c r="F24" s="125"/>
      <c r="G24" s="125"/>
      <c r="H24" s="145"/>
      <c r="I24" s="145"/>
      <c r="J24" s="147"/>
      <c r="K24" s="20"/>
    </row>
    <row r="26" spans="1:11" ht="15.75" thickBot="1" x14ac:dyDescent="0.3"/>
    <row r="27" spans="1:11" ht="39" thickBot="1" x14ac:dyDescent="0.3">
      <c r="A27" s="26" t="s">
        <v>5</v>
      </c>
      <c r="B27" s="27" t="s">
        <v>6</v>
      </c>
      <c r="C27" s="27" t="s">
        <v>7</v>
      </c>
      <c r="D27" s="27" t="s">
        <v>8</v>
      </c>
      <c r="E27" s="27" t="s">
        <v>9</v>
      </c>
      <c r="F27" s="27" t="s">
        <v>31</v>
      </c>
      <c r="G27" s="27" t="s">
        <v>32</v>
      </c>
      <c r="H27" s="27" t="s">
        <v>33</v>
      </c>
      <c r="I27" s="27" t="s">
        <v>34</v>
      </c>
      <c r="J27" s="27" t="s">
        <v>15</v>
      </c>
      <c r="K27" s="20"/>
    </row>
    <row r="28" spans="1:11" x14ac:dyDescent="0.25">
      <c r="A28" s="138" t="s">
        <v>35</v>
      </c>
      <c r="B28" s="138" t="s">
        <v>17</v>
      </c>
      <c r="C28" s="126" t="s">
        <v>24</v>
      </c>
      <c r="D28" s="126">
        <v>14</v>
      </c>
      <c r="E28" s="128">
        <v>22</v>
      </c>
      <c r="F28" s="130">
        <f>Calhas!J26</f>
        <v>43.800000000000004</v>
      </c>
      <c r="G28" s="142">
        <f>Calhas!J58</f>
        <v>18.5</v>
      </c>
      <c r="H28" s="130"/>
      <c r="I28" s="130"/>
      <c r="J28" s="130">
        <f>E28+E30+E31</f>
        <v>38</v>
      </c>
      <c r="K28" s="20"/>
    </row>
    <row r="29" spans="1:11" ht="3" customHeight="1" thickBot="1" x14ac:dyDescent="0.3">
      <c r="A29" s="139"/>
      <c r="B29" s="139"/>
      <c r="C29" s="127"/>
      <c r="D29" s="127"/>
      <c r="E29" s="129"/>
      <c r="F29" s="131"/>
      <c r="G29" s="143"/>
      <c r="H29" s="141"/>
      <c r="I29" s="141"/>
      <c r="J29" s="141"/>
      <c r="K29" s="20"/>
    </row>
    <row r="30" spans="1:11" ht="21" customHeight="1" thickBot="1" x14ac:dyDescent="0.3">
      <c r="A30" s="139"/>
      <c r="B30" s="139"/>
      <c r="C30" s="80" t="s">
        <v>25</v>
      </c>
      <c r="D30" s="80">
        <v>5</v>
      </c>
      <c r="E30" s="81">
        <v>16</v>
      </c>
      <c r="F30" s="105">
        <f>Calhas!J25</f>
        <v>31.7</v>
      </c>
      <c r="G30" s="105">
        <f>Calhas!J57</f>
        <v>15.8</v>
      </c>
      <c r="H30" s="141"/>
      <c r="I30" s="141"/>
      <c r="J30" s="141"/>
      <c r="K30" s="20"/>
    </row>
    <row r="31" spans="1:11" ht="15.75" thickBot="1" x14ac:dyDescent="0.3">
      <c r="A31" s="139"/>
      <c r="B31" s="140"/>
      <c r="C31" s="79" t="s">
        <v>20</v>
      </c>
      <c r="D31" s="79"/>
      <c r="E31" s="82"/>
      <c r="F31" s="31">
        <f>Calhas!J27</f>
        <v>10.399999999999999</v>
      </c>
      <c r="G31" s="30"/>
      <c r="H31" s="131"/>
      <c r="I31" s="131"/>
      <c r="J31" s="131"/>
      <c r="K31" s="20"/>
    </row>
    <row r="32" spans="1:11" ht="26.25" thickBot="1" x14ac:dyDescent="0.3">
      <c r="A32" s="139"/>
      <c r="B32" s="138" t="s">
        <v>21</v>
      </c>
      <c r="C32" s="80" t="s">
        <v>36</v>
      </c>
      <c r="D32" s="80">
        <v>19</v>
      </c>
      <c r="E32" s="81">
        <v>20</v>
      </c>
      <c r="F32" s="105">
        <f>Calhas!J28</f>
        <v>22.5</v>
      </c>
      <c r="G32" s="106"/>
      <c r="H32" s="130">
        <v>2.5</v>
      </c>
      <c r="I32" s="130"/>
      <c r="J32" s="130">
        <f>E32+E33+E34+E35</f>
        <v>34</v>
      </c>
      <c r="K32" s="20"/>
    </row>
    <row r="33" spans="1:11" ht="15.75" thickBot="1" x14ac:dyDescent="0.3">
      <c r="A33" s="139"/>
      <c r="B33" s="139"/>
      <c r="C33" s="80" t="s">
        <v>22</v>
      </c>
      <c r="D33" s="80"/>
      <c r="E33" s="81">
        <v>2</v>
      </c>
      <c r="F33" s="105">
        <f>Calhas!J30</f>
        <v>6.5</v>
      </c>
      <c r="G33" s="106"/>
      <c r="H33" s="141"/>
      <c r="I33" s="141"/>
      <c r="J33" s="141"/>
      <c r="K33" s="20"/>
    </row>
    <row r="34" spans="1:11" ht="15.75" thickBot="1" x14ac:dyDescent="0.3">
      <c r="A34" s="139"/>
      <c r="B34" s="139"/>
      <c r="C34" s="83" t="s">
        <v>27</v>
      </c>
      <c r="D34" s="83">
        <v>1</v>
      </c>
      <c r="E34" s="84">
        <v>12</v>
      </c>
      <c r="F34" s="107">
        <f>Calhas!J29</f>
        <v>44.699999999999996</v>
      </c>
      <c r="G34" s="108"/>
      <c r="H34" s="141"/>
      <c r="I34" s="141"/>
      <c r="J34" s="141"/>
      <c r="K34" s="20"/>
    </row>
    <row r="35" spans="1:11" ht="15.75" thickBot="1" x14ac:dyDescent="0.3">
      <c r="A35" s="140"/>
      <c r="B35" s="140"/>
      <c r="C35" s="79" t="s">
        <v>20</v>
      </c>
      <c r="D35" s="79"/>
      <c r="E35" s="82"/>
      <c r="F35" s="31">
        <f>Calhas!J31</f>
        <v>8.9</v>
      </c>
      <c r="G35" s="30"/>
      <c r="H35" s="131"/>
      <c r="I35" s="131"/>
      <c r="J35" s="131"/>
      <c r="K35" s="20"/>
    </row>
    <row r="36" spans="1:11" x14ac:dyDescent="0.25">
      <c r="A36" s="63"/>
      <c r="B36" s="63"/>
      <c r="C36" s="122" t="s">
        <v>76</v>
      </c>
      <c r="D36" s="122">
        <f t="shared" ref="D36" si="0">D28+D30+D31+D32+D33+D34+D35</f>
        <v>39</v>
      </c>
      <c r="E36" s="122">
        <f>E28+E30+E31+E32+E33+E34+E35</f>
        <v>72</v>
      </c>
      <c r="F36" s="122">
        <f t="shared" ref="F36:I36" si="1">F28+F30+F31+F32+F33+F34+F35</f>
        <v>168.5</v>
      </c>
      <c r="G36" s="122">
        <f t="shared" si="1"/>
        <v>34.299999999999997</v>
      </c>
      <c r="H36" s="122">
        <f t="shared" si="1"/>
        <v>2.5</v>
      </c>
      <c r="I36" s="122">
        <f t="shared" si="1"/>
        <v>0</v>
      </c>
      <c r="J36" s="136">
        <f>J28+J32</f>
        <v>72</v>
      </c>
      <c r="K36" s="20"/>
    </row>
    <row r="37" spans="1:11" ht="3" customHeight="1" thickBot="1" x14ac:dyDescent="0.3">
      <c r="A37" s="64"/>
      <c r="B37" s="64"/>
      <c r="C37" s="123"/>
      <c r="D37" s="123"/>
      <c r="E37" s="123"/>
      <c r="F37" s="123"/>
      <c r="G37" s="123"/>
      <c r="H37" s="123"/>
      <c r="I37" s="123"/>
      <c r="J37" s="137"/>
      <c r="K37" s="20"/>
    </row>
  </sheetData>
  <mergeCells count="65">
    <mergeCell ref="C17:C18"/>
    <mergeCell ref="A1:A2"/>
    <mergeCell ref="A3:A22"/>
    <mergeCell ref="B12:B15"/>
    <mergeCell ref="B16:B22"/>
    <mergeCell ref="B7:B11"/>
    <mergeCell ref="B1:B2"/>
    <mergeCell ref="G12:G13"/>
    <mergeCell ref="K1:K2"/>
    <mergeCell ref="B3:B6"/>
    <mergeCell ref="H3:H6"/>
    <mergeCell ref="I3:I6"/>
    <mergeCell ref="J3:J6"/>
    <mergeCell ref="E1:E2"/>
    <mergeCell ref="F1:F2"/>
    <mergeCell ref="D1:D2"/>
    <mergeCell ref="G1:G2"/>
    <mergeCell ref="H1:H2"/>
    <mergeCell ref="J1:J2"/>
    <mergeCell ref="C1:C2"/>
    <mergeCell ref="H7:H11"/>
    <mergeCell ref="I7:I11"/>
    <mergeCell ref="J7:J11"/>
    <mergeCell ref="H12:H15"/>
    <mergeCell ref="I12:I15"/>
    <mergeCell ref="J12:J15"/>
    <mergeCell ref="G17:G18"/>
    <mergeCell ref="G23:G24"/>
    <mergeCell ref="H23:H24"/>
    <mergeCell ref="I23:I24"/>
    <mergeCell ref="J23:J24"/>
    <mergeCell ref="H16:H22"/>
    <mergeCell ref="I16:I22"/>
    <mergeCell ref="J16:J22"/>
    <mergeCell ref="J36:J37"/>
    <mergeCell ref="A28:A35"/>
    <mergeCell ref="B28:B31"/>
    <mergeCell ref="H28:H31"/>
    <mergeCell ref="I28:I31"/>
    <mergeCell ref="J28:J31"/>
    <mergeCell ref="B32:B35"/>
    <mergeCell ref="H32:H35"/>
    <mergeCell ref="I32:I35"/>
    <mergeCell ref="J32:J35"/>
    <mergeCell ref="C28:C29"/>
    <mergeCell ref="G28:G29"/>
    <mergeCell ref="F36:F37"/>
    <mergeCell ref="G36:G37"/>
    <mergeCell ref="H36:H37"/>
    <mergeCell ref="I36:I37"/>
    <mergeCell ref="F28:F29"/>
    <mergeCell ref="F23:F24"/>
    <mergeCell ref="E12:E13"/>
    <mergeCell ref="F12:F13"/>
    <mergeCell ref="D17:D18"/>
    <mergeCell ref="E17:E18"/>
    <mergeCell ref="F17:F18"/>
    <mergeCell ref="C23:C24"/>
    <mergeCell ref="D23:D24"/>
    <mergeCell ref="E23:E24"/>
    <mergeCell ref="C36:C37"/>
    <mergeCell ref="D36:D37"/>
    <mergeCell ref="E36:E37"/>
    <mergeCell ref="D28:D29"/>
    <mergeCell ref="E28:E2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2A6F8-4A61-463C-ADD0-5454372BF04E}">
  <sheetPr>
    <tabColor rgb="FFFFFF00"/>
  </sheetPr>
  <dimension ref="A1:Y42"/>
  <sheetViews>
    <sheetView tabSelected="1" zoomScale="85" zoomScaleNormal="85" workbookViewId="0">
      <selection activeCell="H37" sqref="H37"/>
    </sheetView>
  </sheetViews>
  <sheetFormatPr defaultRowHeight="15" x14ac:dyDescent="0.25"/>
  <cols>
    <col min="2" max="2" width="11.140625" bestFit="1" customWidth="1"/>
    <col min="3" max="3" width="7.5703125" bestFit="1" customWidth="1"/>
    <col min="4" max="4" width="11.140625" bestFit="1" customWidth="1"/>
    <col min="6" max="6" width="14.28515625" customWidth="1"/>
    <col min="8" max="8" width="11.140625" bestFit="1" customWidth="1"/>
    <col min="10" max="10" width="15.140625" customWidth="1"/>
    <col min="11" max="11" width="7.28515625" bestFit="1" customWidth="1"/>
    <col min="12" max="12" width="11.140625" bestFit="1" customWidth="1"/>
    <col min="14" max="14" width="11.140625" bestFit="1" customWidth="1"/>
    <col min="16" max="16" width="11.140625" bestFit="1" customWidth="1"/>
    <col min="18" max="18" width="11.140625" bestFit="1" customWidth="1"/>
    <col min="20" max="20" width="11.140625" bestFit="1" customWidth="1"/>
    <col min="22" max="22" width="11.140625" bestFit="1" customWidth="1"/>
    <col min="24" max="24" width="11.140625" bestFit="1" customWidth="1"/>
  </cols>
  <sheetData>
    <row r="1" spans="1:24" ht="15.75" thickBot="1" x14ac:dyDescent="0.3">
      <c r="A1" s="198" t="s">
        <v>16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</row>
    <row r="2" spans="1:24" ht="15.75" thickBot="1" x14ac:dyDescent="0.3">
      <c r="A2" s="188" t="s">
        <v>17</v>
      </c>
      <c r="B2" s="189"/>
      <c r="C2" s="189"/>
      <c r="D2" s="190"/>
      <c r="E2" s="188" t="s">
        <v>21</v>
      </c>
      <c r="F2" s="189"/>
      <c r="G2" s="189"/>
      <c r="H2" s="189"/>
      <c r="I2" s="189"/>
      <c r="J2" s="189"/>
      <c r="K2" s="189"/>
      <c r="L2" s="190"/>
      <c r="M2" s="188" t="s">
        <v>26</v>
      </c>
      <c r="N2" s="189"/>
      <c r="O2" s="189"/>
      <c r="P2" s="189"/>
      <c r="Q2" s="188" t="s">
        <v>28</v>
      </c>
      <c r="R2" s="189"/>
      <c r="S2" s="189"/>
      <c r="T2" s="189"/>
      <c r="U2" s="189"/>
      <c r="V2" s="189"/>
      <c r="W2" s="189"/>
      <c r="X2" s="190"/>
    </row>
    <row r="3" spans="1:24" ht="15.75" thickBot="1" x14ac:dyDescent="0.3">
      <c r="A3" s="191" t="s">
        <v>18</v>
      </c>
      <c r="B3" s="192"/>
      <c r="C3" s="188" t="s">
        <v>19</v>
      </c>
      <c r="D3" s="190"/>
      <c r="E3" s="188" t="s">
        <v>23</v>
      </c>
      <c r="F3" s="190"/>
      <c r="G3" s="188" t="s">
        <v>25</v>
      </c>
      <c r="H3" s="193"/>
      <c r="I3" s="188" t="s">
        <v>24</v>
      </c>
      <c r="J3" s="190"/>
      <c r="K3" s="188" t="s">
        <v>22</v>
      </c>
      <c r="L3" s="190"/>
      <c r="M3" s="188" t="s">
        <v>93</v>
      </c>
      <c r="N3" s="190"/>
      <c r="O3" s="188" t="s">
        <v>92</v>
      </c>
      <c r="P3" s="190"/>
      <c r="Q3" s="187" t="s">
        <v>30</v>
      </c>
      <c r="R3" s="194"/>
      <c r="S3" s="188" t="s">
        <v>91</v>
      </c>
      <c r="T3" s="190"/>
      <c r="U3" s="188" t="s">
        <v>92</v>
      </c>
      <c r="V3" s="190"/>
      <c r="W3" s="188" t="s">
        <v>22</v>
      </c>
      <c r="X3" s="190"/>
    </row>
    <row r="4" spans="1:24" ht="15.75" thickBot="1" x14ac:dyDescent="0.3">
      <c r="A4" s="6" t="s">
        <v>39</v>
      </c>
      <c r="B4" s="6" t="s">
        <v>40</v>
      </c>
      <c r="C4" s="1" t="s">
        <v>39</v>
      </c>
      <c r="D4" s="2" t="s">
        <v>40</v>
      </c>
      <c r="E4" s="3" t="s">
        <v>39</v>
      </c>
      <c r="F4" s="1" t="s">
        <v>40</v>
      </c>
      <c r="G4" s="113" t="s">
        <v>39</v>
      </c>
      <c r="H4" s="113" t="s">
        <v>40</v>
      </c>
      <c r="I4" s="3" t="s">
        <v>39</v>
      </c>
      <c r="J4" s="1" t="s">
        <v>40</v>
      </c>
      <c r="K4" s="2" t="s">
        <v>39</v>
      </c>
      <c r="L4" s="2" t="s">
        <v>40</v>
      </c>
      <c r="M4" s="113" t="s">
        <v>39</v>
      </c>
      <c r="N4" s="113" t="s">
        <v>40</v>
      </c>
      <c r="O4" s="1" t="s">
        <v>39</v>
      </c>
      <c r="P4" s="3" t="s">
        <v>40</v>
      </c>
      <c r="Q4" s="1" t="s">
        <v>39</v>
      </c>
      <c r="R4" s="113" t="s">
        <v>40</v>
      </c>
      <c r="S4" s="113" t="s">
        <v>39</v>
      </c>
      <c r="T4" s="113" t="s">
        <v>40</v>
      </c>
      <c r="U4" s="113" t="s">
        <v>39</v>
      </c>
      <c r="V4" s="113" t="s">
        <v>40</v>
      </c>
      <c r="W4" s="113" t="s">
        <v>39</v>
      </c>
      <c r="X4" s="113" t="s">
        <v>40</v>
      </c>
    </row>
    <row r="5" spans="1:24" ht="15.75" thickBot="1" x14ac:dyDescent="0.3">
      <c r="A5" s="28" t="s">
        <v>95</v>
      </c>
      <c r="B5" s="4">
        <v>9.6</v>
      </c>
      <c r="C5" s="28" t="s">
        <v>107</v>
      </c>
      <c r="D5" s="4">
        <v>9</v>
      </c>
      <c r="E5" s="28" t="s">
        <v>115</v>
      </c>
      <c r="F5" s="5">
        <v>13</v>
      </c>
      <c r="G5" s="28" t="s">
        <v>153</v>
      </c>
      <c r="H5" s="5">
        <v>29.1</v>
      </c>
      <c r="I5" s="28" t="s">
        <v>134</v>
      </c>
      <c r="J5" s="5">
        <v>3</v>
      </c>
      <c r="K5" s="28" t="s">
        <v>165</v>
      </c>
      <c r="L5" s="5">
        <v>6.5</v>
      </c>
      <c r="M5" s="28" t="s">
        <v>168</v>
      </c>
      <c r="N5" s="5">
        <v>26.23</v>
      </c>
      <c r="O5" s="34" t="s">
        <v>185</v>
      </c>
      <c r="P5" s="5">
        <v>6.5</v>
      </c>
      <c r="Q5" s="28" t="s">
        <v>187</v>
      </c>
      <c r="R5" s="5">
        <v>31.73</v>
      </c>
      <c r="S5" s="28" t="s">
        <v>193</v>
      </c>
      <c r="T5" s="5">
        <v>10.6</v>
      </c>
      <c r="U5" s="28" t="s">
        <v>190</v>
      </c>
      <c r="V5" s="5">
        <v>25.3</v>
      </c>
      <c r="W5" s="28" t="s">
        <v>200</v>
      </c>
      <c r="X5" s="5">
        <v>45.59</v>
      </c>
    </row>
    <row r="6" spans="1:24" ht="15.75" thickBot="1" x14ac:dyDescent="0.3">
      <c r="A6" s="28" t="s">
        <v>96</v>
      </c>
      <c r="B6" s="4">
        <v>9.6</v>
      </c>
      <c r="C6" s="28" t="s">
        <v>108</v>
      </c>
      <c r="D6" s="4">
        <v>4.3</v>
      </c>
      <c r="E6" s="28" t="s">
        <v>121</v>
      </c>
      <c r="F6" s="5">
        <v>14.5</v>
      </c>
      <c r="G6" s="28" t="s">
        <v>154</v>
      </c>
      <c r="H6" s="5">
        <v>36.1</v>
      </c>
      <c r="I6" s="28" t="s">
        <v>135</v>
      </c>
      <c r="J6" s="5">
        <v>7</v>
      </c>
      <c r="K6" s="28" t="s">
        <v>166</v>
      </c>
      <c r="L6" s="5">
        <v>11</v>
      </c>
      <c r="M6" s="28" t="s">
        <v>169</v>
      </c>
      <c r="N6" s="5">
        <v>33.229999999999997</v>
      </c>
      <c r="O6" s="34" t="s">
        <v>186</v>
      </c>
      <c r="P6" s="5">
        <v>15</v>
      </c>
      <c r="Q6" s="28" t="s">
        <v>188</v>
      </c>
      <c r="R6" s="5">
        <v>33.53</v>
      </c>
      <c r="S6" s="28" t="s">
        <v>194</v>
      </c>
      <c r="T6" s="5">
        <v>6.34</v>
      </c>
      <c r="U6" s="28" t="s">
        <v>191</v>
      </c>
      <c r="V6" s="5">
        <v>27.2</v>
      </c>
      <c r="W6" s="28"/>
      <c r="X6" s="5"/>
    </row>
    <row r="7" spans="1:24" ht="15.75" thickBot="1" x14ac:dyDescent="0.3">
      <c r="A7" s="28" t="s">
        <v>97</v>
      </c>
      <c r="B7" s="4">
        <v>10.8</v>
      </c>
      <c r="C7" s="28" t="s">
        <v>109</v>
      </c>
      <c r="D7" s="4">
        <v>4.3</v>
      </c>
      <c r="E7" s="28" t="s">
        <v>116</v>
      </c>
      <c r="F7" s="5">
        <v>19</v>
      </c>
      <c r="G7" s="28" t="s">
        <v>155</v>
      </c>
      <c r="H7" s="5">
        <v>30.34</v>
      </c>
      <c r="I7" s="28" t="s">
        <v>136</v>
      </c>
      <c r="J7" s="5">
        <v>10.75</v>
      </c>
      <c r="K7" s="28" t="s">
        <v>167</v>
      </c>
      <c r="L7" s="5">
        <v>47.48</v>
      </c>
      <c r="M7" s="28" t="s">
        <v>170</v>
      </c>
      <c r="N7" s="5">
        <v>42.84</v>
      </c>
      <c r="O7" s="34"/>
      <c r="P7" s="5"/>
      <c r="Q7" s="28" t="s">
        <v>189</v>
      </c>
      <c r="R7" s="5">
        <v>35.33</v>
      </c>
      <c r="S7" s="28" t="s">
        <v>195</v>
      </c>
      <c r="T7" s="5">
        <v>5.6</v>
      </c>
      <c r="U7" s="28" t="s">
        <v>192</v>
      </c>
      <c r="V7" s="5">
        <v>30.94</v>
      </c>
      <c r="W7" s="28"/>
      <c r="X7" s="5"/>
    </row>
    <row r="8" spans="1:24" ht="15.75" thickBot="1" x14ac:dyDescent="0.3">
      <c r="A8" s="28" t="s">
        <v>98</v>
      </c>
      <c r="B8" s="4">
        <v>16.399999999999999</v>
      </c>
      <c r="C8" s="28" t="s">
        <v>110</v>
      </c>
      <c r="D8" s="4">
        <v>11</v>
      </c>
      <c r="E8" s="28" t="s">
        <v>117</v>
      </c>
      <c r="F8" s="5">
        <v>20.5</v>
      </c>
      <c r="G8" s="28" t="s">
        <v>156</v>
      </c>
      <c r="H8" s="5">
        <v>32.4</v>
      </c>
      <c r="I8" s="28" t="s">
        <v>137</v>
      </c>
      <c r="J8" s="5">
        <v>13.25</v>
      </c>
      <c r="K8" s="28"/>
      <c r="L8" s="5"/>
      <c r="M8" s="28" t="s">
        <v>171</v>
      </c>
      <c r="N8" s="5">
        <v>50.42</v>
      </c>
      <c r="O8" s="34"/>
      <c r="P8" s="5"/>
      <c r="Q8" s="28"/>
      <c r="R8" s="5"/>
      <c r="S8" s="28" t="s">
        <v>196</v>
      </c>
      <c r="T8" s="5">
        <v>14</v>
      </c>
      <c r="U8" s="28"/>
      <c r="V8" s="5"/>
      <c r="W8" s="28"/>
      <c r="X8" s="5"/>
    </row>
    <row r="9" spans="1:24" ht="15.75" thickBot="1" x14ac:dyDescent="0.3">
      <c r="A9" s="28" t="s">
        <v>99</v>
      </c>
      <c r="B9" s="4">
        <v>19.8</v>
      </c>
      <c r="C9" s="28" t="s">
        <v>111</v>
      </c>
      <c r="D9" s="4">
        <v>15.3</v>
      </c>
      <c r="E9" s="28" t="s">
        <v>118</v>
      </c>
      <c r="F9" s="5">
        <v>15.6</v>
      </c>
      <c r="G9" s="28" t="s">
        <v>157</v>
      </c>
      <c r="H9" s="5">
        <v>33.51</v>
      </c>
      <c r="I9" s="28" t="s">
        <v>138</v>
      </c>
      <c r="J9" s="5">
        <v>13.26</v>
      </c>
      <c r="K9" s="28"/>
      <c r="L9" s="5"/>
      <c r="M9" s="28" t="s">
        <v>172</v>
      </c>
      <c r="N9" s="5">
        <v>54.8</v>
      </c>
      <c r="O9" s="34"/>
      <c r="P9" s="5"/>
      <c r="Q9" s="28"/>
      <c r="R9" s="5"/>
      <c r="S9" s="28" t="s">
        <v>197</v>
      </c>
      <c r="T9" s="5">
        <v>20.5</v>
      </c>
      <c r="U9" s="28"/>
      <c r="V9" s="5"/>
      <c r="W9" s="28"/>
      <c r="X9" s="5"/>
    </row>
    <row r="10" spans="1:24" ht="15.75" thickBot="1" x14ac:dyDescent="0.3">
      <c r="A10" s="28" t="s">
        <v>100</v>
      </c>
      <c r="B10" s="4">
        <v>22.2</v>
      </c>
      <c r="C10" s="28" t="s">
        <v>112</v>
      </c>
      <c r="D10" s="4">
        <v>20</v>
      </c>
      <c r="E10" s="28" t="s">
        <v>119</v>
      </c>
      <c r="F10" s="5">
        <v>15.6</v>
      </c>
      <c r="G10" s="28" t="s">
        <v>158</v>
      </c>
      <c r="H10" s="5">
        <v>35.21</v>
      </c>
      <c r="I10" s="28" t="s">
        <v>139</v>
      </c>
      <c r="J10" s="5">
        <v>13.26</v>
      </c>
      <c r="K10" s="28"/>
      <c r="L10" s="5"/>
      <c r="M10" s="28" t="s">
        <v>173</v>
      </c>
      <c r="N10" s="5">
        <v>58.45</v>
      </c>
      <c r="O10" s="34"/>
      <c r="P10" s="5"/>
      <c r="Q10" s="28"/>
      <c r="R10" s="5"/>
      <c r="S10" s="28" t="s">
        <v>198</v>
      </c>
      <c r="T10" s="5">
        <v>11</v>
      </c>
      <c r="U10" s="28"/>
      <c r="V10" s="5"/>
      <c r="W10" s="28"/>
      <c r="X10" s="5"/>
    </row>
    <row r="11" spans="1:24" ht="15.75" thickBot="1" x14ac:dyDescent="0.3">
      <c r="A11" s="28" t="s">
        <v>101</v>
      </c>
      <c r="B11" s="4">
        <v>50</v>
      </c>
      <c r="C11" s="28" t="s">
        <v>113</v>
      </c>
      <c r="D11" s="4">
        <v>24.5</v>
      </c>
      <c r="E11" s="28" t="s">
        <v>120</v>
      </c>
      <c r="F11" s="5">
        <v>17</v>
      </c>
      <c r="G11" s="28" t="s">
        <v>159</v>
      </c>
      <c r="H11" s="5">
        <v>36.92</v>
      </c>
      <c r="I11" s="28" t="s">
        <v>140</v>
      </c>
      <c r="J11" s="5">
        <v>14.51</v>
      </c>
      <c r="K11" s="28"/>
      <c r="L11" s="5"/>
      <c r="M11" s="28" t="s">
        <v>174</v>
      </c>
      <c r="N11" s="5">
        <v>62.45</v>
      </c>
      <c r="O11" s="34"/>
      <c r="P11" s="5"/>
      <c r="Q11" s="28"/>
      <c r="R11" s="5"/>
      <c r="S11" s="28" t="s">
        <v>199</v>
      </c>
      <c r="T11" s="5">
        <v>14.5</v>
      </c>
      <c r="U11" s="28"/>
      <c r="V11" s="5"/>
      <c r="W11" s="28"/>
      <c r="X11" s="5"/>
    </row>
    <row r="12" spans="1:24" ht="15.75" thickBot="1" x14ac:dyDescent="0.3">
      <c r="A12" s="28" t="s">
        <v>102</v>
      </c>
      <c r="B12" s="92">
        <v>26</v>
      </c>
      <c r="C12" s="28" t="s">
        <v>114</v>
      </c>
      <c r="D12" s="92">
        <v>29.5</v>
      </c>
      <c r="E12" s="28" t="s">
        <v>122</v>
      </c>
      <c r="F12" s="5">
        <v>17</v>
      </c>
      <c r="G12" s="28" t="s">
        <v>160</v>
      </c>
      <c r="H12" s="5">
        <v>38.619999999999997</v>
      </c>
      <c r="I12" s="28" t="s">
        <v>141</v>
      </c>
      <c r="J12" s="5">
        <v>14.51</v>
      </c>
      <c r="K12" s="28"/>
      <c r="L12" s="5"/>
      <c r="M12" s="28" t="s">
        <v>175</v>
      </c>
      <c r="N12" s="5">
        <v>66.25</v>
      </c>
      <c r="O12" s="34"/>
      <c r="P12" s="5"/>
      <c r="Q12" s="28"/>
      <c r="R12" s="5"/>
      <c r="S12" s="28"/>
      <c r="T12" s="5"/>
      <c r="U12" s="28"/>
      <c r="V12" s="5"/>
      <c r="W12" s="28"/>
      <c r="X12" s="5"/>
    </row>
    <row r="13" spans="1:24" ht="15.75" thickBot="1" x14ac:dyDescent="0.3">
      <c r="A13" s="28" t="s">
        <v>103</v>
      </c>
      <c r="B13" s="92">
        <v>34.4</v>
      </c>
      <c r="C13" s="28"/>
      <c r="D13" s="92"/>
      <c r="E13" s="28" t="s">
        <v>123</v>
      </c>
      <c r="F13" s="5">
        <v>18.5</v>
      </c>
      <c r="G13" s="28" t="s">
        <v>161</v>
      </c>
      <c r="H13" s="5">
        <v>40.92</v>
      </c>
      <c r="I13" s="28" t="s">
        <v>142</v>
      </c>
      <c r="J13" s="5">
        <v>16.260000000000002</v>
      </c>
      <c r="K13" s="28"/>
      <c r="L13" s="5"/>
      <c r="M13" s="28" t="s">
        <v>176</v>
      </c>
      <c r="N13" s="5">
        <v>70.05</v>
      </c>
      <c r="O13" s="34"/>
      <c r="P13" s="5"/>
      <c r="Q13" s="28"/>
      <c r="R13" s="5"/>
      <c r="S13" s="28"/>
      <c r="T13" s="5"/>
      <c r="U13" s="28"/>
      <c r="V13" s="5"/>
      <c r="W13" s="28"/>
      <c r="X13" s="5"/>
    </row>
    <row r="14" spans="1:24" ht="15.75" thickBot="1" x14ac:dyDescent="0.3">
      <c r="A14" s="28" t="s">
        <v>104</v>
      </c>
      <c r="B14" s="92">
        <v>37</v>
      </c>
      <c r="C14" s="28"/>
      <c r="D14" s="92"/>
      <c r="E14" s="28" t="s">
        <v>124</v>
      </c>
      <c r="F14" s="5">
        <v>18.5</v>
      </c>
      <c r="G14" s="28" t="s">
        <v>162</v>
      </c>
      <c r="H14" s="5">
        <v>43.18</v>
      </c>
      <c r="I14" s="28" t="s">
        <v>143</v>
      </c>
      <c r="J14" s="5">
        <v>16.260000000000002</v>
      </c>
      <c r="K14" s="28"/>
      <c r="L14" s="5"/>
      <c r="M14" s="28" t="s">
        <v>177</v>
      </c>
      <c r="N14" s="5">
        <v>43</v>
      </c>
      <c r="O14" s="34"/>
      <c r="P14" s="5"/>
      <c r="Q14" s="28"/>
      <c r="R14" s="5"/>
      <c r="S14" s="28"/>
      <c r="T14" s="5"/>
      <c r="U14" s="28"/>
      <c r="V14" s="5"/>
      <c r="W14" s="28"/>
      <c r="X14" s="5"/>
    </row>
    <row r="15" spans="1:24" ht="15.75" thickBot="1" x14ac:dyDescent="0.3">
      <c r="A15" s="28" t="s">
        <v>105</v>
      </c>
      <c r="B15" s="92">
        <v>40</v>
      </c>
      <c r="C15" s="28"/>
      <c r="D15" s="92"/>
      <c r="E15" s="28" t="s">
        <v>125</v>
      </c>
      <c r="F15" s="5">
        <v>20</v>
      </c>
      <c r="G15" s="28" t="s">
        <v>163</v>
      </c>
      <c r="H15" s="5">
        <v>45.18</v>
      </c>
      <c r="I15" s="28" t="s">
        <v>144</v>
      </c>
      <c r="J15" s="5">
        <v>17.510000000000002</v>
      </c>
      <c r="K15" s="28"/>
      <c r="L15" s="5"/>
      <c r="M15" s="28" t="s">
        <v>178</v>
      </c>
      <c r="N15" s="5">
        <v>43</v>
      </c>
      <c r="O15" s="34"/>
      <c r="P15" s="5"/>
      <c r="Q15" s="28"/>
      <c r="R15" s="5"/>
      <c r="S15" s="28"/>
      <c r="T15" s="5"/>
      <c r="U15" s="28"/>
      <c r="V15" s="5"/>
      <c r="W15" s="28"/>
      <c r="X15" s="5"/>
    </row>
    <row r="16" spans="1:24" ht="15.75" thickBot="1" x14ac:dyDescent="0.3">
      <c r="A16" s="28" t="s">
        <v>106</v>
      </c>
      <c r="B16" s="92">
        <v>46</v>
      </c>
      <c r="C16" s="28"/>
      <c r="D16" s="92"/>
      <c r="E16" s="28" t="s">
        <v>126</v>
      </c>
      <c r="F16" s="5">
        <v>20</v>
      </c>
      <c r="G16" s="28" t="s">
        <v>164</v>
      </c>
      <c r="H16" s="5">
        <v>46.68</v>
      </c>
      <c r="I16" s="28" t="s">
        <v>145</v>
      </c>
      <c r="J16" s="5">
        <v>17.510000000000002</v>
      </c>
      <c r="K16" s="28"/>
      <c r="L16" s="5"/>
      <c r="M16" s="28" t="s">
        <v>179</v>
      </c>
      <c r="N16" s="5">
        <v>46.4</v>
      </c>
      <c r="O16" s="34"/>
      <c r="P16" s="5"/>
      <c r="Q16" s="28"/>
      <c r="R16" s="5"/>
      <c r="S16" s="28"/>
      <c r="T16" s="5"/>
      <c r="U16" s="28"/>
      <c r="V16" s="5"/>
      <c r="W16" s="28"/>
      <c r="X16" s="5"/>
    </row>
    <row r="17" spans="1:25" ht="15.75" thickBot="1" x14ac:dyDescent="0.3">
      <c r="A17" s="28"/>
      <c r="B17" s="4"/>
      <c r="C17" s="28"/>
      <c r="D17" s="4"/>
      <c r="E17" s="28" t="s">
        <v>127</v>
      </c>
      <c r="F17" s="5">
        <v>21.5</v>
      </c>
      <c r="G17" s="28"/>
      <c r="H17" s="5"/>
      <c r="I17" s="28" t="s">
        <v>146</v>
      </c>
      <c r="J17" s="5">
        <v>19</v>
      </c>
      <c r="K17" s="28"/>
      <c r="L17" s="5"/>
      <c r="M17" s="28" t="s">
        <v>180</v>
      </c>
      <c r="N17" s="5">
        <v>46.4</v>
      </c>
      <c r="O17" s="34"/>
      <c r="P17" s="5"/>
      <c r="Q17" s="28"/>
      <c r="R17" s="5"/>
      <c r="S17" s="28"/>
      <c r="T17" s="5"/>
      <c r="U17" s="28"/>
      <c r="V17" s="5"/>
      <c r="W17" s="28"/>
      <c r="X17" s="5"/>
    </row>
    <row r="18" spans="1:25" ht="15.75" thickBot="1" x14ac:dyDescent="0.3">
      <c r="A18" s="28"/>
      <c r="B18" s="4"/>
      <c r="C18" s="28"/>
      <c r="D18" s="4"/>
      <c r="E18" s="28" t="s">
        <v>128</v>
      </c>
      <c r="F18" s="5">
        <v>21.5</v>
      </c>
      <c r="G18" s="28"/>
      <c r="H18" s="5"/>
      <c r="I18" s="28" t="s">
        <v>147</v>
      </c>
      <c r="J18" s="5">
        <v>19</v>
      </c>
      <c r="K18" s="28"/>
      <c r="L18" s="5"/>
      <c r="M18" s="28" t="s">
        <v>181</v>
      </c>
      <c r="N18" s="5">
        <v>50.4</v>
      </c>
      <c r="O18" s="34"/>
      <c r="P18" s="5"/>
      <c r="Q18" s="28"/>
      <c r="R18" s="5"/>
      <c r="S18" s="28"/>
      <c r="T18" s="5"/>
      <c r="U18" s="28"/>
      <c r="V18" s="5"/>
      <c r="W18" s="28"/>
      <c r="X18" s="5"/>
    </row>
    <row r="19" spans="1:25" ht="15.75" thickBot="1" x14ac:dyDescent="0.3">
      <c r="A19" s="28"/>
      <c r="B19" s="4"/>
      <c r="C19" s="28"/>
      <c r="D19" s="4"/>
      <c r="E19" s="28" t="s">
        <v>129</v>
      </c>
      <c r="F19" s="5">
        <v>23.4</v>
      </c>
      <c r="G19" s="28"/>
      <c r="H19" s="5"/>
      <c r="I19" s="28" t="s">
        <v>148</v>
      </c>
      <c r="J19" s="5">
        <v>19.97</v>
      </c>
      <c r="K19" s="28"/>
      <c r="L19" s="5"/>
      <c r="M19" s="28" t="s">
        <v>182</v>
      </c>
      <c r="N19" s="5">
        <v>50.4</v>
      </c>
      <c r="O19" s="34"/>
      <c r="P19" s="5"/>
      <c r="Q19" s="28"/>
      <c r="R19" s="5"/>
      <c r="S19" s="28"/>
      <c r="T19" s="5"/>
      <c r="U19" s="28"/>
      <c r="V19" s="5"/>
      <c r="W19" s="28"/>
      <c r="X19" s="5"/>
    </row>
    <row r="20" spans="1:25" ht="15.75" thickBot="1" x14ac:dyDescent="0.3">
      <c r="A20" s="28"/>
      <c r="B20" s="92"/>
      <c r="C20" s="28"/>
      <c r="D20" s="5"/>
      <c r="E20" s="28" t="s">
        <v>130</v>
      </c>
      <c r="F20" s="5">
        <v>23.4</v>
      </c>
      <c r="G20" s="28"/>
      <c r="H20" s="5"/>
      <c r="I20" s="28" t="s">
        <v>149</v>
      </c>
      <c r="J20" s="5">
        <v>21.65</v>
      </c>
      <c r="K20" s="28"/>
      <c r="L20" s="5"/>
      <c r="M20" s="28" t="s">
        <v>183</v>
      </c>
      <c r="N20" s="5">
        <v>53.4</v>
      </c>
      <c r="O20" s="34"/>
      <c r="P20" s="5"/>
      <c r="Q20" s="28"/>
      <c r="R20" s="5"/>
      <c r="S20" s="28"/>
      <c r="T20" s="5"/>
      <c r="U20" s="28"/>
      <c r="V20" s="5"/>
      <c r="W20" s="28"/>
      <c r="X20" s="5"/>
    </row>
    <row r="21" spans="1:25" ht="15.75" thickBot="1" x14ac:dyDescent="0.3">
      <c r="A21" s="28"/>
      <c r="B21" s="92"/>
      <c r="C21" s="28"/>
      <c r="D21" s="5"/>
      <c r="E21" s="28" t="s">
        <v>131</v>
      </c>
      <c r="F21" s="5">
        <v>29.8</v>
      </c>
      <c r="G21" s="28"/>
      <c r="H21" s="5"/>
      <c r="I21" s="28" t="s">
        <v>150</v>
      </c>
      <c r="J21" s="5">
        <v>22.52</v>
      </c>
      <c r="K21" s="28"/>
      <c r="L21" s="5"/>
      <c r="M21" s="28" t="s">
        <v>184</v>
      </c>
      <c r="N21" s="5">
        <v>53.4</v>
      </c>
      <c r="O21" s="34"/>
      <c r="P21" s="5"/>
      <c r="Q21" s="35"/>
      <c r="R21" s="5"/>
      <c r="S21" s="28"/>
      <c r="T21" s="5"/>
      <c r="U21" s="28"/>
      <c r="V21" s="5"/>
      <c r="W21" s="28"/>
      <c r="X21" s="5"/>
    </row>
    <row r="22" spans="1:25" ht="15.75" thickBot="1" x14ac:dyDescent="0.3">
      <c r="A22" s="28"/>
      <c r="B22" s="92"/>
      <c r="C22" s="28"/>
      <c r="D22" s="5"/>
      <c r="E22" s="28" t="s">
        <v>133</v>
      </c>
      <c r="F22" s="5">
        <v>33.1</v>
      </c>
      <c r="G22" s="28"/>
      <c r="H22" s="5"/>
      <c r="I22" s="28" t="s">
        <v>151</v>
      </c>
      <c r="J22" s="5">
        <v>26.39</v>
      </c>
      <c r="K22" s="28"/>
      <c r="L22" s="5"/>
      <c r="M22" s="28" t="s">
        <v>233</v>
      </c>
      <c r="N22" s="5">
        <v>28.52</v>
      </c>
      <c r="O22" s="34"/>
      <c r="P22" s="5"/>
      <c r="Q22" s="35"/>
      <c r="R22" s="5"/>
      <c r="S22" s="28"/>
      <c r="T22" s="5"/>
      <c r="U22" s="28"/>
      <c r="V22" s="5"/>
      <c r="W22" s="28"/>
      <c r="X22" s="5"/>
    </row>
    <row r="23" spans="1:25" ht="15.75" thickBot="1" x14ac:dyDescent="0.3">
      <c r="A23" s="28"/>
      <c r="B23" s="4"/>
      <c r="C23" s="28"/>
      <c r="D23" s="5"/>
      <c r="E23" s="28" t="s">
        <v>132</v>
      </c>
      <c r="F23" s="5">
        <v>35.299999999999997</v>
      </c>
      <c r="G23" s="28"/>
      <c r="H23" s="5"/>
      <c r="I23" s="28" t="s">
        <v>152</v>
      </c>
      <c r="J23" s="5">
        <v>28.89</v>
      </c>
      <c r="K23" s="28"/>
      <c r="L23" s="5"/>
      <c r="M23" s="28"/>
      <c r="N23" s="5"/>
      <c r="O23" s="34"/>
      <c r="P23" s="5"/>
      <c r="Q23" s="35"/>
      <c r="R23" s="5"/>
      <c r="S23" s="28"/>
      <c r="T23" s="5"/>
      <c r="U23" s="28"/>
      <c r="V23" s="5"/>
      <c r="W23" s="28"/>
      <c r="X23" s="5"/>
      <c r="Y23" s="185" t="s">
        <v>0</v>
      </c>
    </row>
    <row r="24" spans="1:25" ht="15.75" thickBot="1" x14ac:dyDescent="0.3">
      <c r="A24" s="33"/>
      <c r="B24" s="33">
        <f>B5+B6+B7+B8+B9+B10+B11+B12+B13+B14+B15+B16+B17+B18+B19+B20+B21+B22+B23</f>
        <v>321.8</v>
      </c>
      <c r="C24" s="33"/>
      <c r="D24" s="33">
        <f t="shared" ref="D24:L24" si="0">D5+D6+D7+D8+D9+D10+D11+D12+D13+D14+D15+D16+D17+D18+D19+D20+D21+D22+D23</f>
        <v>117.9</v>
      </c>
      <c r="E24" s="33"/>
      <c r="F24" s="33">
        <f t="shared" si="0"/>
        <v>397.2</v>
      </c>
      <c r="G24" s="33"/>
      <c r="H24" s="33">
        <f t="shared" si="0"/>
        <v>448.16</v>
      </c>
      <c r="I24" s="33"/>
      <c r="J24" s="33">
        <f t="shared" si="0"/>
        <v>314.5</v>
      </c>
      <c r="K24" s="33"/>
      <c r="L24" s="33">
        <f t="shared" si="0"/>
        <v>64.97999999999999</v>
      </c>
      <c r="M24" s="33"/>
      <c r="N24" s="33">
        <f t="shared" ref="N24" si="1">N5+N6+N7+N8+N9+N10+N11+N12+N13+N14+N15+N16+N17+N18+N19+N20+N21+N22+N23</f>
        <v>879.63999999999987</v>
      </c>
      <c r="O24" s="33"/>
      <c r="P24" s="33">
        <f t="shared" ref="P24" si="2">P5+P6+P7+P8+P9+P10+P11+P12+P13+P14+P15+P16+P17+P18+P19+P20+P21+P22+P23</f>
        <v>21.5</v>
      </c>
      <c r="Q24" s="33"/>
      <c r="R24" s="33">
        <f t="shared" ref="R24" si="3">R5+R6+R7+R8+R9+R10+R11+R12+R13+R14+R15+R16+R17+R18+R19+R20+R21+R22+R23</f>
        <v>100.59</v>
      </c>
      <c r="S24" s="33"/>
      <c r="T24" s="33">
        <f t="shared" ref="T24" si="4">T5+T6+T7+T8+T9+T10+T11+T12+T13+T14+T15+T16+T17+T18+T19+T20+T21+T22+T23</f>
        <v>82.539999999999992</v>
      </c>
      <c r="U24" s="33"/>
      <c r="V24" s="33">
        <f t="shared" ref="V24" si="5">V5+V6+V7+V8+V9+V10+V11+V12+V13+V14+V15+V16+V17+V18+V19+V20+V21+V22+V23</f>
        <v>83.44</v>
      </c>
      <c r="W24" s="33"/>
      <c r="X24" s="33">
        <f t="shared" ref="X24" si="6">X5+X6+X7+X8+X9+X10+X11+X12+X13+X14+X15+X16+X17+X18+X19+X20+X21+X22+X23</f>
        <v>45.59</v>
      </c>
      <c r="Y24" s="186">
        <f>B24+D24+F24+H24+J24+L24+N24+P24+R24+T24+V24+X24</f>
        <v>2877.8400000000006</v>
      </c>
    </row>
    <row r="26" spans="1:25" ht="15.75" thickBot="1" x14ac:dyDescent="0.3"/>
    <row r="27" spans="1:25" ht="15.75" thickBot="1" x14ac:dyDescent="0.3">
      <c r="A27" s="195" t="s">
        <v>41</v>
      </c>
      <c r="B27" s="196"/>
      <c r="C27" s="196"/>
      <c r="D27" s="196"/>
      <c r="E27" s="196"/>
      <c r="F27" s="196"/>
      <c r="G27" s="196"/>
      <c r="H27" s="196"/>
      <c r="I27" s="196"/>
      <c r="J27" s="197"/>
    </row>
    <row r="28" spans="1:25" ht="15.75" thickBot="1" x14ac:dyDescent="0.3">
      <c r="A28" s="188" t="s">
        <v>17</v>
      </c>
      <c r="B28" s="189"/>
      <c r="C28" s="189"/>
      <c r="D28" s="190"/>
      <c r="E28" s="200" t="s">
        <v>21</v>
      </c>
      <c r="F28" s="201"/>
      <c r="G28" s="201"/>
      <c r="H28" s="201"/>
      <c r="I28" s="201"/>
      <c r="J28" s="202"/>
    </row>
    <row r="29" spans="1:25" ht="15.75" thickBot="1" x14ac:dyDescent="0.3">
      <c r="A29" s="203" t="s">
        <v>24</v>
      </c>
      <c r="B29" s="204"/>
      <c r="C29" s="205" t="s">
        <v>25</v>
      </c>
      <c r="D29" s="206"/>
      <c r="E29" s="205" t="s">
        <v>218</v>
      </c>
      <c r="F29" s="206"/>
      <c r="G29" s="205" t="s">
        <v>93</v>
      </c>
      <c r="H29" s="206"/>
      <c r="I29" s="205" t="s">
        <v>22</v>
      </c>
      <c r="J29" s="206"/>
    </row>
    <row r="30" spans="1:25" ht="15.75" thickBot="1" x14ac:dyDescent="0.3">
      <c r="A30" s="207" t="s">
        <v>39</v>
      </c>
      <c r="B30" s="40" t="s">
        <v>40</v>
      </c>
      <c r="C30" s="207" t="s">
        <v>39</v>
      </c>
      <c r="D30" s="40" t="s">
        <v>40</v>
      </c>
      <c r="E30" s="207" t="s">
        <v>39</v>
      </c>
      <c r="F30" s="36" t="s">
        <v>40</v>
      </c>
      <c r="G30" s="207" t="s">
        <v>39</v>
      </c>
      <c r="H30" s="6" t="s">
        <v>40</v>
      </c>
      <c r="I30" s="36" t="s">
        <v>39</v>
      </c>
      <c r="J30" s="207" t="s">
        <v>40</v>
      </c>
    </row>
    <row r="31" spans="1:25" ht="15.75" thickBot="1" x14ac:dyDescent="0.3">
      <c r="A31" s="28" t="s">
        <v>201</v>
      </c>
      <c r="B31" s="7">
        <v>4.2</v>
      </c>
      <c r="C31" s="28" t="s">
        <v>212</v>
      </c>
      <c r="D31" s="7">
        <v>14.7</v>
      </c>
      <c r="E31" s="28" t="s">
        <v>219</v>
      </c>
      <c r="F31" s="7">
        <v>14.5</v>
      </c>
      <c r="G31" s="28" t="s">
        <v>226</v>
      </c>
      <c r="H31" s="39">
        <v>3.4</v>
      </c>
      <c r="I31" s="38" t="s">
        <v>232</v>
      </c>
      <c r="J31" s="39">
        <v>8</v>
      </c>
    </row>
    <row r="32" spans="1:25" ht="15.75" thickBot="1" x14ac:dyDescent="0.3">
      <c r="A32" s="28" t="s">
        <v>202</v>
      </c>
      <c r="B32" s="5">
        <v>8.4</v>
      </c>
      <c r="C32" s="28" t="s">
        <v>213</v>
      </c>
      <c r="D32" s="5">
        <v>18.600000000000001</v>
      </c>
      <c r="E32" s="28" t="s">
        <v>220</v>
      </c>
      <c r="F32" s="5">
        <v>14</v>
      </c>
      <c r="G32" s="28" t="s">
        <v>227</v>
      </c>
      <c r="H32" s="39">
        <v>6</v>
      </c>
      <c r="I32" s="28"/>
      <c r="J32" s="39"/>
    </row>
    <row r="33" spans="1:11" ht="15.75" thickBot="1" x14ac:dyDescent="0.3">
      <c r="A33" s="28" t="s">
        <v>203</v>
      </c>
      <c r="B33" s="5">
        <v>10.9</v>
      </c>
      <c r="C33" s="28" t="s">
        <v>214</v>
      </c>
      <c r="D33" s="5">
        <v>22.5</v>
      </c>
      <c r="E33" s="28" t="s">
        <v>221</v>
      </c>
      <c r="F33" s="5">
        <v>17.7</v>
      </c>
      <c r="G33" s="37" t="s">
        <v>228</v>
      </c>
      <c r="H33" s="107">
        <v>9.23</v>
      </c>
      <c r="I33" s="28"/>
      <c r="J33" s="92"/>
    </row>
    <row r="34" spans="1:11" ht="15.75" thickBot="1" x14ac:dyDescent="0.3">
      <c r="A34" s="28" t="s">
        <v>204</v>
      </c>
      <c r="B34" s="5">
        <v>9</v>
      </c>
      <c r="C34" s="28" t="s">
        <v>215</v>
      </c>
      <c r="D34" s="5">
        <v>28.5</v>
      </c>
      <c r="E34" s="28" t="s">
        <v>222</v>
      </c>
      <c r="F34" s="5">
        <v>29.47</v>
      </c>
      <c r="G34" s="28" t="s">
        <v>229</v>
      </c>
      <c r="H34" s="7">
        <v>11.6</v>
      </c>
      <c r="I34" s="28"/>
      <c r="J34" s="7"/>
    </row>
    <row r="35" spans="1:11" ht="15.75" thickBot="1" x14ac:dyDescent="0.3">
      <c r="A35" s="28" t="s">
        <v>205</v>
      </c>
      <c r="B35" s="5">
        <v>13.8</v>
      </c>
      <c r="C35" s="28" t="s">
        <v>216</v>
      </c>
      <c r="D35" s="5">
        <v>28.4</v>
      </c>
      <c r="E35" s="28" t="s">
        <v>223</v>
      </c>
      <c r="F35" s="5">
        <v>36.47</v>
      </c>
      <c r="G35" s="28" t="s">
        <v>230</v>
      </c>
      <c r="H35" s="5">
        <v>10.83</v>
      </c>
      <c r="I35" s="28"/>
      <c r="J35" s="5"/>
    </row>
    <row r="36" spans="1:11" ht="15.75" thickBot="1" x14ac:dyDescent="0.3">
      <c r="A36" s="28" t="s">
        <v>206</v>
      </c>
      <c r="B36" s="5">
        <v>24.12</v>
      </c>
      <c r="C36" s="28" t="s">
        <v>217</v>
      </c>
      <c r="D36" s="5">
        <v>33.4</v>
      </c>
      <c r="E36" s="28" t="s">
        <v>224</v>
      </c>
      <c r="F36" s="5">
        <v>39.770000000000003</v>
      </c>
      <c r="G36" s="28" t="s">
        <v>231</v>
      </c>
      <c r="H36" s="5">
        <v>13.31</v>
      </c>
      <c r="I36" s="28"/>
      <c r="J36" s="5"/>
    </row>
    <row r="37" spans="1:11" ht="15.75" thickBot="1" x14ac:dyDescent="0.3">
      <c r="A37" s="28" t="s">
        <v>207</v>
      </c>
      <c r="B37" s="5">
        <v>34.119999999999997</v>
      </c>
      <c r="C37" s="28" t="s">
        <v>234</v>
      </c>
      <c r="D37" s="5">
        <v>38.299999999999997</v>
      </c>
      <c r="E37" s="28" t="s">
        <v>225</v>
      </c>
      <c r="F37" s="5">
        <v>42.77</v>
      </c>
      <c r="G37" s="28"/>
      <c r="H37" s="5"/>
      <c r="I37" s="28"/>
      <c r="J37" s="5"/>
    </row>
    <row r="38" spans="1:11" ht="15.75" thickBot="1" x14ac:dyDescent="0.3">
      <c r="A38" s="28" t="s">
        <v>208</v>
      </c>
      <c r="B38" s="5">
        <v>6.3</v>
      </c>
      <c r="C38" s="28" t="s">
        <v>235</v>
      </c>
      <c r="D38" s="5">
        <v>22.54</v>
      </c>
      <c r="E38" s="28" t="s">
        <v>236</v>
      </c>
      <c r="F38" s="5">
        <v>47.05</v>
      </c>
      <c r="G38" s="28"/>
      <c r="H38" s="5"/>
      <c r="I38" s="28"/>
      <c r="J38" s="5"/>
      <c r="K38" s="89"/>
    </row>
    <row r="39" spans="1:11" ht="15.75" thickBot="1" x14ac:dyDescent="0.3">
      <c r="A39" s="28" t="s">
        <v>209</v>
      </c>
      <c r="B39" s="5">
        <v>11.3</v>
      </c>
      <c r="C39" s="28"/>
      <c r="D39" s="5"/>
      <c r="E39" s="28" t="s">
        <v>237</v>
      </c>
      <c r="F39" s="5">
        <v>50.32</v>
      </c>
      <c r="G39" s="28"/>
      <c r="H39" s="5"/>
      <c r="I39" s="28"/>
      <c r="J39" s="5"/>
      <c r="K39" s="89"/>
    </row>
    <row r="40" spans="1:11" ht="15.75" thickBot="1" x14ac:dyDescent="0.3">
      <c r="A40" s="28" t="s">
        <v>210</v>
      </c>
      <c r="B40" s="5">
        <v>16.399999999999999</v>
      </c>
      <c r="C40" s="28"/>
      <c r="D40" s="5"/>
      <c r="E40" s="28" t="s">
        <v>238</v>
      </c>
      <c r="F40" s="5">
        <v>53.88</v>
      </c>
      <c r="G40" s="28"/>
      <c r="H40" s="5"/>
      <c r="I40" s="28"/>
      <c r="J40" s="5"/>
      <c r="K40" s="89"/>
    </row>
    <row r="41" spans="1:11" ht="15.75" thickBot="1" x14ac:dyDescent="0.3">
      <c r="A41" s="28" t="s">
        <v>211</v>
      </c>
      <c r="B41" s="5">
        <v>18.899999999999999</v>
      </c>
      <c r="C41" s="28"/>
      <c r="D41" s="5"/>
      <c r="E41" s="28"/>
      <c r="F41" s="5"/>
      <c r="G41" s="28"/>
      <c r="H41" s="5"/>
      <c r="I41" s="28"/>
      <c r="J41" s="5"/>
      <c r="K41" s="89" t="s">
        <v>76</v>
      </c>
    </row>
    <row r="42" spans="1:11" ht="15.75" thickBot="1" x14ac:dyDescent="0.3">
      <c r="A42" s="33"/>
      <c r="B42" s="33">
        <f>B31+B32+B33+B34+B35+B36+B37+B38+B39+B40+B41</f>
        <v>157.44</v>
      </c>
      <c r="C42" s="33"/>
      <c r="D42" s="33">
        <f t="shared" ref="C42:J42" si="7">D31+D32+D33+D34+D35+D36+D37+D38+D39+D40+D41</f>
        <v>206.93999999999997</v>
      </c>
      <c r="E42" s="33"/>
      <c r="F42" s="33">
        <f t="shared" si="7"/>
        <v>345.93</v>
      </c>
      <c r="G42" s="33"/>
      <c r="H42" s="33">
        <f t="shared" si="7"/>
        <v>54.370000000000005</v>
      </c>
      <c r="I42" s="33"/>
      <c r="J42" s="33">
        <f t="shared" si="7"/>
        <v>8</v>
      </c>
      <c r="K42" s="186">
        <f>B42+D42+F42+H42+J42</f>
        <v>772.68</v>
      </c>
    </row>
  </sheetData>
  <mergeCells count="25">
    <mergeCell ref="M3:N3"/>
    <mergeCell ref="M2:P2"/>
    <mergeCell ref="Q2:X2"/>
    <mergeCell ref="O3:P3"/>
    <mergeCell ref="Q3:R3"/>
    <mergeCell ref="S3:T3"/>
    <mergeCell ref="U3:V3"/>
    <mergeCell ref="W3:X3"/>
    <mergeCell ref="K3:L3"/>
    <mergeCell ref="A2:D2"/>
    <mergeCell ref="A3:B3"/>
    <mergeCell ref="C3:D3"/>
    <mergeCell ref="E3:F3"/>
    <mergeCell ref="G3:H3"/>
    <mergeCell ref="I3:J3"/>
    <mergeCell ref="E2:L2"/>
    <mergeCell ref="A1:X1"/>
    <mergeCell ref="A29:B29"/>
    <mergeCell ref="C29:D29"/>
    <mergeCell ref="E29:F29"/>
    <mergeCell ref="G29:H29"/>
    <mergeCell ref="I29:J29"/>
    <mergeCell ref="A27:J27"/>
    <mergeCell ref="A28:D28"/>
    <mergeCell ref="E28:J2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37B60-5FFA-4550-ACAC-E65D57B071E7}">
  <sheetPr>
    <tabColor theme="9" tint="0.39997558519241921"/>
  </sheetPr>
  <dimension ref="A1:J64"/>
  <sheetViews>
    <sheetView zoomScale="85" zoomScaleNormal="85" workbookViewId="0">
      <selection activeCell="F22" sqref="F22"/>
    </sheetView>
  </sheetViews>
  <sheetFormatPr defaultRowHeight="15" x14ac:dyDescent="0.25"/>
  <cols>
    <col min="2" max="2" width="26.5703125" bestFit="1" customWidth="1"/>
  </cols>
  <sheetData>
    <row r="1" spans="1:10" ht="19.5" thickBot="1" x14ac:dyDescent="0.35">
      <c r="A1" s="175" t="s">
        <v>37</v>
      </c>
      <c r="B1" s="175"/>
    </row>
    <row r="2" spans="1:10" ht="19.5" thickBot="1" x14ac:dyDescent="0.35">
      <c r="A2" s="161" t="s">
        <v>16</v>
      </c>
      <c r="B2" s="162"/>
      <c r="C2" s="162"/>
      <c r="D2" s="162"/>
      <c r="E2" s="162"/>
      <c r="F2" s="162"/>
      <c r="G2" s="162"/>
      <c r="H2" s="162"/>
      <c r="I2" s="162"/>
      <c r="J2" s="163"/>
    </row>
    <row r="3" spans="1:10" x14ac:dyDescent="0.25">
      <c r="A3" s="164" t="s">
        <v>17</v>
      </c>
      <c r="B3" s="164" t="s">
        <v>84</v>
      </c>
      <c r="C3" s="171">
        <v>2</v>
      </c>
      <c r="D3" s="171">
        <v>9.83</v>
      </c>
      <c r="E3" s="171">
        <v>16</v>
      </c>
      <c r="F3" s="171">
        <v>5.83</v>
      </c>
      <c r="G3" s="171">
        <v>10</v>
      </c>
      <c r="H3" s="171">
        <v>3.3</v>
      </c>
      <c r="I3" s="171"/>
      <c r="J3" s="173">
        <f>C3+D3+E3+F3+G3+H3+I3</f>
        <v>46.959999999999994</v>
      </c>
    </row>
    <row r="4" spans="1:10" ht="1.5" customHeight="1" thickBot="1" x14ac:dyDescent="0.3">
      <c r="A4" s="165"/>
      <c r="B4" s="166"/>
      <c r="C4" s="172"/>
      <c r="D4" s="172"/>
      <c r="E4" s="172"/>
      <c r="F4" s="172"/>
      <c r="G4" s="172"/>
      <c r="H4" s="172"/>
      <c r="I4" s="172"/>
      <c r="J4" s="174"/>
    </row>
    <row r="5" spans="1:10" ht="15.75" thickBot="1" x14ac:dyDescent="0.3">
      <c r="A5" s="165"/>
      <c r="B5" s="66" t="s">
        <v>19</v>
      </c>
      <c r="C5" s="66">
        <v>7.81</v>
      </c>
      <c r="D5" s="66">
        <v>2.23</v>
      </c>
      <c r="E5" s="66">
        <v>3.3</v>
      </c>
      <c r="F5" s="66">
        <v>4.75</v>
      </c>
      <c r="G5" s="66">
        <v>11.1</v>
      </c>
      <c r="H5" s="66">
        <v>10</v>
      </c>
      <c r="I5" s="67"/>
      <c r="J5" s="68">
        <f t="shared" ref="J5:J16" si="0">C5+D5+E5+F5+G5+H5+I5</f>
        <v>39.19</v>
      </c>
    </row>
    <row r="6" spans="1:10" ht="15.75" thickBot="1" x14ac:dyDescent="0.3">
      <c r="A6" s="166"/>
      <c r="B6" s="66" t="s">
        <v>20</v>
      </c>
      <c r="C6" s="66">
        <v>4.9000000000000004</v>
      </c>
      <c r="D6" s="66">
        <v>4.8</v>
      </c>
      <c r="E6" s="66"/>
      <c r="F6" s="66"/>
      <c r="G6" s="66"/>
      <c r="H6" s="66"/>
      <c r="I6" s="67"/>
      <c r="J6" s="68">
        <f t="shared" si="0"/>
        <v>9.6999999999999993</v>
      </c>
    </row>
    <row r="7" spans="1:10" ht="15.75" thickBot="1" x14ac:dyDescent="0.3">
      <c r="A7" s="164" t="s">
        <v>77</v>
      </c>
      <c r="B7" s="66" t="s">
        <v>24</v>
      </c>
      <c r="C7" s="66">
        <v>8.4</v>
      </c>
      <c r="D7" s="66">
        <v>5.8</v>
      </c>
      <c r="E7" s="66">
        <v>4.8</v>
      </c>
      <c r="F7" s="66">
        <v>4.4000000000000004</v>
      </c>
      <c r="G7" s="66"/>
      <c r="H7" s="66"/>
      <c r="I7" s="67"/>
      <c r="J7" s="68">
        <f t="shared" si="0"/>
        <v>23.4</v>
      </c>
    </row>
    <row r="8" spans="1:10" ht="15.75" thickBot="1" x14ac:dyDescent="0.3">
      <c r="A8" s="165"/>
      <c r="B8" s="66" t="s">
        <v>78</v>
      </c>
      <c r="C8" s="66">
        <v>7.5</v>
      </c>
      <c r="D8" s="66">
        <v>3</v>
      </c>
      <c r="E8" s="66">
        <v>6</v>
      </c>
      <c r="F8" s="66">
        <v>10</v>
      </c>
      <c r="G8" s="66"/>
      <c r="H8" s="66"/>
      <c r="I8" s="67"/>
      <c r="J8" s="68">
        <f t="shared" si="0"/>
        <v>26.5</v>
      </c>
    </row>
    <row r="9" spans="1:10" ht="15.75" thickBot="1" x14ac:dyDescent="0.3">
      <c r="A9" s="165"/>
      <c r="B9" s="66" t="s">
        <v>25</v>
      </c>
      <c r="C9" s="66">
        <v>1.6</v>
      </c>
      <c r="D9" s="66">
        <v>9.8000000000000007</v>
      </c>
      <c r="E9" s="66">
        <v>2.9</v>
      </c>
      <c r="F9" s="66">
        <v>7.4</v>
      </c>
      <c r="G9" s="66"/>
      <c r="H9" s="66"/>
      <c r="I9" s="67"/>
      <c r="J9" s="68">
        <f t="shared" si="0"/>
        <v>21.700000000000003</v>
      </c>
    </row>
    <row r="10" spans="1:10" ht="15.75" thickBot="1" x14ac:dyDescent="0.3">
      <c r="A10" s="165"/>
      <c r="B10" s="66" t="s">
        <v>22</v>
      </c>
      <c r="C10" s="66">
        <v>6.6</v>
      </c>
      <c r="D10" s="66"/>
      <c r="E10" s="66"/>
      <c r="F10" s="66"/>
      <c r="G10" s="66"/>
      <c r="H10" s="66"/>
      <c r="I10" s="67"/>
      <c r="J10" s="68">
        <f t="shared" si="0"/>
        <v>6.6</v>
      </c>
    </row>
    <row r="11" spans="1:10" ht="15.75" thickBot="1" x14ac:dyDescent="0.3">
      <c r="A11" s="166"/>
      <c r="B11" s="66" t="s">
        <v>20</v>
      </c>
      <c r="C11" s="66">
        <v>5.87</v>
      </c>
      <c r="D11" s="66">
        <v>18.7</v>
      </c>
      <c r="E11" s="66"/>
      <c r="F11" s="66"/>
      <c r="G11" s="66"/>
      <c r="H11" s="66"/>
      <c r="I11" s="67"/>
      <c r="J11" s="68">
        <f t="shared" si="0"/>
        <v>24.57</v>
      </c>
    </row>
    <row r="12" spans="1:10" ht="15.75" thickBot="1" x14ac:dyDescent="0.3">
      <c r="A12" s="164" t="s">
        <v>26</v>
      </c>
      <c r="B12" s="103" t="s">
        <v>79</v>
      </c>
      <c r="C12" s="95">
        <v>16.7</v>
      </c>
      <c r="D12" s="95">
        <v>16</v>
      </c>
      <c r="E12" s="95">
        <v>6.5</v>
      </c>
      <c r="F12" s="95">
        <v>5.2</v>
      </c>
      <c r="G12" s="95">
        <v>10.199999999999999</v>
      </c>
      <c r="H12" s="95">
        <v>3.7</v>
      </c>
      <c r="I12" s="95"/>
      <c r="J12" s="68">
        <f t="shared" si="0"/>
        <v>58.300000000000011</v>
      </c>
    </row>
    <row r="13" spans="1:10" ht="15.75" thickBot="1" x14ac:dyDescent="0.3">
      <c r="A13" s="165"/>
      <c r="B13" s="96" t="s">
        <v>90</v>
      </c>
      <c r="C13" s="95">
        <v>3.6</v>
      </c>
      <c r="D13" s="95">
        <v>9.5</v>
      </c>
      <c r="E13" s="95"/>
      <c r="F13" s="95"/>
      <c r="G13" s="95"/>
      <c r="H13" s="95"/>
      <c r="I13" s="95"/>
      <c r="J13" s="94">
        <f>C13+D13+E13+F13+G13+H13+I13</f>
        <v>13.1</v>
      </c>
    </row>
    <row r="14" spans="1:10" ht="15.75" thickBot="1" x14ac:dyDescent="0.3">
      <c r="A14" s="166"/>
      <c r="B14" s="66" t="s">
        <v>20</v>
      </c>
      <c r="C14" s="66">
        <v>4.4000000000000004</v>
      </c>
      <c r="D14" s="66"/>
      <c r="E14" s="66"/>
      <c r="F14" s="66"/>
      <c r="G14" s="66"/>
      <c r="H14" s="66"/>
      <c r="I14" s="67"/>
      <c r="J14" s="68">
        <f t="shared" si="0"/>
        <v>4.4000000000000004</v>
      </c>
    </row>
    <row r="15" spans="1:10" ht="15.75" thickBot="1" x14ac:dyDescent="0.3">
      <c r="A15" s="164" t="s">
        <v>28</v>
      </c>
      <c r="B15" s="67" t="s">
        <v>29</v>
      </c>
      <c r="C15" s="66">
        <v>10.5</v>
      </c>
      <c r="D15" s="66">
        <v>7.5</v>
      </c>
      <c r="E15" s="66">
        <v>7.8</v>
      </c>
      <c r="F15" s="66"/>
      <c r="G15" s="66"/>
      <c r="H15" s="66"/>
      <c r="I15" s="67"/>
      <c r="J15" s="68">
        <f t="shared" si="0"/>
        <v>25.8</v>
      </c>
    </row>
    <row r="16" spans="1:10" ht="15.75" thickBot="1" x14ac:dyDescent="0.3">
      <c r="A16" s="165"/>
      <c r="B16" s="67" t="s">
        <v>30</v>
      </c>
      <c r="C16" s="66">
        <v>4.75</v>
      </c>
      <c r="D16" s="66"/>
      <c r="E16" s="66"/>
      <c r="F16" s="66"/>
      <c r="G16" s="66"/>
      <c r="H16" s="66"/>
      <c r="I16" s="67"/>
      <c r="J16" s="68">
        <f t="shared" si="0"/>
        <v>4.75</v>
      </c>
    </row>
    <row r="17" spans="1:10" ht="15.75" thickBot="1" x14ac:dyDescent="0.3">
      <c r="A17" s="165"/>
      <c r="B17" s="67" t="s">
        <v>88</v>
      </c>
      <c r="C17" s="66">
        <v>3.5</v>
      </c>
      <c r="D17" s="66">
        <v>4</v>
      </c>
      <c r="E17" s="66">
        <v>5.75</v>
      </c>
      <c r="F17" s="66"/>
      <c r="G17" s="66"/>
      <c r="H17" s="66"/>
      <c r="I17" s="67"/>
      <c r="J17" s="68">
        <f>C17+D17+E17+F17+G17+H17+I17</f>
        <v>13.25</v>
      </c>
    </row>
    <row r="18" spans="1:10" ht="15.75" thickBot="1" x14ac:dyDescent="0.3">
      <c r="A18" s="166"/>
      <c r="B18" s="67" t="s">
        <v>20</v>
      </c>
      <c r="C18" s="66">
        <v>8</v>
      </c>
      <c r="D18" s="66">
        <v>3</v>
      </c>
      <c r="E18" s="66"/>
      <c r="F18" s="66"/>
      <c r="G18" s="66"/>
      <c r="H18" s="66"/>
      <c r="I18" s="67"/>
      <c r="J18" s="68">
        <f>C18+D18+E18+F18+G18</f>
        <v>11</v>
      </c>
    </row>
    <row r="19" spans="1:10" ht="15.75" thickBot="1" x14ac:dyDescent="0.3">
      <c r="A19" s="103" t="s">
        <v>86</v>
      </c>
      <c r="B19" s="66" t="s">
        <v>87</v>
      </c>
      <c r="C19" s="66">
        <v>10</v>
      </c>
      <c r="D19" s="66">
        <v>9</v>
      </c>
      <c r="E19" s="66">
        <v>1.75</v>
      </c>
      <c r="F19" s="66">
        <v>2.12</v>
      </c>
      <c r="G19" s="66">
        <v>4</v>
      </c>
      <c r="H19" s="66"/>
      <c r="I19" s="66"/>
      <c r="J19" s="68">
        <f>C19+D19+E19+F19+G19+H19+H20</f>
        <v>26.87</v>
      </c>
    </row>
    <row r="20" spans="1:10" ht="15.75" hidden="1" thickBot="1" x14ac:dyDescent="0.3">
      <c r="A20" s="102"/>
      <c r="B20" s="101"/>
      <c r="C20" s="101"/>
      <c r="D20" s="101"/>
      <c r="E20" s="101"/>
      <c r="F20" s="101"/>
      <c r="G20" s="101"/>
      <c r="H20" s="101"/>
      <c r="I20" s="101"/>
      <c r="J20" s="100"/>
    </row>
    <row r="21" spans="1:10" ht="15.75" thickBot="1" x14ac:dyDescent="0.3">
      <c r="A21" s="69"/>
      <c r="B21" s="70"/>
      <c r="C21" s="70"/>
      <c r="D21" s="70"/>
      <c r="E21" s="70"/>
      <c r="F21" s="70"/>
      <c r="G21" s="70"/>
      <c r="H21" s="70"/>
      <c r="I21" s="93"/>
      <c r="J21" s="94"/>
    </row>
    <row r="22" spans="1:10" ht="15.75" thickBot="1" x14ac:dyDescent="0.3">
      <c r="A22" s="69"/>
      <c r="B22" s="70"/>
      <c r="C22" s="70"/>
      <c r="D22" s="70"/>
      <c r="E22" s="70"/>
      <c r="F22" s="70"/>
      <c r="G22" s="70"/>
      <c r="H22" s="70"/>
      <c r="I22" s="87" t="s">
        <v>0</v>
      </c>
      <c r="J22" s="88">
        <f>J3+J5+J6+J7+J8+J9+J10+J11+J12+J14+J15+J16+J18+J19+J13+J17</f>
        <v>356.09</v>
      </c>
    </row>
    <row r="23" spans="1:10" ht="15.75" thickBot="1" x14ac:dyDescent="0.3">
      <c r="A23" s="69"/>
      <c r="B23" s="70"/>
      <c r="C23" s="70"/>
      <c r="D23" s="70"/>
      <c r="E23" s="70"/>
      <c r="F23" s="70"/>
      <c r="G23" s="70"/>
      <c r="H23" s="70"/>
      <c r="I23" s="72"/>
      <c r="J23" s="73"/>
    </row>
    <row r="24" spans="1:10" ht="19.5" thickBot="1" x14ac:dyDescent="0.35">
      <c r="A24" s="161" t="s">
        <v>80</v>
      </c>
      <c r="B24" s="162"/>
      <c r="C24" s="162"/>
      <c r="D24" s="162"/>
      <c r="E24" s="162"/>
      <c r="F24" s="162"/>
      <c r="G24" s="162"/>
      <c r="H24" s="162"/>
      <c r="I24" s="162"/>
      <c r="J24" s="163"/>
    </row>
    <row r="25" spans="1:10" ht="15.75" customHeight="1" thickBot="1" x14ac:dyDescent="0.3">
      <c r="A25" s="167" t="s">
        <v>17</v>
      </c>
      <c r="B25" s="66" t="s">
        <v>25</v>
      </c>
      <c r="C25" s="66">
        <v>8.4</v>
      </c>
      <c r="D25" s="66">
        <v>8</v>
      </c>
      <c r="E25" s="66">
        <v>8.6</v>
      </c>
      <c r="F25" s="66">
        <v>6.7</v>
      </c>
      <c r="G25" s="66"/>
      <c r="H25" s="66"/>
      <c r="I25" s="67"/>
      <c r="J25" s="75">
        <f>C25+D25+E25+F25+G25+H25+I25</f>
        <v>31.7</v>
      </c>
    </row>
    <row r="26" spans="1:10" ht="15.75" thickBot="1" x14ac:dyDescent="0.3">
      <c r="A26" s="168"/>
      <c r="B26" s="66" t="s">
        <v>24</v>
      </c>
      <c r="C26" s="66">
        <v>3</v>
      </c>
      <c r="D26" s="66">
        <v>9.8000000000000007</v>
      </c>
      <c r="E26" s="66">
        <v>16</v>
      </c>
      <c r="F26" s="66">
        <v>4.2</v>
      </c>
      <c r="G26" s="66">
        <v>5.2</v>
      </c>
      <c r="H26" s="66">
        <v>5.6</v>
      </c>
      <c r="I26" s="67"/>
      <c r="J26" s="75">
        <f t="shared" ref="J26:J32" si="1">C26+D26+E26+F26+G26+H26+I26</f>
        <v>43.800000000000004</v>
      </c>
    </row>
    <row r="27" spans="1:10" ht="15.75" thickBot="1" x14ac:dyDescent="0.3">
      <c r="A27" s="169"/>
      <c r="B27" s="66" t="s">
        <v>20</v>
      </c>
      <c r="C27" s="66">
        <v>4.8</v>
      </c>
      <c r="D27" s="66">
        <v>5.6</v>
      </c>
      <c r="E27" s="66"/>
      <c r="F27" s="66"/>
      <c r="G27" s="66"/>
      <c r="H27" s="66"/>
      <c r="I27" s="67"/>
      <c r="J27" s="75">
        <f t="shared" si="1"/>
        <v>10.399999999999999</v>
      </c>
    </row>
    <row r="28" spans="1:10" ht="15.75" thickBot="1" x14ac:dyDescent="0.3">
      <c r="A28" s="164" t="s">
        <v>21</v>
      </c>
      <c r="B28" s="66" t="s">
        <v>81</v>
      </c>
      <c r="C28" s="66">
        <v>6</v>
      </c>
      <c r="D28" s="66">
        <v>7.3</v>
      </c>
      <c r="E28" s="66">
        <v>4.2</v>
      </c>
      <c r="F28" s="66">
        <v>5</v>
      </c>
      <c r="G28" s="66"/>
      <c r="H28" s="66"/>
      <c r="I28" s="67"/>
      <c r="J28" s="75">
        <f t="shared" si="1"/>
        <v>22.5</v>
      </c>
    </row>
    <row r="29" spans="1:10" ht="15.75" thickBot="1" x14ac:dyDescent="0.3">
      <c r="A29" s="165"/>
      <c r="B29" s="66" t="s">
        <v>82</v>
      </c>
      <c r="C29" s="66">
        <v>3.3</v>
      </c>
      <c r="D29" s="66">
        <v>9.8000000000000007</v>
      </c>
      <c r="E29" s="66">
        <v>15.9</v>
      </c>
      <c r="F29" s="66">
        <v>5.8</v>
      </c>
      <c r="G29" s="66">
        <v>9.9</v>
      </c>
      <c r="H29" s="66"/>
      <c r="I29" s="67"/>
      <c r="J29" s="75">
        <f t="shared" si="1"/>
        <v>44.699999999999996</v>
      </c>
    </row>
    <row r="30" spans="1:10" ht="15.75" thickBot="1" x14ac:dyDescent="0.3">
      <c r="A30" s="165"/>
      <c r="B30" s="66" t="s">
        <v>22</v>
      </c>
      <c r="C30" s="66">
        <v>6.5</v>
      </c>
      <c r="D30" s="66"/>
      <c r="E30" s="66"/>
      <c r="F30" s="66"/>
      <c r="G30" s="66"/>
      <c r="H30" s="66"/>
      <c r="I30" s="67"/>
      <c r="J30" s="75">
        <f t="shared" si="1"/>
        <v>6.5</v>
      </c>
    </row>
    <row r="31" spans="1:10" ht="15.75" thickBot="1" x14ac:dyDescent="0.3">
      <c r="A31" s="165"/>
      <c r="B31" s="66" t="s">
        <v>20</v>
      </c>
      <c r="C31" s="66">
        <v>6</v>
      </c>
      <c r="D31" s="66">
        <v>2.9</v>
      </c>
      <c r="E31" s="66"/>
      <c r="F31" s="66"/>
      <c r="G31" s="66"/>
      <c r="H31" s="66"/>
      <c r="I31" s="67"/>
      <c r="J31" s="75">
        <f>C31+D31+E31+F31+G31+H31+I31</f>
        <v>8.9</v>
      </c>
    </row>
    <row r="32" spans="1:10" ht="15.75" thickBot="1" x14ac:dyDescent="0.3">
      <c r="A32" s="103" t="s">
        <v>86</v>
      </c>
      <c r="B32" s="66" t="s">
        <v>89</v>
      </c>
      <c r="C32" s="66">
        <v>5</v>
      </c>
      <c r="D32" s="66"/>
      <c r="E32" s="66"/>
      <c r="F32" s="66"/>
      <c r="G32" s="66"/>
      <c r="H32" s="66"/>
      <c r="I32" s="67"/>
      <c r="J32" s="75">
        <f t="shared" si="1"/>
        <v>5</v>
      </c>
    </row>
    <row r="33" spans="1:10" ht="19.5" thickBot="1" x14ac:dyDescent="0.35">
      <c r="A33" s="65"/>
      <c r="I33" s="74" t="s">
        <v>0</v>
      </c>
      <c r="J33" s="71">
        <f>J25+J26+J27+J28+J29+J30+J32+J31</f>
        <v>173.5</v>
      </c>
    </row>
    <row r="35" spans="1:10" ht="21.75" thickBot="1" x14ac:dyDescent="0.4">
      <c r="A35" s="170" t="s">
        <v>83</v>
      </c>
      <c r="B35" s="170"/>
    </row>
    <row r="36" spans="1:10" ht="19.5" thickBot="1" x14ac:dyDescent="0.35">
      <c r="A36" s="161" t="s">
        <v>16</v>
      </c>
      <c r="B36" s="162"/>
      <c r="C36" s="162"/>
      <c r="D36" s="162"/>
      <c r="E36" s="162"/>
      <c r="F36" s="162"/>
      <c r="G36" s="162"/>
      <c r="H36" s="162"/>
      <c r="I36" s="162"/>
      <c r="J36" s="163"/>
    </row>
    <row r="37" spans="1:10" ht="15.75" thickBot="1" x14ac:dyDescent="0.3">
      <c r="A37" s="164" t="s">
        <v>17</v>
      </c>
      <c r="B37" s="164" t="s">
        <v>84</v>
      </c>
      <c r="C37" s="66"/>
      <c r="D37" s="66"/>
      <c r="E37" s="66"/>
      <c r="F37" s="66"/>
      <c r="G37" s="66"/>
      <c r="H37" s="66"/>
      <c r="I37" s="67"/>
      <c r="J37" s="68">
        <f>C37+D37+E37+F37+G37+H37+I37</f>
        <v>0</v>
      </c>
    </row>
    <row r="38" spans="1:10" ht="15.75" thickBot="1" x14ac:dyDescent="0.3">
      <c r="A38" s="165"/>
      <c r="B38" s="166"/>
      <c r="C38" s="66"/>
      <c r="D38" s="66"/>
      <c r="E38" s="66"/>
      <c r="F38" s="66"/>
      <c r="G38" s="66"/>
      <c r="H38" s="66"/>
      <c r="I38" s="67"/>
      <c r="J38" s="68">
        <f t="shared" ref="J38:J50" si="2">C38+D38+E38+F38+G38+H38+I38</f>
        <v>0</v>
      </c>
    </row>
    <row r="39" spans="1:10" ht="15.75" thickBot="1" x14ac:dyDescent="0.3">
      <c r="A39" s="165"/>
      <c r="B39" s="66" t="s">
        <v>19</v>
      </c>
      <c r="C39" s="66"/>
      <c r="D39" s="66"/>
      <c r="E39" s="66"/>
      <c r="F39" s="66"/>
      <c r="G39" s="66"/>
      <c r="H39" s="66"/>
      <c r="I39" s="67"/>
      <c r="J39" s="68">
        <f t="shared" si="2"/>
        <v>0</v>
      </c>
    </row>
    <row r="40" spans="1:10" ht="15.75" thickBot="1" x14ac:dyDescent="0.3">
      <c r="A40" s="166"/>
      <c r="B40" s="66" t="s">
        <v>20</v>
      </c>
      <c r="C40" s="66"/>
      <c r="D40" s="66"/>
      <c r="E40" s="66"/>
      <c r="F40" s="66"/>
      <c r="G40" s="66"/>
      <c r="H40" s="66"/>
      <c r="I40" s="67"/>
      <c r="J40" s="68">
        <f t="shared" si="2"/>
        <v>0</v>
      </c>
    </row>
    <row r="41" spans="1:10" ht="15.75" thickBot="1" x14ac:dyDescent="0.3">
      <c r="A41" s="164" t="s">
        <v>77</v>
      </c>
      <c r="B41" s="66" t="s">
        <v>24</v>
      </c>
      <c r="C41" s="66">
        <v>8.2799999999999994</v>
      </c>
      <c r="D41" s="66"/>
      <c r="E41" s="66"/>
      <c r="F41" s="66"/>
      <c r="G41" s="66"/>
      <c r="H41" s="66"/>
      <c r="I41" s="67"/>
      <c r="J41" s="68">
        <f t="shared" si="2"/>
        <v>8.2799999999999994</v>
      </c>
    </row>
    <row r="42" spans="1:10" ht="15.75" thickBot="1" x14ac:dyDescent="0.3">
      <c r="A42" s="165"/>
      <c r="B42" s="66" t="s">
        <v>78</v>
      </c>
      <c r="C42" s="66">
        <v>10</v>
      </c>
      <c r="D42" s="66"/>
      <c r="E42" s="66"/>
      <c r="F42" s="66"/>
      <c r="G42" s="66"/>
      <c r="H42" s="66"/>
      <c r="I42" s="67"/>
      <c r="J42" s="68">
        <f t="shared" si="2"/>
        <v>10</v>
      </c>
    </row>
    <row r="43" spans="1:10" ht="15.75" thickBot="1" x14ac:dyDescent="0.3">
      <c r="A43" s="165"/>
      <c r="B43" s="66" t="s">
        <v>25</v>
      </c>
      <c r="C43" s="66">
        <v>9.8000000000000007</v>
      </c>
      <c r="D43" s="66"/>
      <c r="E43" s="66"/>
      <c r="F43" s="66"/>
      <c r="G43" s="66"/>
      <c r="H43" s="66"/>
      <c r="I43" s="67"/>
      <c r="J43" s="68">
        <f t="shared" si="2"/>
        <v>9.8000000000000007</v>
      </c>
    </row>
    <row r="44" spans="1:10" ht="15.75" thickBot="1" x14ac:dyDescent="0.3">
      <c r="A44" s="165"/>
      <c r="B44" s="66" t="s">
        <v>22</v>
      </c>
      <c r="C44" s="66"/>
      <c r="D44" s="66"/>
      <c r="E44" s="66"/>
      <c r="F44" s="66"/>
      <c r="G44" s="66"/>
      <c r="H44" s="66"/>
      <c r="I44" s="67"/>
      <c r="J44" s="68">
        <f t="shared" si="2"/>
        <v>0</v>
      </c>
    </row>
    <row r="45" spans="1:10" ht="15.75" thickBot="1" x14ac:dyDescent="0.3">
      <c r="A45" s="166"/>
      <c r="B45" s="66" t="s">
        <v>20</v>
      </c>
      <c r="C45" s="66"/>
      <c r="D45" s="66"/>
      <c r="E45" s="66"/>
      <c r="F45" s="66"/>
      <c r="G45" s="66"/>
      <c r="H45" s="66"/>
      <c r="I45" s="67"/>
      <c r="J45" s="68">
        <f t="shared" si="2"/>
        <v>0</v>
      </c>
    </row>
    <row r="46" spans="1:10" ht="15.75" thickBot="1" x14ac:dyDescent="0.3">
      <c r="A46" s="164" t="s">
        <v>26</v>
      </c>
      <c r="B46" s="66" t="s">
        <v>79</v>
      </c>
      <c r="C46" s="66">
        <v>14.5</v>
      </c>
      <c r="D46" s="66"/>
      <c r="E46" s="66"/>
      <c r="F46" s="66"/>
      <c r="G46" s="66"/>
      <c r="H46" s="66"/>
      <c r="I46" s="67"/>
      <c r="J46" s="68">
        <f t="shared" si="2"/>
        <v>14.5</v>
      </c>
    </row>
    <row r="47" spans="1:10" ht="15" customHeight="1" thickBot="1" x14ac:dyDescent="0.3">
      <c r="A47" s="165"/>
      <c r="B47" s="171" t="s">
        <v>20</v>
      </c>
      <c r="C47" s="171"/>
      <c r="D47" s="171"/>
      <c r="E47" s="171"/>
      <c r="F47" s="171"/>
      <c r="G47" s="171"/>
      <c r="H47" s="171"/>
      <c r="I47" s="171"/>
      <c r="J47" s="173">
        <f>C48+D48+E48+F48+G48+H48+I48</f>
        <v>0</v>
      </c>
    </row>
    <row r="48" spans="1:10" ht="15.75" hidden="1" thickBot="1" x14ac:dyDescent="0.3">
      <c r="A48" s="166"/>
      <c r="B48" s="172"/>
      <c r="C48" s="172"/>
      <c r="D48" s="172"/>
      <c r="E48" s="172"/>
      <c r="F48" s="172"/>
      <c r="G48" s="172"/>
      <c r="H48" s="172"/>
      <c r="I48" s="172"/>
      <c r="J48" s="174"/>
    </row>
    <row r="49" spans="1:10" ht="15.75" thickBot="1" x14ac:dyDescent="0.3">
      <c r="A49" s="164" t="s">
        <v>28</v>
      </c>
      <c r="B49" s="66" t="s">
        <v>29</v>
      </c>
      <c r="C49" s="66">
        <v>7</v>
      </c>
      <c r="D49" s="66"/>
      <c r="E49" s="66"/>
      <c r="F49" s="66"/>
      <c r="G49" s="66"/>
      <c r="H49" s="66"/>
      <c r="I49" s="67"/>
      <c r="J49" s="68">
        <f t="shared" si="2"/>
        <v>7</v>
      </c>
    </row>
    <row r="50" spans="1:10" ht="15.75" thickBot="1" x14ac:dyDescent="0.3">
      <c r="A50" s="165"/>
      <c r="B50" s="66" t="s">
        <v>30</v>
      </c>
      <c r="C50" s="66">
        <v>8.9</v>
      </c>
      <c r="D50" s="66"/>
      <c r="E50" s="66"/>
      <c r="F50" s="66"/>
      <c r="G50" s="66"/>
      <c r="H50" s="66"/>
      <c r="I50" s="67"/>
      <c r="J50" s="68">
        <f t="shared" si="2"/>
        <v>8.9</v>
      </c>
    </row>
    <row r="51" spans="1:10" ht="15" customHeight="1" thickBot="1" x14ac:dyDescent="0.3">
      <c r="A51" s="166"/>
      <c r="B51" s="66" t="s">
        <v>20</v>
      </c>
      <c r="C51" s="66"/>
      <c r="D51" s="66"/>
      <c r="E51" s="66"/>
      <c r="F51" s="66"/>
      <c r="G51" s="66"/>
      <c r="H51" s="66"/>
      <c r="I51" s="66"/>
      <c r="J51" s="68">
        <f>C53+D53+E53+F53+G53+H53+I53</f>
        <v>0</v>
      </c>
    </row>
    <row r="52" spans="1:10" ht="1.5" hidden="1" customHeight="1" thickBot="1" x14ac:dyDescent="0.3">
      <c r="A52" s="66"/>
      <c r="B52" s="66"/>
      <c r="C52" s="66"/>
      <c r="D52" s="66"/>
      <c r="E52" s="66"/>
      <c r="F52" s="66"/>
      <c r="G52" s="66"/>
      <c r="H52" s="66"/>
      <c r="I52" s="66"/>
      <c r="J52" s="66"/>
    </row>
    <row r="53" spans="1:10" ht="15.75" hidden="1" customHeight="1" thickBot="1" x14ac:dyDescent="0.3">
      <c r="A53" s="66"/>
      <c r="B53" s="66"/>
      <c r="C53" s="66"/>
      <c r="D53" s="66"/>
      <c r="E53" s="66"/>
      <c r="F53" s="66"/>
      <c r="G53" s="66"/>
      <c r="H53" s="66"/>
      <c r="I53" s="66"/>
      <c r="J53" s="66"/>
    </row>
    <row r="54" spans="1:10" ht="15.75" thickBot="1" x14ac:dyDescent="0.3">
      <c r="A54" s="69"/>
      <c r="B54" s="70"/>
      <c r="C54" s="70"/>
      <c r="D54" s="70"/>
      <c r="E54" s="70"/>
      <c r="F54" s="70"/>
      <c r="G54" s="70"/>
      <c r="H54" s="70"/>
      <c r="I54" s="74" t="s">
        <v>0</v>
      </c>
      <c r="J54" s="71">
        <f>SUM(J37:J52)</f>
        <v>58.48</v>
      </c>
    </row>
    <row r="55" spans="1:10" ht="15.75" thickBot="1" x14ac:dyDescent="0.3">
      <c r="A55" s="69"/>
      <c r="B55" s="70"/>
      <c r="C55" s="70"/>
      <c r="D55" s="70"/>
      <c r="E55" s="70"/>
      <c r="F55" s="70"/>
      <c r="G55" s="70"/>
      <c r="H55" s="70"/>
      <c r="I55" s="72"/>
      <c r="J55" s="73"/>
    </row>
    <row r="56" spans="1:10" ht="19.5" thickBot="1" x14ac:dyDescent="0.35">
      <c r="A56" s="161" t="s">
        <v>80</v>
      </c>
      <c r="B56" s="162"/>
      <c r="C56" s="162"/>
      <c r="D56" s="162"/>
      <c r="E56" s="162"/>
      <c r="F56" s="162"/>
      <c r="G56" s="162"/>
      <c r="H56" s="162"/>
      <c r="I56" s="162"/>
      <c r="J56" s="163"/>
    </row>
    <row r="57" spans="1:10" ht="15.75" thickBot="1" x14ac:dyDescent="0.3">
      <c r="A57" s="167" t="s">
        <v>17</v>
      </c>
      <c r="B57" s="66" t="s">
        <v>25</v>
      </c>
      <c r="C57" s="66">
        <v>15.8</v>
      </c>
      <c r="D57" s="66"/>
      <c r="E57" s="66"/>
      <c r="F57" s="66"/>
      <c r="G57" s="66"/>
      <c r="H57" s="66"/>
      <c r="I57" s="67"/>
      <c r="J57" s="75">
        <f>C57+D57+E57+F57+G57+H57+I57</f>
        <v>15.8</v>
      </c>
    </row>
    <row r="58" spans="1:10" ht="15.75" thickBot="1" x14ac:dyDescent="0.3">
      <c r="A58" s="168"/>
      <c r="B58" s="66" t="s">
        <v>24</v>
      </c>
      <c r="C58" s="66">
        <v>11.5</v>
      </c>
      <c r="D58" s="66">
        <v>4.5</v>
      </c>
      <c r="E58" s="104">
        <v>2.5</v>
      </c>
      <c r="F58" s="66"/>
      <c r="G58" s="66"/>
      <c r="H58" s="66"/>
      <c r="I58" s="67"/>
      <c r="J58" s="75">
        <f t="shared" ref="J58:J63" si="3">C58+D58+E58+F58+G58+H58+I58</f>
        <v>18.5</v>
      </c>
    </row>
    <row r="59" spans="1:10" ht="15.75" thickBot="1" x14ac:dyDescent="0.3">
      <c r="A59" s="169"/>
      <c r="B59" s="66" t="s">
        <v>20</v>
      </c>
      <c r="C59" s="66"/>
      <c r="D59" s="66"/>
      <c r="E59" s="66"/>
      <c r="F59" s="66"/>
      <c r="G59" s="66"/>
      <c r="H59" s="66"/>
      <c r="I59" s="67"/>
      <c r="J59" s="75">
        <f t="shared" si="3"/>
        <v>0</v>
      </c>
    </row>
    <row r="60" spans="1:10" ht="15.75" thickBot="1" x14ac:dyDescent="0.3">
      <c r="A60" s="164" t="s">
        <v>21</v>
      </c>
      <c r="B60" s="66" t="s">
        <v>81</v>
      </c>
      <c r="C60" s="66"/>
      <c r="D60" s="66"/>
      <c r="E60" s="66"/>
      <c r="F60" s="66"/>
      <c r="G60" s="66"/>
      <c r="H60" s="66"/>
      <c r="I60" s="67"/>
      <c r="J60" s="75">
        <f t="shared" si="3"/>
        <v>0</v>
      </c>
    </row>
    <row r="61" spans="1:10" ht="15.75" thickBot="1" x14ac:dyDescent="0.3">
      <c r="A61" s="165"/>
      <c r="B61" s="66" t="s">
        <v>82</v>
      </c>
      <c r="C61" s="66"/>
      <c r="D61" s="66"/>
      <c r="E61" s="66"/>
      <c r="F61" s="66"/>
      <c r="G61" s="66"/>
      <c r="H61" s="66"/>
      <c r="I61" s="67"/>
      <c r="J61" s="75">
        <f t="shared" si="3"/>
        <v>0</v>
      </c>
    </row>
    <row r="62" spans="1:10" ht="15.75" thickBot="1" x14ac:dyDescent="0.3">
      <c r="A62" s="165"/>
      <c r="B62" s="66" t="s">
        <v>22</v>
      </c>
      <c r="C62" s="66"/>
      <c r="D62" s="66"/>
      <c r="E62" s="66"/>
      <c r="F62" s="66"/>
      <c r="G62" s="66"/>
      <c r="H62" s="66"/>
      <c r="I62" s="67"/>
      <c r="J62" s="75">
        <f t="shared" si="3"/>
        <v>0</v>
      </c>
    </row>
    <row r="63" spans="1:10" ht="15.75" thickBot="1" x14ac:dyDescent="0.3">
      <c r="A63" s="166"/>
      <c r="B63" s="66" t="s">
        <v>20</v>
      </c>
      <c r="C63" s="66"/>
      <c r="D63" s="66"/>
      <c r="E63" s="66"/>
      <c r="F63" s="66"/>
      <c r="G63" s="66"/>
      <c r="H63" s="66"/>
      <c r="I63" s="67"/>
      <c r="J63" s="75">
        <f t="shared" si="3"/>
        <v>0</v>
      </c>
    </row>
    <row r="64" spans="1:10" ht="19.5" thickBot="1" x14ac:dyDescent="0.35">
      <c r="A64" s="65"/>
      <c r="I64" s="74" t="s">
        <v>0</v>
      </c>
      <c r="J64" s="71">
        <f>J57+J58+J59+J60+J61+J62+J63</f>
        <v>34.299999999999997</v>
      </c>
    </row>
  </sheetData>
  <mergeCells count="37">
    <mergeCell ref="A1:B1"/>
    <mergeCell ref="A12:A14"/>
    <mergeCell ref="A7:A11"/>
    <mergeCell ref="A3:A6"/>
    <mergeCell ref="B3:B4"/>
    <mergeCell ref="A2:J2"/>
    <mergeCell ref="I3:I4"/>
    <mergeCell ref="J3:J4"/>
    <mergeCell ref="C3:C4"/>
    <mergeCell ref="D3:D4"/>
    <mergeCell ref="E3:E4"/>
    <mergeCell ref="F3:F4"/>
    <mergeCell ref="G3:G4"/>
    <mergeCell ref="H3:H4"/>
    <mergeCell ref="A56:J56"/>
    <mergeCell ref="A57:A59"/>
    <mergeCell ref="A60:A63"/>
    <mergeCell ref="I47:I48"/>
    <mergeCell ref="J47:J48"/>
    <mergeCell ref="B47:B48"/>
    <mergeCell ref="C47:C48"/>
    <mergeCell ref="D47:D48"/>
    <mergeCell ref="E47:E48"/>
    <mergeCell ref="F47:F48"/>
    <mergeCell ref="G47:G48"/>
    <mergeCell ref="H47:H48"/>
    <mergeCell ref="A25:A27"/>
    <mergeCell ref="A35:B35"/>
    <mergeCell ref="A24:J24"/>
    <mergeCell ref="A15:A18"/>
    <mergeCell ref="A28:A31"/>
    <mergeCell ref="A36:J36"/>
    <mergeCell ref="A37:A40"/>
    <mergeCell ref="B37:B38"/>
    <mergeCell ref="A49:A51"/>
    <mergeCell ref="A41:A45"/>
    <mergeCell ref="A46:A48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4AD60-0343-4DD9-ABC2-46FC8D36D594}">
  <sheetPr>
    <tabColor rgb="FF92D050"/>
  </sheetPr>
  <dimension ref="A1:D5"/>
  <sheetViews>
    <sheetView workbookViewId="0">
      <selection activeCell="C11" sqref="C11"/>
    </sheetView>
  </sheetViews>
  <sheetFormatPr defaultRowHeight="15" x14ac:dyDescent="0.25"/>
  <cols>
    <col min="1" max="5" width="13.42578125" customWidth="1"/>
  </cols>
  <sheetData>
    <row r="1" spans="1:4" x14ac:dyDescent="0.25">
      <c r="A1" s="176" t="s">
        <v>10</v>
      </c>
      <c r="B1" s="176" t="s">
        <v>32</v>
      </c>
      <c r="C1" s="176" t="s">
        <v>33</v>
      </c>
      <c r="D1" s="176" t="s">
        <v>34</v>
      </c>
    </row>
    <row r="2" spans="1:4" ht="15.75" thickBot="1" x14ac:dyDescent="0.3">
      <c r="A2" s="177"/>
      <c r="B2" s="177"/>
      <c r="C2" s="177"/>
      <c r="D2" s="177"/>
    </row>
    <row r="3" spans="1:4" ht="15.75" thickBot="1" x14ac:dyDescent="0.3">
      <c r="A3" s="4">
        <f>Calhas!J22+Calhas!J33-2.5</f>
        <v>527.08999999999992</v>
      </c>
      <c r="B3" s="5">
        <f>Calhas!J54+Calhas!J64-2.5</f>
        <v>90.28</v>
      </c>
      <c r="C3" s="5">
        <v>5</v>
      </c>
      <c r="D3" s="5"/>
    </row>
    <row r="4" spans="1:4" ht="15.75" thickBot="1" x14ac:dyDescent="0.3">
      <c r="A4" s="178" t="s">
        <v>38</v>
      </c>
      <c r="B4" s="179"/>
      <c r="C4" s="179"/>
      <c r="D4" s="180"/>
    </row>
    <row r="5" spans="1:4" ht="15.75" thickBot="1" x14ac:dyDescent="0.3">
      <c r="A5" s="114">
        <f>A3*1.05</f>
        <v>553.44449999999995</v>
      </c>
      <c r="B5" s="114">
        <f t="shared" ref="B5:D5" si="0">B3*1.05</f>
        <v>94.794000000000011</v>
      </c>
      <c r="C5" s="114">
        <f t="shared" si="0"/>
        <v>5.25</v>
      </c>
      <c r="D5" s="114">
        <f t="shared" si="0"/>
        <v>0</v>
      </c>
    </row>
  </sheetData>
  <mergeCells count="5">
    <mergeCell ref="B1:B2"/>
    <mergeCell ref="A4:D4"/>
    <mergeCell ref="C1:C2"/>
    <mergeCell ref="A1:A2"/>
    <mergeCell ref="D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CE64A-0A13-4A40-9F19-C968FDBF5E3B}">
  <sheetPr>
    <tabColor rgb="FF00B0F0"/>
  </sheetPr>
  <dimension ref="A1:D47"/>
  <sheetViews>
    <sheetView workbookViewId="0">
      <selection activeCell="C5" sqref="C5:C25"/>
    </sheetView>
  </sheetViews>
  <sheetFormatPr defaultRowHeight="15" x14ac:dyDescent="0.25"/>
  <cols>
    <col min="1" max="1" width="75.85546875" customWidth="1"/>
    <col min="2" max="2" width="15.28515625" customWidth="1"/>
    <col min="3" max="3" width="16.5703125" bestFit="1" customWidth="1"/>
    <col min="4" max="4" width="11.42578125" bestFit="1" customWidth="1"/>
  </cols>
  <sheetData>
    <row r="1" spans="1:4" ht="15.75" thickBot="1" x14ac:dyDescent="0.3">
      <c r="A1" s="41" t="s">
        <v>1</v>
      </c>
      <c r="B1" s="42" t="s">
        <v>2</v>
      </c>
      <c r="C1" s="42" t="s">
        <v>3</v>
      </c>
      <c r="D1" s="20"/>
    </row>
    <row r="2" spans="1:4" ht="15.75" thickBot="1" x14ac:dyDescent="0.3">
      <c r="A2" s="46" t="s">
        <v>42</v>
      </c>
      <c r="B2" s="45" t="s">
        <v>4</v>
      </c>
      <c r="C2" s="115">
        <v>1</v>
      </c>
      <c r="D2" s="20"/>
    </row>
    <row r="3" spans="1:4" ht="15.75" thickBot="1" x14ac:dyDescent="0.3">
      <c r="B3" s="22"/>
    </row>
    <row r="4" spans="1:4" ht="15.75" thickBot="1" x14ac:dyDescent="0.3">
      <c r="A4" s="8" t="s">
        <v>1</v>
      </c>
      <c r="B4" s="47" t="s">
        <v>2</v>
      </c>
      <c r="C4" s="9" t="s">
        <v>3</v>
      </c>
    </row>
    <row r="5" spans="1:4" x14ac:dyDescent="0.25">
      <c r="A5" s="181" t="s">
        <v>43</v>
      </c>
      <c r="B5" s="48"/>
      <c r="C5" s="183"/>
    </row>
    <row r="6" spans="1:4" ht="15.75" thickBot="1" x14ac:dyDescent="0.3">
      <c r="A6" s="182"/>
      <c r="B6" s="49"/>
      <c r="C6" s="184"/>
    </row>
    <row r="7" spans="1:4" ht="15.75" thickBot="1" x14ac:dyDescent="0.3">
      <c r="A7" s="15" t="s">
        <v>44</v>
      </c>
      <c r="B7" s="12"/>
      <c r="C7" s="116"/>
    </row>
    <row r="8" spans="1:4" ht="15.75" thickBot="1" x14ac:dyDescent="0.3">
      <c r="A8" s="14" t="s">
        <v>45</v>
      </c>
      <c r="B8" s="49"/>
      <c r="C8" s="116"/>
    </row>
    <row r="9" spans="1:4" ht="15.75" thickBot="1" x14ac:dyDescent="0.3">
      <c r="A9" s="15" t="s">
        <v>46</v>
      </c>
      <c r="B9" s="12"/>
      <c r="C9" s="116"/>
    </row>
    <row r="10" spans="1:4" ht="15.75" thickBot="1" x14ac:dyDescent="0.3">
      <c r="A10" s="10" t="s">
        <v>47</v>
      </c>
      <c r="B10" s="49"/>
      <c r="C10" s="116"/>
    </row>
    <row r="11" spans="1:4" ht="15.75" thickBot="1" x14ac:dyDescent="0.3">
      <c r="A11" s="10" t="s">
        <v>48</v>
      </c>
      <c r="B11" s="49"/>
      <c r="C11" s="121"/>
    </row>
    <row r="12" spans="1:4" ht="15.75" thickBot="1" x14ac:dyDescent="0.3">
      <c r="A12" s="53" t="s">
        <v>49</v>
      </c>
      <c r="B12" s="12"/>
      <c r="C12" s="121"/>
    </row>
    <row r="13" spans="1:4" ht="15.75" thickBot="1" x14ac:dyDescent="0.3">
      <c r="A13" s="10" t="s">
        <v>50</v>
      </c>
      <c r="B13" s="49"/>
      <c r="C13" s="116"/>
    </row>
    <row r="14" spans="1:4" ht="15.75" thickBot="1" x14ac:dyDescent="0.3">
      <c r="A14" s="11" t="s">
        <v>51</v>
      </c>
      <c r="B14" s="12"/>
      <c r="C14" s="116"/>
    </row>
    <row r="15" spans="1:4" ht="15.75" thickBot="1" x14ac:dyDescent="0.3">
      <c r="A15" s="54" t="s">
        <v>52</v>
      </c>
      <c r="B15" s="12"/>
      <c r="C15" s="116"/>
    </row>
    <row r="16" spans="1:4" ht="15.75" thickBot="1" x14ac:dyDescent="0.3">
      <c r="A16" s="55" t="s">
        <v>53</v>
      </c>
      <c r="B16" s="50"/>
      <c r="C16" s="116"/>
    </row>
    <row r="17" spans="1:4" ht="15.75" thickBot="1" x14ac:dyDescent="0.3">
      <c r="A17" s="13" t="s">
        <v>54</v>
      </c>
      <c r="B17" s="12"/>
      <c r="C17" s="116"/>
    </row>
    <row r="18" spans="1:4" ht="15.75" thickBot="1" x14ac:dyDescent="0.3">
      <c r="A18" s="17" t="s">
        <v>55</v>
      </c>
      <c r="B18" s="49"/>
      <c r="C18" s="116"/>
    </row>
    <row r="19" spans="1:4" ht="15.75" thickBot="1" x14ac:dyDescent="0.3">
      <c r="A19" s="56" t="s">
        <v>56</v>
      </c>
      <c r="B19" s="51"/>
      <c r="C19" s="116"/>
    </row>
    <row r="20" spans="1:4" ht="15.75" thickBot="1" x14ac:dyDescent="0.3">
      <c r="A20" s="57" t="s">
        <v>57</v>
      </c>
      <c r="B20" s="52"/>
      <c r="C20" s="116"/>
    </row>
    <row r="21" spans="1:4" ht="33.75" customHeight="1" thickBot="1" x14ac:dyDescent="0.3">
      <c r="A21" s="14" t="s">
        <v>58</v>
      </c>
      <c r="B21" s="51"/>
      <c r="C21" s="116"/>
    </row>
    <row r="22" spans="1:4" ht="15.75" thickBot="1" x14ac:dyDescent="0.3">
      <c r="A22" s="13" t="s">
        <v>59</v>
      </c>
      <c r="B22" s="12"/>
      <c r="C22" s="116"/>
    </row>
    <row r="23" spans="1:4" ht="15.75" thickBot="1" x14ac:dyDescent="0.3">
      <c r="A23" s="17" t="s">
        <v>60</v>
      </c>
      <c r="B23" s="49"/>
      <c r="C23" s="116"/>
    </row>
    <row r="24" spans="1:4" ht="15.75" thickBot="1" x14ac:dyDescent="0.3">
      <c r="A24" s="13" t="s">
        <v>61</v>
      </c>
      <c r="B24" s="52"/>
      <c r="C24" s="116"/>
    </row>
    <row r="25" spans="1:4" ht="15.75" thickBot="1" x14ac:dyDescent="0.3">
      <c r="A25" s="54" t="s">
        <v>62</v>
      </c>
      <c r="B25" s="52"/>
      <c r="C25" s="116"/>
    </row>
    <row r="26" spans="1:4" ht="15.75" thickBot="1" x14ac:dyDescent="0.3"/>
    <row r="27" spans="1:4" ht="15.75" thickBot="1" x14ac:dyDescent="0.3">
      <c r="A27" s="58" t="s">
        <v>1</v>
      </c>
      <c r="B27" s="42" t="s">
        <v>75</v>
      </c>
      <c r="C27" s="42" t="s">
        <v>63</v>
      </c>
      <c r="D27" s="42" t="s">
        <v>64</v>
      </c>
    </row>
    <row r="28" spans="1:4" ht="15.75" thickBot="1" x14ac:dyDescent="0.3">
      <c r="A28" s="17" t="s">
        <v>43</v>
      </c>
      <c r="B28" s="115"/>
      <c r="C28" s="115">
        <v>1.2</v>
      </c>
      <c r="D28" s="59">
        <f>B28*C28</f>
        <v>0</v>
      </c>
    </row>
    <row r="29" spans="1:4" ht="15.75" thickBot="1" x14ac:dyDescent="0.3">
      <c r="A29" s="13" t="s">
        <v>65</v>
      </c>
      <c r="B29" s="115"/>
      <c r="C29" s="115">
        <v>0.99</v>
      </c>
      <c r="D29" s="59">
        <f t="shared" ref="D29:D31" si="0">B29*C29</f>
        <v>0</v>
      </c>
    </row>
    <row r="30" spans="1:4" ht="15.75" thickBot="1" x14ac:dyDescent="0.3">
      <c r="A30" s="60" t="s">
        <v>45</v>
      </c>
      <c r="B30" s="115"/>
      <c r="C30" s="115">
        <v>16.22</v>
      </c>
      <c r="D30" s="59">
        <f t="shared" si="0"/>
        <v>0</v>
      </c>
    </row>
    <row r="31" spans="1:4" ht="15.75" thickBot="1" x14ac:dyDescent="0.3">
      <c r="A31" s="43" t="s">
        <v>66</v>
      </c>
      <c r="B31" s="115"/>
      <c r="C31" s="115">
        <v>2</v>
      </c>
      <c r="D31" s="59">
        <f t="shared" si="0"/>
        <v>0</v>
      </c>
    </row>
    <row r="32" spans="1:4" ht="15.75" thickBot="1" x14ac:dyDescent="0.3">
      <c r="A32" s="60" t="s">
        <v>85</v>
      </c>
      <c r="B32" s="116"/>
      <c r="C32" s="115">
        <v>122.71</v>
      </c>
      <c r="D32" s="44">
        <f>4*C32</f>
        <v>490.84</v>
      </c>
    </row>
    <row r="33" spans="1:4" ht="15.75" thickBot="1" x14ac:dyDescent="0.3">
      <c r="A33" s="60" t="s">
        <v>48</v>
      </c>
      <c r="B33" s="115"/>
      <c r="C33" s="115">
        <v>50</v>
      </c>
      <c r="D33" s="44">
        <f>B33*C33</f>
        <v>0</v>
      </c>
    </row>
    <row r="34" spans="1:4" ht="15.75" thickBot="1" x14ac:dyDescent="0.3">
      <c r="A34" s="54" t="s">
        <v>49</v>
      </c>
      <c r="B34" s="115"/>
      <c r="C34" s="115">
        <v>73.36</v>
      </c>
      <c r="D34" s="44">
        <f t="shared" ref="D34:D47" si="1">B34*C34</f>
        <v>0</v>
      </c>
    </row>
    <row r="35" spans="1:4" ht="15.75" thickBot="1" x14ac:dyDescent="0.3">
      <c r="A35" s="60" t="s">
        <v>67</v>
      </c>
      <c r="B35" s="115"/>
      <c r="C35" s="115">
        <v>43</v>
      </c>
      <c r="D35" s="44">
        <f t="shared" si="1"/>
        <v>0</v>
      </c>
    </row>
    <row r="36" spans="1:4" ht="15.75" thickBot="1" x14ac:dyDescent="0.3">
      <c r="A36" s="54" t="s">
        <v>68</v>
      </c>
      <c r="B36" s="115"/>
      <c r="C36" s="115">
        <v>101.18</v>
      </c>
      <c r="D36" s="44">
        <f t="shared" si="1"/>
        <v>0</v>
      </c>
    </row>
    <row r="37" spans="1:4" ht="15.75" thickBot="1" x14ac:dyDescent="0.3">
      <c r="A37" s="60" t="s">
        <v>69</v>
      </c>
      <c r="B37" s="115"/>
      <c r="C37" s="115">
        <v>129</v>
      </c>
      <c r="D37" s="44">
        <f t="shared" si="1"/>
        <v>0</v>
      </c>
    </row>
    <row r="38" spans="1:4" ht="15.75" thickBot="1" x14ac:dyDescent="0.3">
      <c r="A38" s="55" t="s">
        <v>53</v>
      </c>
      <c r="B38" s="117"/>
      <c r="C38" s="118">
        <v>695.92</v>
      </c>
      <c r="D38" s="44">
        <f t="shared" si="1"/>
        <v>0</v>
      </c>
    </row>
    <row r="39" spans="1:4" ht="15.75" thickBot="1" x14ac:dyDescent="0.3">
      <c r="A39" s="54" t="s">
        <v>70</v>
      </c>
      <c r="B39" s="116"/>
      <c r="C39" s="116">
        <v>0.6</v>
      </c>
      <c r="D39" s="44">
        <f t="shared" si="1"/>
        <v>0</v>
      </c>
    </row>
    <row r="40" spans="1:4" ht="15.75" thickBot="1" x14ac:dyDescent="0.3">
      <c r="A40" s="60" t="s">
        <v>71</v>
      </c>
      <c r="B40" s="115"/>
      <c r="C40" s="115">
        <v>0.16</v>
      </c>
      <c r="D40" s="44">
        <f t="shared" si="1"/>
        <v>0</v>
      </c>
    </row>
    <row r="41" spans="1:4" ht="15.75" thickBot="1" x14ac:dyDescent="0.3">
      <c r="A41" s="56" t="s">
        <v>72</v>
      </c>
      <c r="B41" s="115"/>
      <c r="C41" s="115">
        <v>4.25</v>
      </c>
      <c r="D41" s="44">
        <f t="shared" si="1"/>
        <v>0</v>
      </c>
    </row>
    <row r="42" spans="1:4" ht="15.75" thickBot="1" x14ac:dyDescent="0.3">
      <c r="A42" s="56" t="s">
        <v>57</v>
      </c>
      <c r="B42" s="115"/>
      <c r="C42" s="115">
        <v>32.049999999999997</v>
      </c>
      <c r="D42" s="44">
        <f t="shared" si="1"/>
        <v>0</v>
      </c>
    </row>
    <row r="43" spans="1:4" ht="24.75" thickBot="1" x14ac:dyDescent="0.3">
      <c r="A43" s="16" t="s">
        <v>73</v>
      </c>
      <c r="B43" s="116"/>
      <c r="C43" s="119">
        <v>7.61</v>
      </c>
      <c r="D43" s="44">
        <f t="shared" si="1"/>
        <v>0</v>
      </c>
    </row>
    <row r="44" spans="1:4" ht="15.75" thickBot="1" x14ac:dyDescent="0.3">
      <c r="A44" s="17" t="s">
        <v>59</v>
      </c>
      <c r="B44" s="115"/>
      <c r="C44" s="119">
        <v>5.81</v>
      </c>
      <c r="D44" s="44">
        <f t="shared" si="1"/>
        <v>0</v>
      </c>
    </row>
    <row r="45" spans="1:4" ht="15.75" thickBot="1" x14ac:dyDescent="0.3">
      <c r="A45" s="13" t="s">
        <v>60</v>
      </c>
      <c r="B45" s="115"/>
      <c r="C45" s="119">
        <v>6.44</v>
      </c>
      <c r="D45" s="44">
        <f t="shared" si="1"/>
        <v>0</v>
      </c>
    </row>
    <row r="46" spans="1:4" ht="15.75" thickBot="1" x14ac:dyDescent="0.3">
      <c r="A46" s="13" t="s">
        <v>74</v>
      </c>
      <c r="B46" s="116"/>
      <c r="C46" s="119">
        <v>16.64</v>
      </c>
      <c r="D46" s="44">
        <f t="shared" si="1"/>
        <v>0</v>
      </c>
    </row>
    <row r="47" spans="1:4" ht="15.75" thickBot="1" x14ac:dyDescent="0.3">
      <c r="A47" s="61" t="s">
        <v>62</v>
      </c>
      <c r="B47" s="120"/>
      <c r="C47" s="119">
        <v>3</v>
      </c>
      <c r="D47" s="44">
        <f t="shared" si="1"/>
        <v>0</v>
      </c>
    </row>
  </sheetData>
  <mergeCells count="2">
    <mergeCell ref="A5:A6"/>
    <mergeCell ref="C5:C6"/>
  </mergeCells>
  <pageMargins left="0.7" right="0.7" top="0.75" bottom="0.75" header="0.3" footer="0.3"/>
  <ignoredErrors>
    <ignoredError sqref="D3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Edificios</vt:lpstr>
      <vt:lpstr>tomadas</vt:lpstr>
      <vt:lpstr>Calhas</vt:lpstr>
      <vt:lpstr>resumo calhas</vt:lpstr>
      <vt:lpstr>Orçamento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2017-11-05T16:07:45Z</dcterms:created>
  <dcterms:modified xsi:type="dcterms:W3CDTF">2018-01-14T18:43:11Z</dcterms:modified>
</cp:coreProperties>
</file>