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3260" windowHeight="8070" activeTab="3"/>
  </bookViews>
  <sheets>
    <sheet name="Sheet1" sheetId="1" r:id="rId1"/>
    <sheet name="Sheet2" sheetId="2" r:id="rId2"/>
    <sheet name="Sheet3" sheetId="3" r:id="rId3"/>
    <sheet name="Sheet3 (2)" sheetId="4" r:id="rId4"/>
  </sheets>
  <calcPr calcId="145621"/>
</workbook>
</file>

<file path=xl/calcChain.xml><?xml version="1.0" encoding="utf-8"?>
<calcChain xmlns="http://schemas.openxmlformats.org/spreadsheetml/2006/main">
  <c r="H2" i="4" l="1"/>
  <c r="J20" i="4"/>
  <c r="K20" i="4"/>
  <c r="J10" i="4"/>
  <c r="K9" i="4"/>
  <c r="D20" i="4"/>
  <c r="L20" i="4"/>
  <c r="D19" i="4"/>
  <c r="E19" i="4" s="1"/>
  <c r="D18" i="4"/>
  <c r="J18" i="4" s="1"/>
  <c r="D17" i="4"/>
  <c r="E17" i="4" s="1"/>
  <c r="D16" i="4"/>
  <c r="J16" i="4" s="1"/>
  <c r="D15" i="4"/>
  <c r="E15" i="4" s="1"/>
  <c r="E14" i="4"/>
  <c r="D14" i="4"/>
  <c r="J14" i="4" s="1"/>
  <c r="D13" i="4"/>
  <c r="E13" i="4" s="1"/>
  <c r="D12" i="4"/>
  <c r="J12" i="4" s="1"/>
  <c r="D11" i="4"/>
  <c r="E11" i="4" s="1"/>
  <c r="D10" i="4"/>
  <c r="D9" i="4"/>
  <c r="E9" i="4" s="1"/>
  <c r="D8" i="4"/>
  <c r="J8" i="4" s="1"/>
  <c r="D7" i="4"/>
  <c r="E7" i="4" s="1"/>
  <c r="D6" i="4"/>
  <c r="J6" i="4" s="1"/>
  <c r="D5" i="4"/>
  <c r="E5" i="4" s="1"/>
  <c r="E2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5" i="3"/>
  <c r="K2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5" i="3"/>
  <c r="H2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D5" i="3"/>
  <c r="F5" i="3"/>
  <c r="E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F2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6" i="3"/>
  <c r="E2" i="3"/>
  <c r="B19" i="2"/>
  <c r="B19" i="1"/>
  <c r="B18" i="1"/>
  <c r="B11" i="2"/>
  <c r="B12" i="2" s="1"/>
  <c r="B9" i="2"/>
  <c r="B8" i="2"/>
  <c r="B13" i="1"/>
  <c r="B14" i="1" s="1"/>
  <c r="B11" i="1"/>
  <c r="B10" i="1"/>
  <c r="E10" i="4" l="1"/>
  <c r="E18" i="4"/>
  <c r="E6" i="4"/>
  <c r="E8" i="4"/>
  <c r="E12" i="4"/>
  <c r="E16" i="4"/>
  <c r="E20" i="4"/>
  <c r="J5" i="4"/>
  <c r="K5" i="4" s="1"/>
  <c r="H7" i="4"/>
  <c r="I7" i="4" s="1"/>
  <c r="J7" i="4"/>
  <c r="H9" i="4"/>
  <c r="I9" i="4" s="1"/>
  <c r="J9" i="4"/>
  <c r="H11" i="4"/>
  <c r="I11" i="4" s="1"/>
  <c r="J11" i="4"/>
  <c r="H13" i="4"/>
  <c r="I13" i="4" s="1"/>
  <c r="J13" i="4"/>
  <c r="H15" i="4"/>
  <c r="I15" i="4" s="1"/>
  <c r="J15" i="4"/>
  <c r="H17" i="4"/>
  <c r="I17" i="4" s="1"/>
  <c r="J17" i="4"/>
  <c r="K17" i="4" s="1"/>
  <c r="H19" i="4"/>
  <c r="I19" i="4" s="1"/>
  <c r="J19" i="4"/>
  <c r="K6" i="4"/>
  <c r="H5" i="4"/>
  <c r="I5" i="4" s="1"/>
  <c r="F2" i="4"/>
  <c r="F5" i="4" s="1"/>
  <c r="G5" i="4" s="1"/>
  <c r="K2" i="4"/>
  <c r="H6" i="4"/>
  <c r="I6" i="4" s="1"/>
  <c r="L6" i="4"/>
  <c r="H8" i="4"/>
  <c r="I8" i="4" s="1"/>
  <c r="L8" i="4"/>
  <c r="H10" i="4"/>
  <c r="I10" i="4" s="1"/>
  <c r="L10" i="4"/>
  <c r="H12" i="4"/>
  <c r="I12" i="4" s="1"/>
  <c r="L12" i="4"/>
  <c r="K13" i="4"/>
  <c r="H14" i="4"/>
  <c r="I14" i="4" s="1"/>
  <c r="L14" i="4"/>
  <c r="H16" i="4"/>
  <c r="I16" i="4" s="1"/>
  <c r="L16" i="4"/>
  <c r="H18" i="4"/>
  <c r="I18" i="4" s="1"/>
  <c r="L18" i="4"/>
  <c r="K19" i="4"/>
  <c r="H20" i="4"/>
  <c r="I20" i="4" s="1"/>
  <c r="B13" i="2"/>
  <c r="C12" i="2"/>
  <c r="C14" i="1"/>
  <c r="B15" i="1"/>
  <c r="L19" i="4" l="1"/>
  <c r="L11" i="4"/>
  <c r="L15" i="4"/>
  <c r="K15" i="4"/>
  <c r="K11" i="4"/>
  <c r="K7" i="4"/>
  <c r="K16" i="4"/>
  <c r="K12" i="4"/>
  <c r="K8" i="4"/>
  <c r="L5" i="4"/>
  <c r="K18" i="4"/>
  <c r="L17" i="4"/>
  <c r="K14" i="4"/>
  <c r="L13" i="4"/>
  <c r="K10" i="4"/>
  <c r="L9" i="4"/>
  <c r="F19" i="4"/>
  <c r="G19" i="4" s="1"/>
  <c r="F15" i="4"/>
  <c r="G15" i="4" s="1"/>
  <c r="F11" i="4"/>
  <c r="G11" i="4" s="1"/>
  <c r="F18" i="4"/>
  <c r="G18" i="4" s="1"/>
  <c r="F14" i="4"/>
  <c r="G14" i="4" s="1"/>
  <c r="F10" i="4"/>
  <c r="G10" i="4" s="1"/>
  <c r="F6" i="4"/>
  <c r="G6" i="4" s="1"/>
  <c r="F7" i="4"/>
  <c r="G7" i="4" s="1"/>
  <c r="L7" i="4"/>
  <c r="F20" i="4"/>
  <c r="G20" i="4" s="1"/>
  <c r="F16" i="4"/>
  <c r="G16" i="4" s="1"/>
  <c r="F12" i="4"/>
  <c r="G12" i="4" s="1"/>
  <c r="F8" i="4"/>
  <c r="G8" i="4" s="1"/>
  <c r="F17" i="4"/>
  <c r="G17" i="4" s="1"/>
  <c r="F13" i="4"/>
  <c r="G13" i="4" s="1"/>
  <c r="F9" i="4"/>
  <c r="G9" i="4" s="1"/>
  <c r="C13" i="2"/>
  <c r="C18" i="2"/>
  <c r="C15" i="1"/>
  <c r="C20" i="2" l="1"/>
  <c r="C19" i="2"/>
</calcChain>
</file>

<file path=xl/sharedStrings.xml><?xml version="1.0" encoding="utf-8"?>
<sst xmlns="http://schemas.openxmlformats.org/spreadsheetml/2006/main" count="43" uniqueCount="19">
  <si>
    <t>Multiple:</t>
  </si>
  <si>
    <t>Min:</t>
  </si>
  <si>
    <t xml:space="preserve">Max: </t>
  </si>
  <si>
    <t>Elevation:</t>
  </si>
  <si>
    <t>Adj. Min:</t>
  </si>
  <si>
    <t>Adj. Max:</t>
  </si>
  <si>
    <t>Elev Ratio:</t>
  </si>
  <si>
    <t>Adj. Elev:</t>
  </si>
  <si>
    <t>Mean Radius:</t>
  </si>
  <si>
    <t>Radius:</t>
  </si>
  <si>
    <t>Resolution:</t>
  </si>
  <si>
    <t>Elev:</t>
  </si>
  <si>
    <t>LOG</t>
  </si>
  <si>
    <t>Exp</t>
  </si>
  <si>
    <t>Cubic</t>
  </si>
  <si>
    <t>Linear</t>
  </si>
  <si>
    <t>Logarithmic</t>
  </si>
  <si>
    <t>Exp: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</si>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</sst>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0.000000000000"/>
    <numFmt numFmtId="182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79" fontId="0" fillId="0" borderId="0" xfId="0" applyNumberFormat="1"/>
    <xf numFmtId="18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Sheet3!$B$5:$B$20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Sheet3!$C$5:$C$20</c:f>
              <c:numCache>
                <c:formatCode>General</c:formatCode>
                <c:ptCount val="16"/>
                <c:pt idx="0">
                  <c:v>-9400</c:v>
                </c:pt>
                <c:pt idx="1">
                  <c:v>-9000</c:v>
                </c:pt>
                <c:pt idx="2">
                  <c:v>-8000</c:v>
                </c:pt>
                <c:pt idx="3">
                  <c:v>-7000</c:v>
                </c:pt>
                <c:pt idx="4">
                  <c:v>-6000</c:v>
                </c:pt>
                <c:pt idx="5">
                  <c:v>-5000</c:v>
                </c:pt>
                <c:pt idx="6">
                  <c:v>-4000</c:v>
                </c:pt>
                <c:pt idx="7">
                  <c:v>-3000</c:v>
                </c:pt>
                <c:pt idx="8">
                  <c:v>-2000</c:v>
                </c:pt>
                <c:pt idx="9">
                  <c:v>-1000</c:v>
                </c:pt>
                <c:pt idx="10">
                  <c:v>0</c:v>
                </c:pt>
                <c:pt idx="11">
                  <c:v>1000</c:v>
                </c:pt>
                <c:pt idx="12">
                  <c:v>2000</c:v>
                </c:pt>
                <c:pt idx="13">
                  <c:v>3000</c:v>
                </c:pt>
                <c:pt idx="14">
                  <c:v>4000</c:v>
                </c:pt>
                <c:pt idx="15">
                  <c:v>5000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Sheet3!$G$4</c:f>
              <c:strCache>
                <c:ptCount val="1"/>
                <c:pt idx="0">
                  <c:v>Logarithmic</c:v>
                </c:pt>
              </c:strCache>
            </c:strRef>
          </c:tx>
          <c:marker>
            <c:symbol val="none"/>
          </c:marker>
          <c:cat>
            <c:numRef>
              <c:f>Sheet3!$B$5:$B$20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Sheet3!$G$5:$G$20</c:f>
              <c:numCache>
                <c:formatCode>General</c:formatCode>
                <c:ptCount val="16"/>
                <c:pt idx="0">
                  <c:v>-3317.3906917290979</c:v>
                </c:pt>
                <c:pt idx="1">
                  <c:v>268.54959326696189</c:v>
                </c:pt>
                <c:pt idx="2">
                  <c:v>2138.7078788203762</c:v>
                </c:pt>
                <c:pt idx="3">
                  <c:v>2975.1212426553011</c:v>
                </c:pt>
                <c:pt idx="4">
                  <c:v>3520.6220296149149</c:v>
                </c:pt>
                <c:pt idx="5">
                  <c:v>3926.1564380288564</c:v>
                </c:pt>
                <c:pt idx="6">
                  <c:v>4249.0793986733224</c:v>
                </c:pt>
                <c:pt idx="7">
                  <c:v>4517.4184836679669</c:v>
                </c:pt>
                <c:pt idx="8">
                  <c:v>4746.9856183238462</c:v>
                </c:pt>
                <c:pt idx="9">
                  <c:v>4947.5834539056195</c:v>
                </c:pt>
                <c:pt idx="10">
                  <c:v>5125.7108440664306</c:v>
                </c:pt>
                <c:pt idx="11">
                  <c:v>5285.8986589235265</c:v>
                </c:pt>
                <c:pt idx="12">
                  <c:v>5431.4320249795255</c:v>
                </c:pt>
                <c:pt idx="13">
                  <c:v>5564.7689104735418</c:v>
                </c:pt>
                <c:pt idx="14">
                  <c:v>5687.7964426758117</c:v>
                </c:pt>
                <c:pt idx="15">
                  <c:v>5801.99504083596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Sheet3!$K$4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cat>
            <c:numRef>
              <c:f>Sheet3!$B$5:$B$20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Sheet3!$K$5:$K$20</c:f>
              <c:numCache>
                <c:formatCode>0.000000000000</c:formatCode>
                <c:ptCount val="16"/>
                <c:pt idx="0">
                  <c:v>-9446.9995590800099</c:v>
                </c:pt>
                <c:pt idx="1">
                  <c:v>-9446.6206948111321</c:v>
                </c:pt>
                <c:pt idx="2">
                  <c:v>-9434.1331627461404</c:v>
                </c:pt>
                <c:pt idx="3">
                  <c:v>-9384.7745390375658</c:v>
                </c:pt>
                <c:pt idx="4">
                  <c:v>-9273.0637651894976</c:v>
                </c:pt>
                <c:pt idx="5">
                  <c:v>-9073.5197827060274</c:v>
                </c:pt>
                <c:pt idx="6">
                  <c:v>-8760.6615330912427</c:v>
                </c:pt>
                <c:pt idx="7">
                  <c:v>-8309.0079578492332</c:v>
                </c:pt>
                <c:pt idx="8">
                  <c:v>-7693.0779984840892</c:v>
                </c:pt>
                <c:pt idx="9">
                  <c:v>-6887.3905964999003</c:v>
                </c:pt>
                <c:pt idx="10">
                  <c:v>-5866.464693400756</c:v>
                </c:pt>
                <c:pt idx="11">
                  <c:v>-4604.8192306907458</c:v>
                </c:pt>
                <c:pt idx="12">
                  <c:v>-3076.9731498739593</c:v>
                </c:pt>
                <c:pt idx="13">
                  <c:v>-1257.445392454486</c:v>
                </c:pt>
                <c:pt idx="14">
                  <c:v>879.24510006358651</c:v>
                </c:pt>
                <c:pt idx="15">
                  <c:v>3358.5793861761649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Sheet3!$L$4</c:f>
              <c:strCache>
                <c:ptCount val="1"/>
                <c:pt idx="0">
                  <c:v>Exponential</c:v>
                </c:pt>
              </c:strCache>
            </c:strRef>
          </c:tx>
          <c:marker>
            <c:symbol val="none"/>
          </c:marker>
          <c:cat>
            <c:numRef>
              <c:f>Sheet3!$B$5:$B$20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Sheet3!$L$5:$L$20</c:f>
              <c:numCache>
                <c:formatCode>General</c:formatCode>
                <c:ptCount val="16"/>
                <c:pt idx="0">
                  <c:v>-4132.637126894746</c:v>
                </c:pt>
                <c:pt idx="1">
                  <c:v>-3983.2300502928283</c:v>
                </c:pt>
                <c:pt idx="2">
                  <c:v>-3591.0763625005975</c:v>
                </c:pt>
                <c:pt idx="3">
                  <c:v>-3170.7764466891404</c:v>
                </c:pt>
                <c:pt idx="4">
                  <c:v>-2720.310150616182</c:v>
                </c:pt>
                <c:pt idx="5">
                  <c:v>-2237.5123287181705</c:v>
                </c:pt>
                <c:pt idx="6">
                  <c:v>-1720.0624354375559</c:v>
                </c:pt>
                <c:pt idx="7">
                  <c:v>-1165.4733716271548</c:v>
                </c:pt>
                <c:pt idx="8">
                  <c:v>-571.07953042232293</c:v>
                </c:pt>
                <c:pt idx="9">
                  <c:v>65.976014876026966</c:v>
                </c:pt>
                <c:pt idx="10">
                  <c:v>748.75524248838701</c:v>
                </c:pt>
                <c:pt idx="11">
                  <c:v>1480.5398994143434</c:v>
                </c:pt>
                <c:pt idx="12">
                  <c:v>2264.847274998805</c:v>
                </c:pt>
                <c:pt idx="13">
                  <c:v>3105.4471066217193</c:v>
                </c:pt>
                <c:pt idx="14">
                  <c:v>4006.3796987676342</c:v>
                </c:pt>
                <c:pt idx="15">
                  <c:v>4971.9753425636591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84864"/>
        <c:axId val="161690752"/>
      </c:lineChart>
      <c:catAx>
        <c:axId val="161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690752"/>
        <c:crosses val="autoZero"/>
        <c:auto val="1"/>
        <c:lblAlgn val="ctr"/>
        <c:lblOffset val="100"/>
        <c:tickLblSkip val="1"/>
        <c:noMultiLvlLbl val="0"/>
      </c:catAx>
      <c:valAx>
        <c:axId val="1616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84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(2)'!$C$4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cat>
            <c:numRef>
              <c:f>'Sheet3 (2)'!$B$5:$B$20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'Sheet3 (2)'!$C$5:$C$20</c:f>
              <c:numCache>
                <c:formatCode>General</c:formatCode>
                <c:ptCount val="16"/>
                <c:pt idx="0">
                  <c:v>420</c:v>
                </c:pt>
                <c:pt idx="1">
                  <c:v>520</c:v>
                </c:pt>
                <c:pt idx="2">
                  <c:v>620</c:v>
                </c:pt>
                <c:pt idx="3">
                  <c:v>720</c:v>
                </c:pt>
                <c:pt idx="4">
                  <c:v>820</c:v>
                </c:pt>
                <c:pt idx="5">
                  <c:v>920</c:v>
                </c:pt>
                <c:pt idx="6">
                  <c:v>1020</c:v>
                </c:pt>
                <c:pt idx="7">
                  <c:v>1120</c:v>
                </c:pt>
                <c:pt idx="8">
                  <c:v>1220</c:v>
                </c:pt>
                <c:pt idx="9">
                  <c:v>1320</c:v>
                </c:pt>
                <c:pt idx="10">
                  <c:v>1420</c:v>
                </c:pt>
                <c:pt idx="11">
                  <c:v>1520</c:v>
                </c:pt>
                <c:pt idx="12">
                  <c:v>1620</c:v>
                </c:pt>
                <c:pt idx="13">
                  <c:v>1720</c:v>
                </c:pt>
                <c:pt idx="14">
                  <c:v>1820</c:v>
                </c:pt>
                <c:pt idx="15">
                  <c:v>1915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'Sheet3 (2)'!$G$4</c:f>
              <c:strCache>
                <c:ptCount val="1"/>
                <c:pt idx="0">
                  <c:v>Logarithmic</c:v>
                </c:pt>
              </c:strCache>
            </c:strRef>
          </c:tx>
          <c:marker>
            <c:symbol val="none"/>
          </c:marker>
          <c:cat>
            <c:numRef>
              <c:f>'Sheet3 (2)'!$B$5:$B$20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'Sheet3 (2)'!$G$5:$G$20</c:f>
              <c:numCache>
                <c:formatCode>General</c:formatCode>
                <c:ptCount val="16"/>
                <c:pt idx="0">
                  <c:v>714.16908629450836</c:v>
                </c:pt>
                <c:pt idx="1">
                  <c:v>1369.0411176476359</c:v>
                </c:pt>
                <c:pt idx="2">
                  <c:v>1506.978257981913</c:v>
                </c:pt>
                <c:pt idx="3">
                  <c:v>1588.7177310179834</c:v>
                </c:pt>
                <c:pt idx="4">
                  <c:v>1647.0104919549535</c:v>
                </c:pt>
                <c:pt idx="5">
                  <c:v>1692.3516976242777</c:v>
                </c:pt>
                <c:pt idx="6">
                  <c:v>1729.4630982552328</c:v>
                </c:pt>
                <c:pt idx="7">
                  <c:v>1760.8782221025162</c:v>
                </c:pt>
                <c:pt idx="8">
                  <c:v>1788.1152634319469</c:v>
                </c:pt>
                <c:pt idx="9">
                  <c:v>1812.1562263684309</c:v>
                </c:pt>
                <c:pt idx="10">
                  <c:v>1833.6730286832974</c:v>
                </c:pt>
                <c:pt idx="11">
                  <c:v>1853.1457109804492</c:v>
                </c:pt>
                <c:pt idx="12">
                  <c:v>1870.9291865761215</c:v>
                </c:pt>
                <c:pt idx="13">
                  <c:v>1887.2932737241592</c:v>
                </c:pt>
                <c:pt idx="14">
                  <c:v>1902.4478973187597</c:v>
                </c:pt>
                <c:pt idx="15">
                  <c:v>1915.8766011881605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'Sheet3 (2)'!$K$4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cat>
            <c:numRef>
              <c:f>'Sheet3 (2)'!$B$5:$B$20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'Sheet3 (2)'!$K$5:$K$20</c:f>
              <c:numCache>
                <c:formatCode>0.000000000000</c:formatCode>
                <c:ptCount val="16"/>
                <c:pt idx="0">
                  <c:v>415.71619093155738</c:v>
                </c:pt>
                <c:pt idx="1">
                  <c:v>416.21999903390036</c:v>
                </c:pt>
                <c:pt idx="2">
                  <c:v>419.50360003544125</c:v>
                </c:pt>
                <c:pt idx="3">
                  <c:v>428.23259657675237</c:v>
                </c:pt>
                <c:pt idx="4">
                  <c:v>445.07259129840577</c:v>
                </c:pt>
                <c:pt idx="5">
                  <c:v>472.68918684097366</c:v>
                </c:pt>
                <c:pt idx="6">
                  <c:v>513.74798584502821</c:v>
                </c:pt>
                <c:pt idx="7">
                  <c:v>570.91459095114158</c:v>
                </c:pt>
                <c:pt idx="8">
                  <c:v>646.85460479988592</c:v>
                </c:pt>
                <c:pt idx="9">
                  <c:v>744.2336300318334</c:v>
                </c:pt>
                <c:pt idx="10">
                  <c:v>865.71726928755629</c:v>
                </c:pt>
                <c:pt idx="11">
                  <c:v>1013.9711252076265</c:v>
                </c:pt>
                <c:pt idx="12">
                  <c:v>1191.6608004326165</c:v>
                </c:pt>
                <c:pt idx="13">
                  <c:v>1401.4518976030984</c:v>
                </c:pt>
                <c:pt idx="14">
                  <c:v>1646.010019359644</c:v>
                </c:pt>
                <c:pt idx="15">
                  <c:v>1912.9710557562705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'Sheet3 (2)'!$L$4</c:f>
              <c:strCache>
                <c:ptCount val="1"/>
                <c:pt idx="0">
                  <c:v>Exponential</c:v>
                </c:pt>
              </c:strCache>
            </c:strRef>
          </c:tx>
          <c:marker>
            <c:symbol val="none"/>
          </c:marker>
          <c:cat>
            <c:numRef>
              <c:f>'Sheet3 (2)'!$B$5:$B$20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'Sheet3 (2)'!$L$5:$L$20</c:f>
              <c:numCache>
                <c:formatCode>General</c:formatCode>
                <c:ptCount val="16"/>
                <c:pt idx="0">
                  <c:v>1768.2351293906281</c:v>
                </c:pt>
                <c:pt idx="1">
                  <c:v>1777.6426428126679</c:v>
                </c:pt>
                <c:pt idx="2">
                  <c:v>1787.1155906652239</c:v>
                </c:pt>
                <c:pt idx="3">
                  <c:v>1796.6544280807527</c:v>
                </c:pt>
                <c:pt idx="4">
                  <c:v>1806.2596133574086</c:v>
                </c:pt>
                <c:pt idx="5">
                  <c:v>1815.9316079810601</c:v>
                </c:pt>
                <c:pt idx="6">
                  <c:v>1825.6708766474646</c:v>
                </c:pt>
                <c:pt idx="7">
                  <c:v>1835.4778872845943</c:v>
                </c:pt>
                <c:pt idx="8">
                  <c:v>1845.3531110751173</c:v>
                </c:pt>
                <c:pt idx="9">
                  <c:v>1855.297022479037</c:v>
                </c:pt>
                <c:pt idx="10">
                  <c:v>1865.3100992564853</c:v>
                </c:pt>
                <c:pt idx="11">
                  <c:v>1875.3928224906817</c:v>
                </c:pt>
                <c:pt idx="12">
                  <c:v>1885.5456766110412</c:v>
                </c:pt>
                <c:pt idx="13">
                  <c:v>1895.7691494164537</c:v>
                </c:pt>
                <c:pt idx="14">
                  <c:v>1906.0637320987175</c:v>
                </c:pt>
                <c:pt idx="15">
                  <c:v>1915.9099016266207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96192"/>
        <c:axId val="173497728"/>
      </c:lineChart>
      <c:catAx>
        <c:axId val="1734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97728"/>
        <c:crosses val="autoZero"/>
        <c:auto val="1"/>
        <c:lblAlgn val="ctr"/>
        <c:lblOffset val="100"/>
        <c:tickLblSkip val="1"/>
        <c:noMultiLvlLbl val="0"/>
      </c:catAx>
      <c:valAx>
        <c:axId val="1734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96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20</xdr:row>
      <xdr:rowOff>145676</xdr:rowOff>
    </xdr:from>
    <xdr:to>
      <xdr:col>12</xdr:col>
      <xdr:colOff>235322</xdr:colOff>
      <xdr:row>35</xdr:row>
      <xdr:rowOff>100852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268941</xdr:colOff>
      <xdr:row>20</xdr:row>
      <xdr:rowOff>145676</xdr:rowOff>
    </xdr:from>
    <xdr:to>
      <xdr:col>12</xdr:col>
      <xdr:colOff>235322</xdr:colOff>
      <xdr:row>35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="85" zoomScaleNormal="85" workbookViewId="0">
      <selection activeCell="B20" sqref="B20"/>
    </sheetView>
  </sheetViews>
  <sheetFormatPr defaultRowHeight="15" x14ac:dyDescent="0.25"/>
  <cols>
    <col min="1" max="1" width="16" customWidth="1"/>
  </cols>
  <sheetData>
    <row r="3" spans="1:3" x14ac:dyDescent="0.25">
      <c r="A3" t="s">
        <v>0</v>
      </c>
      <c r="B3">
        <v>2</v>
      </c>
    </row>
    <row r="5" spans="1:3" x14ac:dyDescent="0.25">
      <c r="A5" t="s">
        <v>1</v>
      </c>
      <c r="B5">
        <v>100</v>
      </c>
    </row>
    <row r="6" spans="1:3" x14ac:dyDescent="0.25">
      <c r="A6" t="s">
        <v>2</v>
      </c>
      <c r="B6">
        <v>200</v>
      </c>
    </row>
    <row r="8" spans="1:3" x14ac:dyDescent="0.25">
      <c r="A8" t="s">
        <v>3</v>
      </c>
      <c r="B8">
        <v>180</v>
      </c>
    </row>
    <row r="10" spans="1:3" x14ac:dyDescent="0.25">
      <c r="A10" t="s">
        <v>4</v>
      </c>
      <c r="B10">
        <f>B5</f>
        <v>100</v>
      </c>
    </row>
    <row r="11" spans="1:3" x14ac:dyDescent="0.25">
      <c r="A11" t="s">
        <v>5</v>
      </c>
      <c r="B11">
        <f>B6 * B3</f>
        <v>400</v>
      </c>
    </row>
    <row r="13" spans="1:3" x14ac:dyDescent="0.25">
      <c r="A13" t="s">
        <v>6</v>
      </c>
      <c r="B13">
        <f>(B8-B5)/(B6-B5)</f>
        <v>0.8</v>
      </c>
    </row>
    <row r="14" spans="1:3" x14ac:dyDescent="0.25">
      <c r="A14" t="s">
        <v>7</v>
      </c>
      <c r="B14">
        <f>B8 * (1 +B13)</f>
        <v>324</v>
      </c>
      <c r="C14">
        <f>(B14-B5)/(B11-B5)</f>
        <v>0.7466666666666667</v>
      </c>
    </row>
    <row r="15" spans="1:3" x14ac:dyDescent="0.25">
      <c r="B15">
        <f>B5+(B11-B5)*B13</f>
        <v>340</v>
      </c>
      <c r="C15">
        <f>(B15-B5)/(B11-B5)</f>
        <v>0.8</v>
      </c>
    </row>
    <row r="17" spans="1:2" x14ac:dyDescent="0.25">
      <c r="A17" t="s">
        <v>10</v>
      </c>
      <c r="B17">
        <v>72.442951882273704</v>
      </c>
    </row>
    <row r="18" spans="1:2" x14ac:dyDescent="0.25">
      <c r="A18" t="s">
        <v>11</v>
      </c>
      <c r="B18" s="1">
        <f>B8 - ((B11+B5)/2)</f>
        <v>-70</v>
      </c>
    </row>
    <row r="19" spans="1:2" x14ac:dyDescent="0.25">
      <c r="A19" t="s">
        <v>11</v>
      </c>
      <c r="B19">
        <f>B18/B17</f>
        <v>-0.96627757678561033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85" zoomScaleNormal="85" workbookViewId="0">
      <selection activeCell="A3" sqref="A3:B4"/>
    </sheetView>
  </sheetViews>
  <sheetFormatPr defaultRowHeight="15" x14ac:dyDescent="0.25"/>
  <cols>
    <col min="1" max="1" width="12.85546875" bestFit="1" customWidth="1"/>
    <col min="2" max="3" width="17.85546875" bestFit="1" customWidth="1"/>
  </cols>
  <sheetData>
    <row r="1" spans="1:3" x14ac:dyDescent="0.25">
      <c r="A1" t="s">
        <v>0</v>
      </c>
      <c r="B1">
        <v>2</v>
      </c>
    </row>
    <row r="3" spans="1:3" x14ac:dyDescent="0.25">
      <c r="A3" t="s">
        <v>1</v>
      </c>
      <c r="B3">
        <v>-9447</v>
      </c>
    </row>
    <row r="4" spans="1:3" x14ac:dyDescent="0.25">
      <c r="A4" t="s">
        <v>2</v>
      </c>
      <c r="B4">
        <v>5898</v>
      </c>
    </row>
    <row r="6" spans="1:3" x14ac:dyDescent="0.25">
      <c r="A6" t="s">
        <v>3</v>
      </c>
      <c r="B6">
        <v>180</v>
      </c>
    </row>
    <row r="8" spans="1:3" x14ac:dyDescent="0.25">
      <c r="A8" t="s">
        <v>4</v>
      </c>
      <c r="B8">
        <f>B3</f>
        <v>-9447</v>
      </c>
    </row>
    <row r="9" spans="1:3" x14ac:dyDescent="0.25">
      <c r="A9" t="s">
        <v>5</v>
      </c>
      <c r="B9">
        <f>B4 * B1</f>
        <v>11796</v>
      </c>
    </row>
    <row r="11" spans="1:3" x14ac:dyDescent="0.25">
      <c r="A11" t="s">
        <v>6</v>
      </c>
      <c r="B11">
        <f>(B6-B3)/(B4-B3)</f>
        <v>0.62737047898338216</v>
      </c>
    </row>
    <row r="12" spans="1:3" x14ac:dyDescent="0.25">
      <c r="A12" t="s">
        <v>7</v>
      </c>
      <c r="B12">
        <f>B6 * (1 +B11)</f>
        <v>292.92668621700881</v>
      </c>
      <c r="C12">
        <f>(B12-B3)/(B9-B3)</f>
        <v>0.45850052658367502</v>
      </c>
    </row>
    <row r="13" spans="1:3" x14ac:dyDescent="0.25">
      <c r="B13">
        <f>B3+(B9-B3)*B11</f>
        <v>3880.2310850439881</v>
      </c>
      <c r="C13">
        <f>(B13-B3)/(B9-B3)</f>
        <v>0.62737047898338216</v>
      </c>
    </row>
    <row r="17" spans="1:3" x14ac:dyDescent="0.25">
      <c r="A17" t="s">
        <v>9</v>
      </c>
      <c r="B17">
        <v>275</v>
      </c>
    </row>
    <row r="18" spans="1:3" x14ac:dyDescent="0.25">
      <c r="A18" t="s">
        <v>8</v>
      </c>
      <c r="B18" s="1">
        <v>6371000</v>
      </c>
      <c r="C18">
        <f>B13+B18</f>
        <v>6374880.2310850443</v>
      </c>
    </row>
    <row r="19" spans="1:3" x14ac:dyDescent="0.25">
      <c r="B19" s="4">
        <f>B17/B18</f>
        <v>4.3164338408413124E-5</v>
      </c>
      <c r="C19" s="4">
        <f>B17/C18</f>
        <v>4.3138065348906685E-5</v>
      </c>
    </row>
    <row r="20" spans="1:3" x14ac:dyDescent="0.25">
      <c r="C20">
        <f>C18*B19</f>
        <v>275.16748760765773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85" zoomScaleNormal="85" workbookViewId="0">
      <selection activeCell="L5" sqref="L5"/>
    </sheetView>
  </sheetViews>
  <sheetFormatPr defaultRowHeight="15" x14ac:dyDescent="0.25"/>
  <cols>
    <col min="1" max="1" width="9.85546875" bestFit="1" customWidth="1"/>
    <col min="2" max="2" width="3.140625" bestFit="1" customWidth="1"/>
    <col min="4" max="4" width="6.140625" bestFit="1" customWidth="1"/>
    <col min="7" max="7" width="10.42578125" customWidth="1"/>
    <col min="8" max="8" width="17" bestFit="1" customWidth="1"/>
    <col min="11" max="11" width="19.140625" style="3" bestFit="1" customWidth="1"/>
    <col min="12" max="12" width="12.140625" bestFit="1" customWidth="1"/>
  </cols>
  <sheetData>
    <row r="1" spans="1:12" x14ac:dyDescent="0.25">
      <c r="A1" t="s">
        <v>1</v>
      </c>
      <c r="C1">
        <v>-9447</v>
      </c>
      <c r="E1">
        <v>0</v>
      </c>
      <c r="F1" t="s">
        <v>12</v>
      </c>
      <c r="G1" t="s">
        <v>13</v>
      </c>
      <c r="H1" t="s">
        <v>14</v>
      </c>
      <c r="J1" t="s">
        <v>17</v>
      </c>
      <c r="K1" s="3">
        <v>0</v>
      </c>
    </row>
    <row r="2" spans="1:12" x14ac:dyDescent="0.25">
      <c r="A2" t="s">
        <v>2</v>
      </c>
      <c r="C2">
        <v>5898</v>
      </c>
      <c r="E2">
        <f>C2-C1</f>
        <v>15345</v>
      </c>
      <c r="F2">
        <f>LOG(E2)</f>
        <v>4.1859668927678415</v>
      </c>
      <c r="H2" s="2">
        <f>POWER(E2,3)</f>
        <v>3613272188625</v>
      </c>
      <c r="K2" s="3">
        <f>POWER(2,E2/10000)</f>
        <v>2.8968801529575861</v>
      </c>
    </row>
    <row r="4" spans="1:12" x14ac:dyDescent="0.25">
      <c r="C4" t="s">
        <v>15</v>
      </c>
      <c r="G4" t="s">
        <v>16</v>
      </c>
      <c r="K4" s="3" t="s">
        <v>14</v>
      </c>
      <c r="L4" t="s">
        <v>18</v>
      </c>
    </row>
    <row r="5" spans="1:12" x14ac:dyDescent="0.25">
      <c r="B5">
        <v>1</v>
      </c>
      <c r="C5">
        <v>-9400</v>
      </c>
      <c r="D5">
        <f>C5-$C$1</f>
        <v>47</v>
      </c>
      <c r="E5">
        <f>LOG(D5)</f>
        <v>1.6720978579357175</v>
      </c>
      <c r="F5">
        <f>E5/F$2</f>
        <v>0.39945319701993498</v>
      </c>
      <c r="G5">
        <f>C$1 + (E$2*F5)</f>
        <v>-3317.3906917290979</v>
      </c>
      <c r="H5">
        <f>D5/E$2</f>
        <v>3.0628869338546758E-3</v>
      </c>
      <c r="I5">
        <f>POWER(H5,B5)</f>
        <v>3.0628869338546758E-3</v>
      </c>
      <c r="J5">
        <f>POWER(D5, 3)</f>
        <v>103823</v>
      </c>
      <c r="K5" s="3">
        <f>C$1 +(E$2 * (J5/H$2))</f>
        <v>-9446.9995590800099</v>
      </c>
      <c r="L5">
        <f>C$1 + (E$2 * POWER(2, D5/10000)/K$2)</f>
        <v>-4132.637126894746</v>
      </c>
    </row>
    <row r="6" spans="1:12" x14ac:dyDescent="0.25">
      <c r="A6" t="s">
        <v>3</v>
      </c>
      <c r="B6">
        <v>2</v>
      </c>
      <c r="C6">
        <v>-9000</v>
      </c>
      <c r="D6">
        <f>C6-$C$1</f>
        <v>447</v>
      </c>
      <c r="E6">
        <f>LOG(D6)</f>
        <v>2.6503075231319366</v>
      </c>
      <c r="F6">
        <f>E6/F$2</f>
        <v>0.63314106179647844</v>
      </c>
      <c r="G6">
        <f t="shared" ref="G6:G20" si="0">C$1 + (E$2*F6)</f>
        <v>268.54959326696189</v>
      </c>
      <c r="H6">
        <f t="shared" ref="H6:H20" si="1">D6/E$2</f>
        <v>2.9130009775171065E-2</v>
      </c>
      <c r="I6">
        <f t="shared" ref="I6:I20" si="2">POWER(H6,B6)</f>
        <v>8.4855746950156176E-4</v>
      </c>
      <c r="J6">
        <f t="shared" ref="J6:J20" si="3">POWER(D6, 3)</f>
        <v>89314623</v>
      </c>
      <c r="K6" s="3">
        <f t="shared" ref="K6:K20" si="4">C$1 +(E$2 * (J6/H$2))</f>
        <v>-9446.6206948111321</v>
      </c>
      <c r="L6">
        <f t="shared" ref="L6:L20" si="5">C$1 + (E$2 * POWER(2, D6/10000)/K$2)</f>
        <v>-3983.2300502928283</v>
      </c>
    </row>
    <row r="7" spans="1:12" x14ac:dyDescent="0.25">
      <c r="B7">
        <v>3</v>
      </c>
      <c r="C7">
        <v>-8000</v>
      </c>
      <c r="D7">
        <f t="shared" ref="D7:D20" si="6">C7-$C$1</f>
        <v>1447</v>
      </c>
      <c r="E7">
        <f t="shared" ref="E7:E20" si="7">LOG(D7)</f>
        <v>3.1604685311190375</v>
      </c>
      <c r="F7">
        <f t="shared" ref="F7:F20" si="8">E7/F$2</f>
        <v>0.75501517620204472</v>
      </c>
      <c r="G7">
        <f t="shared" si="0"/>
        <v>2138.7078788203762</v>
      </c>
      <c r="H7">
        <f t="shared" si="1"/>
        <v>9.4297816878462046E-2</v>
      </c>
      <c r="I7">
        <f t="shared" si="2"/>
        <v>8.3850356818896148E-4</v>
      </c>
      <c r="J7">
        <f t="shared" si="3"/>
        <v>3029741623</v>
      </c>
      <c r="K7" s="3">
        <f t="shared" si="4"/>
        <v>-9434.1331627461404</v>
      </c>
      <c r="L7">
        <f t="shared" si="5"/>
        <v>-3591.0763625005975</v>
      </c>
    </row>
    <row r="8" spans="1:12" x14ac:dyDescent="0.25">
      <c r="B8">
        <v>4</v>
      </c>
      <c r="C8">
        <v>-7000</v>
      </c>
      <c r="D8">
        <f t="shared" si="6"/>
        <v>2447</v>
      </c>
      <c r="E8">
        <f t="shared" si="7"/>
        <v>3.3886339693517891</v>
      </c>
      <c r="F8">
        <f t="shared" si="8"/>
        <v>0.80952240095505379</v>
      </c>
      <c r="G8">
        <f t="shared" si="0"/>
        <v>2975.1212426553011</v>
      </c>
      <c r="H8">
        <f t="shared" si="1"/>
        <v>0.15946562398175301</v>
      </c>
      <c r="I8">
        <f t="shared" si="2"/>
        <v>6.4664854740481071E-4</v>
      </c>
      <c r="J8">
        <f t="shared" si="3"/>
        <v>14652168623</v>
      </c>
      <c r="K8" s="3">
        <f t="shared" si="4"/>
        <v>-9384.7745390375658</v>
      </c>
      <c r="L8">
        <f t="shared" si="5"/>
        <v>-3170.7764466891404</v>
      </c>
    </row>
    <row r="9" spans="1:12" x14ac:dyDescent="0.25">
      <c r="B9">
        <v>5</v>
      </c>
      <c r="C9">
        <v>-6000</v>
      </c>
      <c r="D9">
        <f t="shared" si="6"/>
        <v>3447</v>
      </c>
      <c r="E9">
        <f t="shared" si="7"/>
        <v>3.5374412834079476</v>
      </c>
      <c r="F9">
        <f t="shared" si="8"/>
        <v>0.84507149101433143</v>
      </c>
      <c r="G9">
        <f t="shared" si="0"/>
        <v>3520.6220296149149</v>
      </c>
      <c r="H9">
        <f t="shared" si="1"/>
        <v>0.22463343108504399</v>
      </c>
      <c r="I9">
        <f t="shared" si="2"/>
        <v>5.7196829142949063E-4</v>
      </c>
      <c r="J9">
        <f t="shared" si="3"/>
        <v>40956595623</v>
      </c>
      <c r="K9" s="3">
        <f t="shared" si="4"/>
        <v>-9273.0637651894976</v>
      </c>
      <c r="L9">
        <f t="shared" si="5"/>
        <v>-2720.310150616182</v>
      </c>
    </row>
    <row r="10" spans="1:12" x14ac:dyDescent="0.25">
      <c r="B10">
        <v>6</v>
      </c>
      <c r="C10">
        <v>-5000</v>
      </c>
      <c r="D10">
        <f t="shared" si="6"/>
        <v>4447</v>
      </c>
      <c r="E10">
        <f t="shared" si="7"/>
        <v>3.6480671294489349</v>
      </c>
      <c r="F10">
        <f t="shared" si="8"/>
        <v>0.87149927911559832</v>
      </c>
      <c r="G10">
        <f t="shared" si="0"/>
        <v>3926.1564380288564</v>
      </c>
      <c r="H10">
        <f t="shared" si="1"/>
        <v>0.28980123818833498</v>
      </c>
      <c r="I10">
        <f t="shared" si="2"/>
        <v>5.9238140859483928E-4</v>
      </c>
      <c r="J10">
        <f t="shared" si="3"/>
        <v>87943022623</v>
      </c>
      <c r="K10" s="3">
        <f t="shared" si="4"/>
        <v>-9073.5197827060274</v>
      </c>
      <c r="L10">
        <f t="shared" si="5"/>
        <v>-2237.5123287181705</v>
      </c>
    </row>
    <row r="11" spans="1:12" x14ac:dyDescent="0.25">
      <c r="B11">
        <v>7</v>
      </c>
      <c r="C11">
        <v>-4000</v>
      </c>
      <c r="D11">
        <f t="shared" si="6"/>
        <v>5447</v>
      </c>
      <c r="E11">
        <f t="shared" si="7"/>
        <v>3.7361573752731321</v>
      </c>
      <c r="F11">
        <f t="shared" si="8"/>
        <v>0.89254346032410048</v>
      </c>
      <c r="G11">
        <f t="shared" si="0"/>
        <v>4249.0793986733224</v>
      </c>
      <c r="H11">
        <f t="shared" si="1"/>
        <v>0.35496904529162593</v>
      </c>
      <c r="I11">
        <f t="shared" si="2"/>
        <v>7.1012267036479827E-4</v>
      </c>
      <c r="J11">
        <f t="shared" si="3"/>
        <v>161611449623</v>
      </c>
      <c r="K11" s="3">
        <f t="shared" si="4"/>
        <v>-8760.6615330912427</v>
      </c>
      <c r="L11">
        <f t="shared" si="5"/>
        <v>-1720.0624354375559</v>
      </c>
    </row>
    <row r="12" spans="1:12" x14ac:dyDescent="0.25">
      <c r="B12">
        <v>8</v>
      </c>
      <c r="C12">
        <v>-3000</v>
      </c>
      <c r="D12">
        <f t="shared" si="6"/>
        <v>6447</v>
      </c>
      <c r="E12">
        <f t="shared" si="7"/>
        <v>3.8093576702111056</v>
      </c>
      <c r="F12">
        <f t="shared" si="8"/>
        <v>0.91003053005330514</v>
      </c>
      <c r="G12">
        <f t="shared" si="0"/>
        <v>4517.4184836679669</v>
      </c>
      <c r="H12">
        <f t="shared" si="1"/>
        <v>0.42013685239491694</v>
      </c>
      <c r="I12">
        <f t="shared" si="2"/>
        <v>9.7079206875764546E-4</v>
      </c>
      <c r="J12">
        <f t="shared" si="3"/>
        <v>267961876623</v>
      </c>
      <c r="K12" s="3">
        <f t="shared" si="4"/>
        <v>-8309.0079578492332</v>
      </c>
      <c r="L12">
        <f t="shared" si="5"/>
        <v>-1165.4733716271548</v>
      </c>
    </row>
    <row r="13" spans="1:12" x14ac:dyDescent="0.25">
      <c r="B13">
        <v>9</v>
      </c>
      <c r="C13">
        <v>-2000</v>
      </c>
      <c r="D13">
        <f t="shared" si="6"/>
        <v>7447</v>
      </c>
      <c r="E13">
        <f t="shared" si="7"/>
        <v>3.8719813538433692</v>
      </c>
      <c r="F13">
        <f t="shared" si="8"/>
        <v>0.92499091680181467</v>
      </c>
      <c r="G13">
        <f t="shared" si="0"/>
        <v>4746.9856183238462</v>
      </c>
      <c r="H13">
        <f t="shared" si="1"/>
        <v>0.48530465949820789</v>
      </c>
      <c r="I13">
        <f t="shared" si="2"/>
        <v>1.4932418383107383E-3</v>
      </c>
      <c r="J13">
        <f t="shared" si="3"/>
        <v>412994303623</v>
      </c>
      <c r="K13" s="3">
        <f t="shared" si="4"/>
        <v>-7693.0779984840892</v>
      </c>
      <c r="L13">
        <f t="shared" si="5"/>
        <v>-571.07953042232293</v>
      </c>
    </row>
    <row r="14" spans="1:12" x14ac:dyDescent="0.25">
      <c r="B14">
        <v>10</v>
      </c>
      <c r="C14">
        <v>-1000</v>
      </c>
      <c r="D14">
        <f t="shared" si="6"/>
        <v>8447</v>
      </c>
      <c r="E14">
        <f t="shared" si="7"/>
        <v>3.9267024941826452</v>
      </c>
      <c r="F14">
        <f t="shared" si="8"/>
        <v>0.93806343785634538</v>
      </c>
      <c r="G14">
        <f t="shared" si="0"/>
        <v>4947.5834539056195</v>
      </c>
      <c r="H14">
        <f t="shared" si="1"/>
        <v>0.55047246660149884</v>
      </c>
      <c r="I14">
        <f t="shared" si="2"/>
        <v>2.5547947448161428E-3</v>
      </c>
      <c r="J14">
        <f t="shared" si="3"/>
        <v>602708730623</v>
      </c>
      <c r="K14" s="3">
        <f t="shared" si="4"/>
        <v>-6887.3905964999003</v>
      </c>
      <c r="L14">
        <f t="shared" si="5"/>
        <v>65.976014876026966</v>
      </c>
    </row>
    <row r="15" spans="1:12" x14ac:dyDescent="0.25">
      <c r="B15">
        <v>11</v>
      </c>
      <c r="C15">
        <v>0</v>
      </c>
      <c r="D15">
        <f t="shared" si="6"/>
        <v>9447</v>
      </c>
      <c r="E15">
        <f t="shared" si="7"/>
        <v>3.9752939153562061</v>
      </c>
      <c r="F15">
        <f t="shared" si="8"/>
        <v>0.94967160925815775</v>
      </c>
      <c r="G15">
        <f t="shared" si="0"/>
        <v>5125.7108440664306</v>
      </c>
      <c r="H15">
        <f t="shared" si="1"/>
        <v>0.6156402737047898</v>
      </c>
      <c r="I15">
        <f t="shared" si="2"/>
        <v>4.8150106103472465E-3</v>
      </c>
      <c r="J15">
        <f t="shared" si="3"/>
        <v>843105157623</v>
      </c>
      <c r="K15" s="3">
        <f t="shared" si="4"/>
        <v>-5866.464693400756</v>
      </c>
      <c r="L15">
        <f t="shared" si="5"/>
        <v>748.75524248838701</v>
      </c>
    </row>
    <row r="16" spans="1:12" x14ac:dyDescent="0.25">
      <c r="B16">
        <v>12</v>
      </c>
      <c r="C16">
        <v>1000</v>
      </c>
      <c r="D16">
        <f t="shared" si="6"/>
        <v>10447</v>
      </c>
      <c r="E16">
        <f t="shared" si="7"/>
        <v>4.0189915947056116</v>
      </c>
      <c r="F16">
        <f t="shared" si="8"/>
        <v>0.9601106978770626</v>
      </c>
      <c r="G16">
        <f t="shared" si="0"/>
        <v>5285.8986589235265</v>
      </c>
      <c r="H16">
        <f t="shared" si="1"/>
        <v>0.68080808080808086</v>
      </c>
      <c r="I16">
        <f t="shared" si="2"/>
        <v>9.9150845794198812E-3</v>
      </c>
      <c r="J16">
        <f t="shared" si="3"/>
        <v>1140183584623</v>
      </c>
      <c r="K16" s="3">
        <f t="shared" si="4"/>
        <v>-4604.8192306907458</v>
      </c>
      <c r="L16">
        <f t="shared" si="5"/>
        <v>1480.5398994143434</v>
      </c>
    </row>
    <row r="17" spans="2:12" x14ac:dyDescent="0.25">
      <c r="B17">
        <v>13</v>
      </c>
      <c r="C17">
        <v>2000</v>
      </c>
      <c r="D17">
        <f t="shared" si="6"/>
        <v>11447</v>
      </c>
      <c r="E17">
        <f t="shared" si="7"/>
        <v>4.0586916828192301</v>
      </c>
      <c r="F17">
        <f t="shared" si="8"/>
        <v>0.96959478820329259</v>
      </c>
      <c r="G17">
        <f t="shared" si="0"/>
        <v>5431.4320249795255</v>
      </c>
      <c r="H17">
        <f t="shared" si="1"/>
        <v>0.74597588791137182</v>
      </c>
      <c r="I17">
        <f t="shared" si="2"/>
        <v>2.2152475793602862E-2</v>
      </c>
      <c r="J17">
        <f t="shared" si="3"/>
        <v>1499944011623</v>
      </c>
      <c r="K17" s="3">
        <f t="shared" si="4"/>
        <v>-3076.9731498739593</v>
      </c>
      <c r="L17">
        <f t="shared" si="5"/>
        <v>2264.847274998805</v>
      </c>
    </row>
    <row r="18" spans="2:12" x14ac:dyDescent="0.25">
      <c r="B18">
        <v>14</v>
      </c>
      <c r="C18">
        <v>3000</v>
      </c>
      <c r="D18">
        <f t="shared" si="6"/>
        <v>12447</v>
      </c>
      <c r="E18">
        <f t="shared" si="7"/>
        <v>4.0950646895486358</v>
      </c>
      <c r="F18">
        <f t="shared" si="8"/>
        <v>0.97828406063692031</v>
      </c>
      <c r="G18">
        <f t="shared" si="0"/>
        <v>5564.7689104735418</v>
      </c>
      <c r="H18">
        <f t="shared" si="1"/>
        <v>0.81114369501466277</v>
      </c>
      <c r="I18">
        <f t="shared" si="2"/>
        <v>5.3378842855087087E-2</v>
      </c>
      <c r="J18">
        <f t="shared" si="3"/>
        <v>1928386438623</v>
      </c>
      <c r="K18" s="3">
        <f t="shared" si="4"/>
        <v>-1257.445392454486</v>
      </c>
      <c r="L18">
        <f t="shared" si="5"/>
        <v>3105.4471066217193</v>
      </c>
    </row>
    <row r="19" spans="2:12" x14ac:dyDescent="0.25">
      <c r="B19">
        <v>15</v>
      </c>
      <c r="C19">
        <v>4000</v>
      </c>
      <c r="D19">
        <f t="shared" si="6"/>
        <v>13447</v>
      </c>
      <c r="E19">
        <f t="shared" si="7"/>
        <v>4.1286254048759501</v>
      </c>
      <c r="F19">
        <f t="shared" si="8"/>
        <v>0.98630149512387177</v>
      </c>
      <c r="G19">
        <f t="shared" si="0"/>
        <v>5687.7964426758117</v>
      </c>
      <c r="H19">
        <f t="shared" si="1"/>
        <v>0.87631150211795372</v>
      </c>
      <c r="I19">
        <f t="shared" si="2"/>
        <v>0.13799955362253177</v>
      </c>
      <c r="J19">
        <f t="shared" si="3"/>
        <v>2431510865623</v>
      </c>
      <c r="K19" s="3">
        <f t="shared" si="4"/>
        <v>879.24510006358651</v>
      </c>
      <c r="L19">
        <f t="shared" si="5"/>
        <v>4006.3796987676342</v>
      </c>
    </row>
    <row r="20" spans="2:12" x14ac:dyDescent="0.25">
      <c r="B20">
        <v>16</v>
      </c>
      <c r="C20">
        <v>5000</v>
      </c>
      <c r="D20">
        <f t="shared" si="6"/>
        <v>14447</v>
      </c>
      <c r="E20">
        <f t="shared" si="7"/>
        <v>4.1597776727872482</v>
      </c>
      <c r="F20">
        <f t="shared" si="8"/>
        <v>0.9937435673402385</v>
      </c>
      <c r="G20">
        <f t="shared" si="0"/>
        <v>5801.99504083596</v>
      </c>
      <c r="H20">
        <f t="shared" si="1"/>
        <v>0.94147930922124468</v>
      </c>
      <c r="I20">
        <f t="shared" si="2"/>
        <v>0.38104167737920874</v>
      </c>
      <c r="J20">
        <f t="shared" si="3"/>
        <v>3015317292623</v>
      </c>
      <c r="K20" s="3">
        <f t="shared" si="4"/>
        <v>3358.5793861761649</v>
      </c>
      <c r="L20">
        <f t="shared" si="5"/>
        <v>4971.9753425636591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85" zoomScaleNormal="85" workbookViewId="0">
      <selection activeCell="H3" sqref="H3"/>
    </sheetView>
  </sheetViews>
  <sheetFormatPr defaultRowHeight="15" x14ac:dyDescent="0.25"/>
  <cols>
    <col min="1" max="1" width="9.85546875" bestFit="1" customWidth="1"/>
    <col min="2" max="2" width="3.140625" bestFit="1" customWidth="1"/>
    <col min="4" max="4" width="6.140625" bestFit="1" customWidth="1"/>
    <col min="7" max="7" width="10.42578125" customWidth="1"/>
    <col min="8" max="8" width="17" bestFit="1" customWidth="1"/>
    <col min="10" max="10" width="11.28515625" bestFit="1" customWidth="1"/>
    <col min="11" max="11" width="19.140625" style="3" bestFit="1" customWidth="1"/>
    <col min="12" max="12" width="12.140625" bestFit="1" customWidth="1"/>
  </cols>
  <sheetData>
    <row r="1" spans="1:12" x14ac:dyDescent="0.25">
      <c r="A1" t="s">
        <v>1</v>
      </c>
      <c r="C1">
        <v>415.71615600585898</v>
      </c>
      <c r="E1">
        <v>0</v>
      </c>
      <c r="F1" t="s">
        <v>12</v>
      </c>
      <c r="G1" t="s">
        <v>13</v>
      </c>
      <c r="H1" t="s">
        <v>14</v>
      </c>
      <c r="J1" t="s">
        <v>17</v>
      </c>
      <c r="K1" s="3">
        <v>0</v>
      </c>
    </row>
    <row r="2" spans="1:12" x14ac:dyDescent="0.25">
      <c r="A2" t="s">
        <v>2</v>
      </c>
      <c r="C2">
        <v>1916.01550292968</v>
      </c>
      <c r="E2">
        <f>C2-C1</f>
        <v>1500.2993469238211</v>
      </c>
      <c r="F2">
        <f>LOG(E2)</f>
        <v>3.1761779202201779</v>
      </c>
      <c r="H2" s="2">
        <f>POWER(E2,3)</f>
        <v>3377020995.0012302</v>
      </c>
      <c r="K2" s="3">
        <f>POWER(2,E2/10000)</f>
        <v>1.1095924949274734</v>
      </c>
    </row>
    <row r="4" spans="1:12" x14ac:dyDescent="0.25">
      <c r="C4" t="s">
        <v>15</v>
      </c>
      <c r="G4" t="s">
        <v>16</v>
      </c>
      <c r="K4" s="3" t="s">
        <v>14</v>
      </c>
      <c r="L4" t="s">
        <v>18</v>
      </c>
    </row>
    <row r="5" spans="1:12" x14ac:dyDescent="0.25">
      <c r="B5">
        <v>1</v>
      </c>
      <c r="C5">
        <v>420</v>
      </c>
      <c r="D5">
        <f>C5-$C$1</f>
        <v>4.2838439941410229</v>
      </c>
      <c r="E5">
        <f>LOG(D5)</f>
        <v>0.63183364663288921</v>
      </c>
      <c r="F5">
        <f>E5/F$2</f>
        <v>0.19892892101872223</v>
      </c>
      <c r="G5">
        <f>C$1 + (E$2*F5)</f>
        <v>714.16908629450836</v>
      </c>
      <c r="H5">
        <f>D5/E$2</f>
        <v>2.8553261740228821E-3</v>
      </c>
      <c r="I5">
        <f>POWER(H5,B5)</f>
        <v>2.8553261740228821E-3</v>
      </c>
      <c r="J5">
        <f>POWER(D5, 3)</f>
        <v>78.614189251194603</v>
      </c>
      <c r="K5" s="3">
        <f>C$1 +(E$2 * (J5/H$2))</f>
        <v>415.71619093155738</v>
      </c>
      <c r="L5">
        <f>C$1 + (E$2 * POWER(2, D5/10000)/K$2)</f>
        <v>1768.2351293906281</v>
      </c>
    </row>
    <row r="6" spans="1:12" x14ac:dyDescent="0.25">
      <c r="A6" t="s">
        <v>3</v>
      </c>
      <c r="B6">
        <v>2</v>
      </c>
      <c r="C6">
        <v>520</v>
      </c>
      <c r="D6">
        <f>C6-$C$1</f>
        <v>104.28384399414102</v>
      </c>
      <c r="E6">
        <f>LOG(D6)</f>
        <v>2.0182170312676311</v>
      </c>
      <c r="F6">
        <f>E6/F$2</f>
        <v>0.63542316644771746</v>
      </c>
      <c r="G6">
        <f t="shared" ref="G6:G20" si="0">C$1 + (E$2*F6)</f>
        <v>1369.0411176476359</v>
      </c>
      <c r="H6">
        <f t="shared" ref="H6:H20" si="1">D6/E$2</f>
        <v>6.9508691187503482E-2</v>
      </c>
      <c r="I6">
        <f t="shared" ref="I6:I20" si="2">POWER(H6,B6)</f>
        <v>4.8314581505997239E-3</v>
      </c>
      <c r="J6">
        <f t="shared" ref="J6:J20" si="3">POWER(D6, 3)</f>
        <v>1134099.3298233233</v>
      </c>
      <c r="K6" s="3">
        <f t="shared" ref="K6:K20" si="4">C$1 +(E$2 * (J6/H$2))</f>
        <v>416.21999903390036</v>
      </c>
      <c r="L6">
        <f t="shared" ref="L6:L20" si="5">C$1 + (E$2 * POWER(2, D6/10000)/K$2)</f>
        <v>1777.6426428126679</v>
      </c>
    </row>
    <row r="7" spans="1:12" x14ac:dyDescent="0.25">
      <c r="B7">
        <v>3</v>
      </c>
      <c r="C7">
        <v>620</v>
      </c>
      <c r="D7">
        <f t="shared" ref="D7:D20" si="6">C7-$C$1</f>
        <v>204.28384399414102</v>
      </c>
      <c r="E7">
        <f t="shared" ref="E7:E20" si="7">LOG(D7)</f>
        <v>2.3102340213478705</v>
      </c>
      <c r="F7">
        <f t="shared" ref="F7:F20" si="8">E7/F$2</f>
        <v>0.72736291208388015</v>
      </c>
      <c r="G7">
        <f t="shared" si="0"/>
        <v>1506.978257981913</v>
      </c>
      <c r="H7">
        <f t="shared" si="1"/>
        <v>0.13616205620098407</v>
      </c>
      <c r="I7">
        <f t="shared" si="2"/>
        <v>2.5244588937187672E-3</v>
      </c>
      <c r="J7">
        <f t="shared" si="3"/>
        <v>8525150.6851058565</v>
      </c>
      <c r="K7" s="3">
        <f t="shared" si="4"/>
        <v>419.50360003544125</v>
      </c>
      <c r="L7">
        <f t="shared" si="5"/>
        <v>1787.1155906652239</v>
      </c>
    </row>
    <row r="8" spans="1:12" x14ac:dyDescent="0.25">
      <c r="B8">
        <v>4</v>
      </c>
      <c r="C8">
        <v>720</v>
      </c>
      <c r="D8">
        <f t="shared" si="6"/>
        <v>304.28384399414102</v>
      </c>
      <c r="E8">
        <f t="shared" si="7"/>
        <v>2.4832788940260571</v>
      </c>
      <c r="F8">
        <f t="shared" si="8"/>
        <v>0.78184502140670764</v>
      </c>
      <c r="G8">
        <f t="shared" si="0"/>
        <v>1588.7177310179834</v>
      </c>
      <c r="H8">
        <f t="shared" si="1"/>
        <v>0.20281542121446466</v>
      </c>
      <c r="I8">
        <f t="shared" si="2"/>
        <v>1.6920137782479832E-3</v>
      </c>
      <c r="J8">
        <f t="shared" si="3"/>
        <v>28173232.680036854</v>
      </c>
      <c r="K8" s="3">
        <f t="shared" si="4"/>
        <v>428.23259657675237</v>
      </c>
      <c r="L8">
        <f t="shared" si="5"/>
        <v>1796.6544280807527</v>
      </c>
    </row>
    <row r="9" spans="1:12" x14ac:dyDescent="0.25">
      <c r="B9">
        <v>5</v>
      </c>
      <c r="C9">
        <v>820</v>
      </c>
      <c r="D9">
        <f t="shared" si="6"/>
        <v>404.28384399414102</v>
      </c>
      <c r="E9">
        <f t="shared" si="7"/>
        <v>2.6066863863883656</v>
      </c>
      <c r="F9">
        <f t="shared" si="8"/>
        <v>0.82069910813046199</v>
      </c>
      <c r="G9">
        <f t="shared" si="0"/>
        <v>1647.0104919549535</v>
      </c>
      <c r="H9">
        <f t="shared" si="1"/>
        <v>0.26946878622794523</v>
      </c>
      <c r="I9">
        <f t="shared" si="2"/>
        <v>1.4208306949951709E-3</v>
      </c>
      <c r="J9">
        <f t="shared" si="3"/>
        <v>66078345.314616308</v>
      </c>
      <c r="K9" s="3">
        <f>C$1 +(E$2 * (J9/H$2))</f>
        <v>445.07259129840577</v>
      </c>
      <c r="L9">
        <f t="shared" si="5"/>
        <v>1806.2596133574086</v>
      </c>
    </row>
    <row r="10" spans="1:12" x14ac:dyDescent="0.25">
      <c r="B10">
        <v>6</v>
      </c>
      <c r="C10">
        <v>920</v>
      </c>
      <c r="D10">
        <f t="shared" si="6"/>
        <v>504.28384399414102</v>
      </c>
      <c r="E10">
        <f t="shared" si="7"/>
        <v>2.7026750546620324</v>
      </c>
      <c r="F10">
        <f t="shared" si="8"/>
        <v>0.85092054744674961</v>
      </c>
      <c r="G10">
        <f t="shared" si="0"/>
        <v>1692.3516976242777</v>
      </c>
      <c r="H10">
        <f t="shared" si="1"/>
        <v>0.33612215124142586</v>
      </c>
      <c r="I10">
        <f t="shared" si="2"/>
        <v>1.4420582605357097E-3</v>
      </c>
      <c r="J10">
        <f>POWER(D10, 3)</f>
        <v>128240488.58884422</v>
      </c>
      <c r="K10" s="3">
        <f t="shared" si="4"/>
        <v>472.68918684097366</v>
      </c>
      <c r="L10">
        <f t="shared" si="5"/>
        <v>1815.9316079810601</v>
      </c>
    </row>
    <row r="11" spans="1:12" x14ac:dyDescent="0.25">
      <c r="B11">
        <v>7</v>
      </c>
      <c r="C11">
        <v>1020</v>
      </c>
      <c r="D11">
        <f t="shared" si="6"/>
        <v>604.28384399414108</v>
      </c>
      <c r="E11">
        <f t="shared" si="7"/>
        <v>2.7812409831976725</v>
      </c>
      <c r="F11">
        <f t="shared" si="8"/>
        <v>0.87565654477091526</v>
      </c>
      <c r="G11">
        <f t="shared" si="0"/>
        <v>1729.4630982552328</v>
      </c>
      <c r="H11">
        <f t="shared" si="1"/>
        <v>0.40277551625490648</v>
      </c>
      <c r="I11">
        <f t="shared" si="2"/>
        <v>1.7196554516606003E-3</v>
      </c>
      <c r="J11">
        <f t="shared" si="3"/>
        <v>220659662.50272065</v>
      </c>
      <c r="K11" s="3">
        <f t="shared" si="4"/>
        <v>513.74798584502821</v>
      </c>
      <c r="L11">
        <f t="shared" si="5"/>
        <v>1825.6708766474646</v>
      </c>
    </row>
    <row r="12" spans="1:12" x14ac:dyDescent="0.25">
      <c r="B12">
        <v>8</v>
      </c>
      <c r="C12">
        <v>1120</v>
      </c>
      <c r="D12">
        <f t="shared" si="6"/>
        <v>704.28384399414108</v>
      </c>
      <c r="E12">
        <f t="shared" si="7"/>
        <v>2.8477477259549167</v>
      </c>
      <c r="F12">
        <f t="shared" si="8"/>
        <v>0.89659578193828204</v>
      </c>
      <c r="G12">
        <f t="shared" si="0"/>
        <v>1760.8782221025162</v>
      </c>
      <c r="H12">
        <f t="shared" si="1"/>
        <v>0.46942888126838705</v>
      </c>
      <c r="I12">
        <f t="shared" si="2"/>
        <v>2.3580795169497381E-3</v>
      </c>
      <c r="J12">
        <f t="shared" si="3"/>
        <v>349335867.05624551</v>
      </c>
      <c r="K12" s="3">
        <f t="shared" si="4"/>
        <v>570.91459095114158</v>
      </c>
      <c r="L12">
        <f t="shared" si="5"/>
        <v>1835.4778872845943</v>
      </c>
    </row>
    <row r="13" spans="1:12" x14ac:dyDescent="0.25">
      <c r="B13">
        <v>9</v>
      </c>
      <c r="C13">
        <v>1220</v>
      </c>
      <c r="D13">
        <f t="shared" si="6"/>
        <v>804.28384399414108</v>
      </c>
      <c r="E13">
        <f t="shared" si="7"/>
        <v>2.9054093449245175</v>
      </c>
      <c r="F13">
        <f t="shared" si="8"/>
        <v>0.91475018651446005</v>
      </c>
      <c r="G13">
        <f t="shared" si="0"/>
        <v>1788.1152634319469</v>
      </c>
      <c r="H13">
        <f t="shared" si="1"/>
        <v>0.53608224628186762</v>
      </c>
      <c r="I13">
        <f t="shared" si="2"/>
        <v>3.6566451919304785E-3</v>
      </c>
      <c r="J13">
        <f t="shared" si="3"/>
        <v>520269102.24941885</v>
      </c>
      <c r="K13" s="3">
        <f t="shared" si="4"/>
        <v>646.85460479988592</v>
      </c>
      <c r="L13">
        <f t="shared" si="5"/>
        <v>1845.3531110751173</v>
      </c>
    </row>
    <row r="14" spans="1:12" x14ac:dyDescent="0.25">
      <c r="B14">
        <v>10</v>
      </c>
      <c r="C14">
        <v>1320</v>
      </c>
      <c r="D14">
        <f t="shared" si="6"/>
        <v>904.28384399414108</v>
      </c>
      <c r="E14">
        <f t="shared" si="7"/>
        <v>2.9563047717713369</v>
      </c>
      <c r="F14">
        <f t="shared" si="8"/>
        <v>0.93077429729327033</v>
      </c>
      <c r="G14">
        <f t="shared" si="0"/>
        <v>1812.1562263684309</v>
      </c>
      <c r="H14">
        <f t="shared" si="1"/>
        <v>0.60273561129534825</v>
      </c>
      <c r="I14">
        <f t="shared" si="2"/>
        <v>6.328029797591353E-3</v>
      </c>
      <c r="J14">
        <f t="shared" si="3"/>
        <v>739459368.0822407</v>
      </c>
      <c r="K14" s="3">
        <f t="shared" si="4"/>
        <v>744.2336300318334</v>
      </c>
      <c r="L14">
        <f t="shared" si="5"/>
        <v>1855.297022479037</v>
      </c>
    </row>
    <row r="15" spans="1:12" x14ac:dyDescent="0.25">
      <c r="B15">
        <v>11</v>
      </c>
      <c r="C15">
        <v>1420</v>
      </c>
      <c r="D15">
        <f t="shared" si="6"/>
        <v>1004.2838439941411</v>
      </c>
      <c r="E15">
        <f t="shared" si="7"/>
        <v>3.0018564762137516</v>
      </c>
      <c r="F15">
        <f t="shared" si="8"/>
        <v>0.94511597007942738</v>
      </c>
      <c r="G15">
        <f t="shared" si="0"/>
        <v>1833.6730286832974</v>
      </c>
      <c r="H15">
        <f t="shared" si="1"/>
        <v>0.66938897630882888</v>
      </c>
      <c r="I15">
        <f t="shared" si="2"/>
        <v>1.2091052751306602E-2</v>
      </c>
      <c r="J15">
        <f t="shared" si="3"/>
        <v>1012906664.5547109</v>
      </c>
      <c r="K15" s="3">
        <f t="shared" si="4"/>
        <v>865.71726928755629</v>
      </c>
      <c r="L15">
        <f t="shared" si="5"/>
        <v>1865.3100992564853</v>
      </c>
    </row>
    <row r="16" spans="1:12" x14ac:dyDescent="0.25">
      <c r="B16">
        <v>12</v>
      </c>
      <c r="C16">
        <v>1520</v>
      </c>
      <c r="D16">
        <f t="shared" si="6"/>
        <v>1104.2838439941411</v>
      </c>
      <c r="E16">
        <f t="shared" si="7"/>
        <v>3.043080718353488</v>
      </c>
      <c r="F16">
        <f t="shared" si="8"/>
        <v>0.95809516808886341</v>
      </c>
      <c r="G16">
        <f t="shared" si="0"/>
        <v>1853.1457109804492</v>
      </c>
      <c r="H16">
        <f t="shared" si="1"/>
        <v>0.7360423413223095</v>
      </c>
      <c r="I16">
        <f t="shared" si="2"/>
        <v>2.5283289507397919E-2</v>
      </c>
      <c r="J16">
        <f t="shared" si="3"/>
        <v>1346610991.6668296</v>
      </c>
      <c r="K16" s="3">
        <f t="shared" si="4"/>
        <v>1013.9711252076265</v>
      </c>
      <c r="L16">
        <f t="shared" si="5"/>
        <v>1875.3928224906817</v>
      </c>
    </row>
    <row r="17" spans="2:12" x14ac:dyDescent="0.25">
      <c r="B17">
        <v>13</v>
      </c>
      <c r="C17">
        <v>1620</v>
      </c>
      <c r="D17">
        <f t="shared" si="6"/>
        <v>1204.2838439941411</v>
      </c>
      <c r="E17">
        <f t="shared" si="7"/>
        <v>3.0807288601376999</v>
      </c>
      <c r="F17">
        <f t="shared" si="8"/>
        <v>0.96994845298973009</v>
      </c>
      <c r="G17">
        <f t="shared" si="0"/>
        <v>1870.9291865761215</v>
      </c>
      <c r="H17">
        <f t="shared" si="1"/>
        <v>0.80269570633579002</v>
      </c>
      <c r="I17">
        <f t="shared" si="2"/>
        <v>5.7433094789973202E-2</v>
      </c>
      <c r="J17">
        <f t="shared" si="3"/>
        <v>1746572349.418597</v>
      </c>
      <c r="K17" s="3">
        <f t="shared" si="4"/>
        <v>1191.6608004326165</v>
      </c>
      <c r="L17">
        <f t="shared" si="5"/>
        <v>1885.5456766110412</v>
      </c>
    </row>
    <row r="18" spans="2:12" x14ac:dyDescent="0.25">
      <c r="B18">
        <v>14</v>
      </c>
      <c r="C18">
        <v>1720</v>
      </c>
      <c r="D18">
        <f t="shared" si="6"/>
        <v>1304.2838439941411</v>
      </c>
      <c r="E18">
        <f t="shared" si="7"/>
        <v>3.1153721147593361</v>
      </c>
      <c r="F18">
        <f t="shared" si="8"/>
        <v>0.98085566772763577</v>
      </c>
      <c r="G18">
        <f t="shared" si="0"/>
        <v>1887.2932737241592</v>
      </c>
      <c r="H18">
        <f t="shared" si="1"/>
        <v>0.86934907134927064</v>
      </c>
      <c r="I18">
        <f t="shared" si="2"/>
        <v>0.14083763497717969</v>
      </c>
      <c r="J18">
        <f t="shared" si="3"/>
        <v>2218790737.8100123</v>
      </c>
      <c r="K18" s="3">
        <f t="shared" si="4"/>
        <v>1401.4518976030984</v>
      </c>
      <c r="L18">
        <f t="shared" si="5"/>
        <v>1895.7691494164537</v>
      </c>
    </row>
    <row r="19" spans="2:12" x14ac:dyDescent="0.25">
      <c r="B19">
        <v>15</v>
      </c>
      <c r="C19">
        <v>1820</v>
      </c>
      <c r="D19">
        <f t="shared" si="6"/>
        <v>1404.2838439941411</v>
      </c>
      <c r="E19">
        <f t="shared" si="7"/>
        <v>3.1474548994043534</v>
      </c>
      <c r="F19">
        <f t="shared" si="8"/>
        <v>0.99095673430856379</v>
      </c>
      <c r="G19">
        <f t="shared" si="0"/>
        <v>1902.4478973187597</v>
      </c>
      <c r="H19">
        <f t="shared" si="1"/>
        <v>0.93600243636275127</v>
      </c>
      <c r="I19">
        <f t="shared" si="2"/>
        <v>0.37081277500175125</v>
      </c>
      <c r="J19">
        <f t="shared" si="3"/>
        <v>2769266156.8410764</v>
      </c>
      <c r="K19" s="3">
        <f t="shared" si="4"/>
        <v>1646.010019359644</v>
      </c>
      <c r="L19">
        <f t="shared" si="5"/>
        <v>1906.0637320987175</v>
      </c>
    </row>
    <row r="20" spans="2:12" x14ac:dyDescent="0.25">
      <c r="B20">
        <v>16</v>
      </c>
      <c r="C20">
        <v>1915</v>
      </c>
      <c r="D20">
        <f>C20-$C$1</f>
        <v>1499.2838439941411</v>
      </c>
      <c r="E20">
        <f t="shared" si="7"/>
        <v>3.175883861140969</v>
      </c>
      <c r="F20">
        <f t="shared" si="8"/>
        <v>0.99990741731521493</v>
      </c>
      <c r="G20">
        <f t="shared" si="0"/>
        <v>1915.8766011881605</v>
      </c>
      <c r="H20">
        <f t="shared" si="1"/>
        <v>0.99932313312555776</v>
      </c>
      <c r="I20">
        <f t="shared" si="2"/>
        <v>0.98922493458300387</v>
      </c>
      <c r="J20">
        <f>POWER(D20, 3)</f>
        <v>3370168254.5505619</v>
      </c>
      <c r="K20" s="3">
        <f>C$1 +(E$2 * (J20/H$2))</f>
        <v>1912.9710557562705</v>
      </c>
      <c r="L20">
        <f>C$1 + (E$2 * POWER(2, D20/10000)/K$2)</f>
        <v>1915.9099016266207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Sheet3 (2)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M. Gill</dc:creator>
  <cp:lastModifiedBy>Kevin M. Gill</cp:lastModifiedBy>
  <dcterms:created xsi:type="dcterms:W3CDTF">2012-03-22T16:46:34Z</dcterms:created>
  <dcterms:modified xsi:type="dcterms:W3CDTF">2012-03-22T21:38:31Z</dcterms:modified>
</cp:coreProperties>
</file>