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260" windowHeight="8070" activeTab="3"/>
  </bookViews>
  <sheets>
    <sheet name="Sheet1" sheetId="1" r:id="rId1"/>
    <sheet name="Sheet2" sheetId="2" r:id="rId2"/>
    <sheet name="Sheet3" sheetId="3" r:id="rId3"/>
    <sheet name="Sheet3 (2)" sheetId="4" r:id="rId4"/>
  </sheets>
  <calcPr calcId="145621"/>
</workbook>
</file>

<file path=xl/calcChain.xml><?xml version="1.0" encoding="utf-8"?>
<calcChain xmlns="http://schemas.openxmlformats.org/spreadsheetml/2006/main">
  <c r="G5" i="4" l="1"/>
  <c r="P3" i="4"/>
  <c r="O3" i="4"/>
  <c r="N3" i="4"/>
  <c r="R3" i="4"/>
  <c r="Q3" i="4"/>
  <c r="E2" i="4" l="1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5" i="3"/>
  <c r="K2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5" i="3"/>
  <c r="H2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5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D5" i="3"/>
  <c r="F5" i="3"/>
  <c r="E5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6" i="3"/>
  <c r="F2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6" i="3"/>
  <c r="E2" i="3"/>
  <c r="B19" i="2"/>
  <c r="B19" i="1"/>
  <c r="B18" i="1"/>
  <c r="B11" i="2"/>
  <c r="B12" i="2" s="1"/>
  <c r="B9" i="2"/>
  <c r="B8" i="2"/>
  <c r="B13" i="1"/>
  <c r="B14" i="1" s="1"/>
  <c r="B11" i="1"/>
  <c r="B10" i="1"/>
  <c r="F2" i="4" l="1"/>
  <c r="A6" i="4"/>
  <c r="K2" i="4"/>
  <c r="H2" i="4"/>
  <c r="B13" i="2"/>
  <c r="C12" i="2"/>
  <c r="C14" i="1"/>
  <c r="B15" i="1"/>
  <c r="C5" i="4" l="1"/>
  <c r="D5" i="4" s="1"/>
  <c r="C7" i="4"/>
  <c r="D7" i="4" s="1"/>
  <c r="C9" i="4"/>
  <c r="D9" i="4" s="1"/>
  <c r="C11" i="4"/>
  <c r="D11" i="4" s="1"/>
  <c r="C13" i="4"/>
  <c r="D13" i="4" s="1"/>
  <c r="C15" i="4"/>
  <c r="D15" i="4" s="1"/>
  <c r="C17" i="4"/>
  <c r="D17" i="4" s="1"/>
  <c r="C19" i="4"/>
  <c r="D19" i="4" s="1"/>
  <c r="C21" i="4"/>
  <c r="D21" i="4" s="1"/>
  <c r="C23" i="4"/>
  <c r="D23" i="4" s="1"/>
  <c r="C25" i="4"/>
  <c r="D25" i="4" s="1"/>
  <c r="C27" i="4"/>
  <c r="D27" i="4" s="1"/>
  <c r="C29" i="4"/>
  <c r="D29" i="4" s="1"/>
  <c r="C31" i="4"/>
  <c r="D31" i="4" s="1"/>
  <c r="C33" i="4"/>
  <c r="D33" i="4" s="1"/>
  <c r="C35" i="4"/>
  <c r="D35" i="4" s="1"/>
  <c r="C37" i="4"/>
  <c r="D37" i="4" s="1"/>
  <c r="C39" i="4"/>
  <c r="D39" i="4" s="1"/>
  <c r="C41" i="4"/>
  <c r="D41" i="4" s="1"/>
  <c r="C43" i="4"/>
  <c r="D43" i="4" s="1"/>
  <c r="C45" i="4"/>
  <c r="D45" i="4" s="1"/>
  <c r="C47" i="4"/>
  <c r="D47" i="4" s="1"/>
  <c r="C49" i="4"/>
  <c r="D49" i="4" s="1"/>
  <c r="C51" i="4"/>
  <c r="D51" i="4" s="1"/>
  <c r="C53" i="4"/>
  <c r="D53" i="4" s="1"/>
  <c r="C55" i="4"/>
  <c r="D55" i="4" s="1"/>
  <c r="C57" i="4"/>
  <c r="D57" i="4" s="1"/>
  <c r="C59" i="4"/>
  <c r="D59" i="4" s="1"/>
  <c r="C6" i="4"/>
  <c r="D6" i="4" s="1"/>
  <c r="C10" i="4"/>
  <c r="D10" i="4" s="1"/>
  <c r="C14" i="4"/>
  <c r="D14" i="4" s="1"/>
  <c r="C18" i="4"/>
  <c r="D18" i="4" s="1"/>
  <c r="C22" i="4"/>
  <c r="D22" i="4" s="1"/>
  <c r="C26" i="4"/>
  <c r="D26" i="4" s="1"/>
  <c r="C30" i="4"/>
  <c r="D30" i="4" s="1"/>
  <c r="C34" i="4"/>
  <c r="D34" i="4" s="1"/>
  <c r="C38" i="4"/>
  <c r="D38" i="4" s="1"/>
  <c r="C42" i="4"/>
  <c r="D42" i="4" s="1"/>
  <c r="C46" i="4"/>
  <c r="D46" i="4" s="1"/>
  <c r="C50" i="4"/>
  <c r="D50" i="4" s="1"/>
  <c r="C54" i="4"/>
  <c r="D54" i="4" s="1"/>
  <c r="C58" i="4"/>
  <c r="D58" i="4" s="1"/>
  <c r="C8" i="4"/>
  <c r="D8" i="4" s="1"/>
  <c r="C12" i="4"/>
  <c r="D12" i="4" s="1"/>
  <c r="C16" i="4"/>
  <c r="D16" i="4" s="1"/>
  <c r="C20" i="4"/>
  <c r="D20" i="4" s="1"/>
  <c r="C24" i="4"/>
  <c r="D24" i="4" s="1"/>
  <c r="C28" i="4"/>
  <c r="D28" i="4" s="1"/>
  <c r="C32" i="4"/>
  <c r="D32" i="4" s="1"/>
  <c r="C36" i="4"/>
  <c r="D36" i="4" s="1"/>
  <c r="C40" i="4"/>
  <c r="D40" i="4" s="1"/>
  <c r="C44" i="4"/>
  <c r="D44" i="4" s="1"/>
  <c r="C48" i="4"/>
  <c r="D48" i="4" s="1"/>
  <c r="C52" i="4"/>
  <c r="D52" i="4" s="1"/>
  <c r="C56" i="4"/>
  <c r="D56" i="4" s="1"/>
  <c r="C60" i="4"/>
  <c r="D60" i="4" s="1"/>
  <c r="L5" i="4"/>
  <c r="C13" i="2"/>
  <c r="C18" i="2"/>
  <c r="C15" i="1"/>
  <c r="E60" i="4" l="1"/>
  <c r="F60" i="4" s="1"/>
  <c r="J60" i="4"/>
  <c r="K60" i="4" s="1"/>
  <c r="H60" i="4"/>
  <c r="I60" i="4" s="1"/>
  <c r="M60" i="4"/>
  <c r="G60" i="4"/>
  <c r="L60" i="4"/>
  <c r="E52" i="4"/>
  <c r="F52" i="4" s="1"/>
  <c r="J52" i="4"/>
  <c r="K52" i="4" s="1"/>
  <c r="H52" i="4"/>
  <c r="I52" i="4" s="1"/>
  <c r="M52" i="4"/>
  <c r="G52" i="4"/>
  <c r="L52" i="4"/>
  <c r="E44" i="4"/>
  <c r="F44" i="4" s="1"/>
  <c r="J44" i="4"/>
  <c r="K44" i="4" s="1"/>
  <c r="H44" i="4"/>
  <c r="I44" i="4" s="1"/>
  <c r="M44" i="4"/>
  <c r="G44" i="4"/>
  <c r="L44" i="4"/>
  <c r="E36" i="4"/>
  <c r="F36" i="4" s="1"/>
  <c r="H36" i="4"/>
  <c r="I36" i="4" s="1"/>
  <c r="J36" i="4"/>
  <c r="K36" i="4" s="1"/>
  <c r="M36" i="4"/>
  <c r="G36" i="4"/>
  <c r="L36" i="4"/>
  <c r="J28" i="4"/>
  <c r="K28" i="4" s="1"/>
  <c r="H28" i="4"/>
  <c r="I28" i="4" s="1"/>
  <c r="M28" i="4"/>
  <c r="E28" i="4"/>
  <c r="F28" i="4" s="1"/>
  <c r="G28" i="4"/>
  <c r="L28" i="4"/>
  <c r="J20" i="4"/>
  <c r="K20" i="4" s="1"/>
  <c r="H20" i="4"/>
  <c r="I20" i="4" s="1"/>
  <c r="M20" i="4"/>
  <c r="E20" i="4"/>
  <c r="F20" i="4" s="1"/>
  <c r="G20" i="4"/>
  <c r="L20" i="4"/>
  <c r="E12" i="4"/>
  <c r="F12" i="4" s="1"/>
  <c r="J12" i="4"/>
  <c r="K12" i="4" s="1"/>
  <c r="H12" i="4"/>
  <c r="I12" i="4" s="1"/>
  <c r="M12" i="4"/>
  <c r="G12" i="4"/>
  <c r="L12" i="4"/>
  <c r="E58" i="4"/>
  <c r="F58" i="4" s="1"/>
  <c r="J58" i="4"/>
  <c r="K58" i="4" s="1"/>
  <c r="H58" i="4"/>
  <c r="I58" i="4" s="1"/>
  <c r="M58" i="4"/>
  <c r="G58" i="4"/>
  <c r="L58" i="4"/>
  <c r="E50" i="4"/>
  <c r="F50" i="4" s="1"/>
  <c r="J50" i="4"/>
  <c r="K50" i="4" s="1"/>
  <c r="H50" i="4"/>
  <c r="I50" i="4" s="1"/>
  <c r="M50" i="4"/>
  <c r="G50" i="4"/>
  <c r="L50" i="4"/>
  <c r="E42" i="4"/>
  <c r="F42" i="4" s="1"/>
  <c r="H42" i="4"/>
  <c r="I42" i="4" s="1"/>
  <c r="J42" i="4"/>
  <c r="K42" i="4" s="1"/>
  <c r="M42" i="4"/>
  <c r="L42" i="4"/>
  <c r="G42" i="4"/>
  <c r="H34" i="4"/>
  <c r="I34" i="4" s="1"/>
  <c r="J34" i="4"/>
  <c r="K34" i="4" s="1"/>
  <c r="M34" i="4"/>
  <c r="E34" i="4"/>
  <c r="F34" i="4" s="1"/>
  <c r="L34" i="4"/>
  <c r="G34" i="4"/>
  <c r="H26" i="4"/>
  <c r="I26" i="4" s="1"/>
  <c r="J26" i="4"/>
  <c r="K26" i="4" s="1"/>
  <c r="M26" i="4"/>
  <c r="E26" i="4"/>
  <c r="F26" i="4" s="1"/>
  <c r="L26" i="4"/>
  <c r="G26" i="4"/>
  <c r="H18" i="4"/>
  <c r="I18" i="4" s="1"/>
  <c r="M18" i="4"/>
  <c r="J18" i="4"/>
  <c r="K18" i="4" s="1"/>
  <c r="E18" i="4"/>
  <c r="F18" i="4" s="1"/>
  <c r="G18" i="4"/>
  <c r="L18" i="4"/>
  <c r="E10" i="4"/>
  <c r="F10" i="4" s="1"/>
  <c r="J10" i="4"/>
  <c r="K10" i="4" s="1"/>
  <c r="H10" i="4"/>
  <c r="I10" i="4" s="1"/>
  <c r="M10" i="4"/>
  <c r="G10" i="4"/>
  <c r="L10" i="4"/>
  <c r="H59" i="4"/>
  <c r="I59" i="4" s="1"/>
  <c r="J59" i="4"/>
  <c r="K59" i="4" s="1"/>
  <c r="M59" i="4"/>
  <c r="E59" i="4"/>
  <c r="F59" i="4" s="1"/>
  <c r="G59" i="4"/>
  <c r="L59" i="4"/>
  <c r="H55" i="4"/>
  <c r="I55" i="4" s="1"/>
  <c r="J55" i="4"/>
  <c r="K55" i="4" s="1"/>
  <c r="M55" i="4"/>
  <c r="E55" i="4"/>
  <c r="F55" i="4" s="1"/>
  <c r="G55" i="4"/>
  <c r="L55" i="4"/>
  <c r="H51" i="4"/>
  <c r="I51" i="4" s="1"/>
  <c r="J51" i="4"/>
  <c r="K51" i="4" s="1"/>
  <c r="M51" i="4"/>
  <c r="E51" i="4"/>
  <c r="F51" i="4" s="1"/>
  <c r="G51" i="4"/>
  <c r="L51" i="4"/>
  <c r="H47" i="4"/>
  <c r="I47" i="4" s="1"/>
  <c r="J47" i="4"/>
  <c r="K47" i="4" s="1"/>
  <c r="M47" i="4"/>
  <c r="E47" i="4"/>
  <c r="F47" i="4" s="1"/>
  <c r="G47" i="4"/>
  <c r="L47" i="4"/>
  <c r="E43" i="4"/>
  <c r="F43" i="4" s="1"/>
  <c r="J43" i="4"/>
  <c r="K43" i="4" s="1"/>
  <c r="H43" i="4"/>
  <c r="I43" i="4" s="1"/>
  <c r="M43" i="4"/>
  <c r="G43" i="4"/>
  <c r="L43" i="4"/>
  <c r="E39" i="4"/>
  <c r="F39" i="4" s="1"/>
  <c r="M39" i="4"/>
  <c r="J39" i="4"/>
  <c r="K39" i="4" s="1"/>
  <c r="H39" i="4"/>
  <c r="I39" i="4" s="1"/>
  <c r="G39" i="4"/>
  <c r="L39" i="4"/>
  <c r="E35" i="4"/>
  <c r="F35" i="4" s="1"/>
  <c r="M35" i="4"/>
  <c r="H35" i="4"/>
  <c r="I35" i="4" s="1"/>
  <c r="J35" i="4"/>
  <c r="K35" i="4" s="1"/>
  <c r="L35" i="4"/>
  <c r="G35" i="4"/>
  <c r="E31" i="4"/>
  <c r="F31" i="4" s="1"/>
  <c r="M31" i="4"/>
  <c r="J31" i="4"/>
  <c r="K31" i="4" s="1"/>
  <c r="H31" i="4"/>
  <c r="I31" i="4" s="1"/>
  <c r="G31" i="4"/>
  <c r="L31" i="4"/>
  <c r="E27" i="4"/>
  <c r="F27" i="4" s="1"/>
  <c r="M27" i="4"/>
  <c r="H27" i="4"/>
  <c r="I27" i="4" s="1"/>
  <c r="J27" i="4"/>
  <c r="K27" i="4" s="1"/>
  <c r="G27" i="4"/>
  <c r="L27" i="4"/>
  <c r="E23" i="4"/>
  <c r="F23" i="4" s="1"/>
  <c r="M23" i="4"/>
  <c r="H23" i="4"/>
  <c r="I23" i="4" s="1"/>
  <c r="J23" i="4"/>
  <c r="K23" i="4" s="1"/>
  <c r="L23" i="4"/>
  <c r="G23" i="4"/>
  <c r="E19" i="4"/>
  <c r="F19" i="4" s="1"/>
  <c r="M19" i="4"/>
  <c r="H19" i="4"/>
  <c r="I19" i="4" s="1"/>
  <c r="J19" i="4"/>
  <c r="K19" i="4" s="1"/>
  <c r="L19" i="4"/>
  <c r="G19" i="4"/>
  <c r="H15" i="4"/>
  <c r="I15" i="4" s="1"/>
  <c r="J15" i="4"/>
  <c r="K15" i="4" s="1"/>
  <c r="E15" i="4"/>
  <c r="F15" i="4" s="1"/>
  <c r="M15" i="4"/>
  <c r="L15" i="4"/>
  <c r="G15" i="4"/>
  <c r="H11" i="4"/>
  <c r="I11" i="4" s="1"/>
  <c r="J11" i="4"/>
  <c r="K11" i="4" s="1"/>
  <c r="E11" i="4"/>
  <c r="F11" i="4" s="1"/>
  <c r="M11" i="4"/>
  <c r="L11" i="4"/>
  <c r="G11" i="4"/>
  <c r="H7" i="4"/>
  <c r="I7" i="4" s="1"/>
  <c r="J7" i="4"/>
  <c r="K7" i="4" s="1"/>
  <c r="E7" i="4"/>
  <c r="F7" i="4" s="1"/>
  <c r="M7" i="4"/>
  <c r="L7" i="4"/>
  <c r="G7" i="4"/>
  <c r="E56" i="4"/>
  <c r="F56" i="4" s="1"/>
  <c r="J56" i="4"/>
  <c r="K56" i="4" s="1"/>
  <c r="H56" i="4"/>
  <c r="I56" i="4" s="1"/>
  <c r="M56" i="4"/>
  <c r="G56" i="4"/>
  <c r="L56" i="4"/>
  <c r="E48" i="4"/>
  <c r="F48" i="4" s="1"/>
  <c r="J48" i="4"/>
  <c r="K48" i="4" s="1"/>
  <c r="H48" i="4"/>
  <c r="I48" i="4" s="1"/>
  <c r="M48" i="4"/>
  <c r="G48" i="4"/>
  <c r="L48" i="4"/>
  <c r="E40" i="4"/>
  <c r="F40" i="4" s="1"/>
  <c r="H40" i="4"/>
  <c r="I40" i="4" s="1"/>
  <c r="J40" i="4"/>
  <c r="K40" i="4" s="1"/>
  <c r="M40" i="4"/>
  <c r="G40" i="4"/>
  <c r="L40" i="4"/>
  <c r="J32" i="4"/>
  <c r="K32" i="4" s="1"/>
  <c r="H32" i="4"/>
  <c r="I32" i="4" s="1"/>
  <c r="M32" i="4"/>
  <c r="E32" i="4"/>
  <c r="F32" i="4" s="1"/>
  <c r="G32" i="4"/>
  <c r="L32" i="4"/>
  <c r="E24" i="4"/>
  <c r="F24" i="4" s="1"/>
  <c r="H24" i="4"/>
  <c r="I24" i="4" s="1"/>
  <c r="J24" i="4"/>
  <c r="K24" i="4" s="1"/>
  <c r="M24" i="4"/>
  <c r="G24" i="4"/>
  <c r="L24" i="4"/>
  <c r="J16" i="4"/>
  <c r="K16" i="4" s="1"/>
  <c r="H16" i="4"/>
  <c r="I16" i="4" s="1"/>
  <c r="M16" i="4"/>
  <c r="E16" i="4"/>
  <c r="F16" i="4" s="1"/>
  <c r="G16" i="4"/>
  <c r="L16" i="4"/>
  <c r="E8" i="4"/>
  <c r="F8" i="4" s="1"/>
  <c r="J8" i="4"/>
  <c r="K8" i="4" s="1"/>
  <c r="H8" i="4"/>
  <c r="I8" i="4" s="1"/>
  <c r="M8" i="4"/>
  <c r="G8" i="4"/>
  <c r="L8" i="4"/>
  <c r="E54" i="4"/>
  <c r="F54" i="4" s="1"/>
  <c r="J54" i="4"/>
  <c r="K54" i="4" s="1"/>
  <c r="H54" i="4"/>
  <c r="I54" i="4" s="1"/>
  <c r="M54" i="4"/>
  <c r="G54" i="4"/>
  <c r="L54" i="4"/>
  <c r="E46" i="4"/>
  <c r="F46" i="4" s="1"/>
  <c r="J46" i="4"/>
  <c r="K46" i="4" s="1"/>
  <c r="H46" i="4"/>
  <c r="I46" i="4" s="1"/>
  <c r="M46" i="4"/>
  <c r="G46" i="4"/>
  <c r="L46" i="4"/>
  <c r="E38" i="4"/>
  <c r="F38" i="4" s="1"/>
  <c r="H38" i="4"/>
  <c r="I38" i="4" s="1"/>
  <c r="J38" i="4"/>
  <c r="K38" i="4" s="1"/>
  <c r="M38" i="4"/>
  <c r="L38" i="4"/>
  <c r="G38" i="4"/>
  <c r="H30" i="4"/>
  <c r="I30" i="4" s="1"/>
  <c r="J30" i="4"/>
  <c r="K30" i="4" s="1"/>
  <c r="M30" i="4"/>
  <c r="E30" i="4"/>
  <c r="F30" i="4" s="1"/>
  <c r="G30" i="4"/>
  <c r="L30" i="4"/>
  <c r="E22" i="4"/>
  <c r="F22" i="4" s="1"/>
  <c r="H22" i="4"/>
  <c r="I22" i="4" s="1"/>
  <c r="J22" i="4"/>
  <c r="K22" i="4" s="1"/>
  <c r="M22" i="4"/>
  <c r="L22" i="4"/>
  <c r="G22" i="4"/>
  <c r="E14" i="4"/>
  <c r="F14" i="4" s="1"/>
  <c r="J14" i="4"/>
  <c r="K14" i="4" s="1"/>
  <c r="H14" i="4"/>
  <c r="I14" i="4" s="1"/>
  <c r="M14" i="4"/>
  <c r="G14" i="4"/>
  <c r="L14" i="4"/>
  <c r="E6" i="4"/>
  <c r="F6" i="4" s="1"/>
  <c r="J6" i="4"/>
  <c r="K6" i="4" s="1"/>
  <c r="M6" i="4"/>
  <c r="H6" i="4"/>
  <c r="I6" i="4" s="1"/>
  <c r="G6" i="4"/>
  <c r="L6" i="4"/>
  <c r="H57" i="4"/>
  <c r="I57" i="4" s="1"/>
  <c r="J57" i="4"/>
  <c r="K57" i="4" s="1"/>
  <c r="E57" i="4"/>
  <c r="F57" i="4" s="1"/>
  <c r="M57" i="4"/>
  <c r="G57" i="4"/>
  <c r="L57" i="4"/>
  <c r="H53" i="4"/>
  <c r="I53" i="4" s="1"/>
  <c r="J53" i="4"/>
  <c r="K53" i="4" s="1"/>
  <c r="E53" i="4"/>
  <c r="F53" i="4" s="1"/>
  <c r="M53" i="4"/>
  <c r="G53" i="4"/>
  <c r="L53" i="4"/>
  <c r="H49" i="4"/>
  <c r="I49" i="4" s="1"/>
  <c r="J49" i="4"/>
  <c r="K49" i="4" s="1"/>
  <c r="E49" i="4"/>
  <c r="F49" i="4" s="1"/>
  <c r="M49" i="4"/>
  <c r="G49" i="4"/>
  <c r="L49" i="4"/>
  <c r="H45" i="4"/>
  <c r="I45" i="4" s="1"/>
  <c r="J45" i="4"/>
  <c r="K45" i="4" s="1"/>
  <c r="E45" i="4"/>
  <c r="F45" i="4" s="1"/>
  <c r="M45" i="4"/>
  <c r="G45" i="4"/>
  <c r="L45" i="4"/>
  <c r="E41" i="4"/>
  <c r="F41" i="4" s="1"/>
  <c r="M41" i="4"/>
  <c r="H41" i="4"/>
  <c r="I41" i="4" s="1"/>
  <c r="J41" i="4"/>
  <c r="K41" i="4" s="1"/>
  <c r="G41" i="4"/>
  <c r="L41" i="4"/>
  <c r="E37" i="4"/>
  <c r="F37" i="4" s="1"/>
  <c r="M37" i="4"/>
  <c r="H37" i="4"/>
  <c r="I37" i="4" s="1"/>
  <c r="J37" i="4"/>
  <c r="K37" i="4" s="1"/>
  <c r="G37" i="4"/>
  <c r="L37" i="4"/>
  <c r="H33" i="4"/>
  <c r="I33" i="4" s="1"/>
  <c r="J33" i="4"/>
  <c r="K33" i="4" s="1"/>
  <c r="M33" i="4"/>
  <c r="E33" i="4"/>
  <c r="F33" i="4" s="1"/>
  <c r="G33" i="4"/>
  <c r="L33" i="4"/>
  <c r="H29" i="4"/>
  <c r="I29" i="4" s="1"/>
  <c r="J29" i="4"/>
  <c r="K29" i="4" s="1"/>
  <c r="E29" i="4"/>
  <c r="F29" i="4" s="1"/>
  <c r="M29" i="4"/>
  <c r="G29" i="4"/>
  <c r="L29" i="4"/>
  <c r="E25" i="4"/>
  <c r="F25" i="4" s="1"/>
  <c r="M25" i="4"/>
  <c r="J25" i="4"/>
  <c r="K25" i="4" s="1"/>
  <c r="H25" i="4"/>
  <c r="I25" i="4" s="1"/>
  <c r="G25" i="4"/>
  <c r="L25" i="4"/>
  <c r="H21" i="4"/>
  <c r="I21" i="4" s="1"/>
  <c r="J21" i="4"/>
  <c r="K21" i="4" s="1"/>
  <c r="E21" i="4"/>
  <c r="F21" i="4" s="1"/>
  <c r="M21" i="4"/>
  <c r="G21" i="4"/>
  <c r="L21" i="4"/>
  <c r="H17" i="4"/>
  <c r="I17" i="4" s="1"/>
  <c r="J17" i="4"/>
  <c r="K17" i="4" s="1"/>
  <c r="M17" i="4"/>
  <c r="E17" i="4"/>
  <c r="F17" i="4" s="1"/>
  <c r="L17" i="4"/>
  <c r="G17" i="4"/>
  <c r="H13" i="4"/>
  <c r="I13" i="4" s="1"/>
  <c r="J13" i="4"/>
  <c r="K13" i="4" s="1"/>
  <c r="E13" i="4"/>
  <c r="F13" i="4" s="1"/>
  <c r="M13" i="4"/>
  <c r="L13" i="4"/>
  <c r="G13" i="4"/>
  <c r="H9" i="4"/>
  <c r="I9" i="4" s="1"/>
  <c r="J9" i="4"/>
  <c r="K9" i="4" s="1"/>
  <c r="E9" i="4"/>
  <c r="F9" i="4" s="1"/>
  <c r="M9" i="4"/>
  <c r="L9" i="4"/>
  <c r="G9" i="4"/>
  <c r="M5" i="4"/>
  <c r="E5" i="4"/>
  <c r="F5" i="4" s="1"/>
  <c r="J5" i="4"/>
  <c r="K5" i="4" s="1"/>
  <c r="H5" i="4"/>
  <c r="I5" i="4" s="1"/>
  <c r="C20" i="2"/>
  <c r="C19" i="2"/>
  <c r="N41" i="4" l="1"/>
  <c r="P41" i="4" s="1"/>
  <c r="Q41" i="4"/>
  <c r="O41" i="4"/>
  <c r="R41" i="4"/>
  <c r="N49" i="4"/>
  <c r="P49" i="4" s="1"/>
  <c r="O49" i="4"/>
  <c r="Q49" i="4"/>
  <c r="R49" i="4"/>
  <c r="N53" i="4"/>
  <c r="P53" i="4" s="1"/>
  <c r="O53" i="4"/>
  <c r="Q53" i="4"/>
  <c r="R53" i="4"/>
  <c r="N57" i="4"/>
  <c r="P57" i="4" s="1"/>
  <c r="O57" i="4"/>
  <c r="Q57" i="4"/>
  <c r="R57" i="4"/>
  <c r="N14" i="4"/>
  <c r="P14" i="4" s="1"/>
  <c r="O14" i="4"/>
  <c r="R14" i="4"/>
  <c r="Q14" i="4"/>
  <c r="O22" i="4"/>
  <c r="N22" i="4"/>
  <c r="P22" i="4" s="1"/>
  <c r="Q22" i="4"/>
  <c r="R22" i="4"/>
  <c r="N38" i="4"/>
  <c r="P38" i="4" s="1"/>
  <c r="O38" i="4"/>
  <c r="R38" i="4"/>
  <c r="Q38" i="4"/>
  <c r="N46" i="4"/>
  <c r="P46" i="4" s="1"/>
  <c r="O46" i="4"/>
  <c r="R46" i="4"/>
  <c r="Q46" i="4"/>
  <c r="R54" i="4"/>
  <c r="Q54" i="4"/>
  <c r="O54" i="4"/>
  <c r="N54" i="4"/>
  <c r="P54" i="4" s="1"/>
  <c r="N8" i="4"/>
  <c r="P8" i="4" s="1"/>
  <c r="O8" i="4"/>
  <c r="R8" i="4"/>
  <c r="Q8" i="4"/>
  <c r="O24" i="4"/>
  <c r="N24" i="4"/>
  <c r="P24" i="4" s="1"/>
  <c r="Q24" i="4"/>
  <c r="R24" i="4"/>
  <c r="N40" i="4"/>
  <c r="P40" i="4" s="1"/>
  <c r="O40" i="4"/>
  <c r="R40" i="4"/>
  <c r="Q40" i="4"/>
  <c r="N48" i="4"/>
  <c r="P48" i="4" s="1"/>
  <c r="O48" i="4"/>
  <c r="R48" i="4"/>
  <c r="Q48" i="4"/>
  <c r="N56" i="4"/>
  <c r="P56" i="4" s="1"/>
  <c r="O56" i="4"/>
  <c r="R56" i="4"/>
  <c r="Q56" i="4"/>
  <c r="N7" i="4"/>
  <c r="P7" i="4" s="1"/>
  <c r="O7" i="4"/>
  <c r="Q7" i="4"/>
  <c r="R7" i="4"/>
  <c r="N11" i="4"/>
  <c r="P11" i="4" s="1"/>
  <c r="O11" i="4"/>
  <c r="Q11" i="4"/>
  <c r="R11" i="4"/>
  <c r="N15" i="4"/>
  <c r="P15" i="4" s="1"/>
  <c r="O15" i="4"/>
  <c r="Q15" i="4"/>
  <c r="R15" i="4"/>
  <c r="Q19" i="4"/>
  <c r="R19" i="4"/>
  <c r="N19" i="4"/>
  <c r="P19" i="4" s="1"/>
  <c r="O19" i="4"/>
  <c r="N23" i="4"/>
  <c r="P23" i="4" s="1"/>
  <c r="Q23" i="4"/>
  <c r="O23" i="4"/>
  <c r="R23" i="4"/>
  <c r="Q27" i="4"/>
  <c r="O27" i="4"/>
  <c r="R27" i="4"/>
  <c r="N27" i="4"/>
  <c r="P27" i="4" s="1"/>
  <c r="Q31" i="4"/>
  <c r="O31" i="4"/>
  <c r="R31" i="4"/>
  <c r="N31" i="4"/>
  <c r="P31" i="4" s="1"/>
  <c r="N35" i="4"/>
  <c r="P35" i="4" s="1"/>
  <c r="R35" i="4"/>
  <c r="Q35" i="4"/>
  <c r="O35" i="4"/>
  <c r="N39" i="4"/>
  <c r="P39" i="4" s="1"/>
  <c r="Q39" i="4"/>
  <c r="O39" i="4"/>
  <c r="R39" i="4"/>
  <c r="N43" i="4"/>
  <c r="P43" i="4" s="1"/>
  <c r="O43" i="4"/>
  <c r="Q43" i="4"/>
  <c r="R43" i="4"/>
  <c r="N10" i="4"/>
  <c r="P10" i="4" s="1"/>
  <c r="O10" i="4"/>
  <c r="R10" i="4"/>
  <c r="Q10" i="4"/>
  <c r="O18" i="4"/>
  <c r="N18" i="4"/>
  <c r="P18" i="4" s="1"/>
  <c r="Q18" i="4"/>
  <c r="R18" i="4"/>
  <c r="N42" i="4"/>
  <c r="P42" i="4" s="1"/>
  <c r="O42" i="4"/>
  <c r="R42" i="4"/>
  <c r="Q42" i="4"/>
  <c r="R50" i="4"/>
  <c r="Q50" i="4"/>
  <c r="O50" i="4"/>
  <c r="N50" i="4"/>
  <c r="P50" i="4" s="1"/>
  <c r="R58" i="4"/>
  <c r="Q58" i="4"/>
  <c r="O58" i="4"/>
  <c r="N58" i="4"/>
  <c r="P58" i="4" s="1"/>
  <c r="N12" i="4"/>
  <c r="P12" i="4" s="1"/>
  <c r="O12" i="4"/>
  <c r="R12" i="4"/>
  <c r="Q12" i="4"/>
  <c r="N36" i="4"/>
  <c r="P36" i="4" s="1"/>
  <c r="O36" i="4"/>
  <c r="R36" i="4"/>
  <c r="Q36" i="4"/>
  <c r="N44" i="4"/>
  <c r="P44" i="4" s="1"/>
  <c r="O44" i="4"/>
  <c r="R44" i="4"/>
  <c r="Q44" i="4"/>
  <c r="N52" i="4"/>
  <c r="P52" i="4" s="1"/>
  <c r="O52" i="4"/>
  <c r="R52" i="4"/>
  <c r="Q52" i="4"/>
  <c r="N60" i="4"/>
  <c r="P60" i="4" s="1"/>
  <c r="O60" i="4"/>
  <c r="R60" i="4"/>
  <c r="Q60" i="4"/>
  <c r="N9" i="4"/>
  <c r="P9" i="4" s="1"/>
  <c r="O9" i="4"/>
  <c r="Q9" i="4"/>
  <c r="R9" i="4"/>
  <c r="N13" i="4"/>
  <c r="P13" i="4" s="1"/>
  <c r="O13" i="4"/>
  <c r="Q13" i="4"/>
  <c r="R13" i="4"/>
  <c r="Q21" i="4"/>
  <c r="O21" i="4"/>
  <c r="R21" i="4"/>
  <c r="N21" i="4"/>
  <c r="P21" i="4" s="1"/>
  <c r="N25" i="4"/>
  <c r="P25" i="4" s="1"/>
  <c r="Q25" i="4"/>
  <c r="O25" i="4"/>
  <c r="R25" i="4"/>
  <c r="O29" i="4"/>
  <c r="Q29" i="4"/>
  <c r="R29" i="4"/>
  <c r="N29" i="4"/>
  <c r="P29" i="4" s="1"/>
  <c r="N37" i="4"/>
  <c r="P37" i="4" s="1"/>
  <c r="Q37" i="4"/>
  <c r="O37" i="4"/>
  <c r="R37" i="4"/>
  <c r="N45" i="4"/>
  <c r="P45" i="4" s="1"/>
  <c r="O45" i="4"/>
  <c r="Q45" i="4"/>
  <c r="R45" i="4"/>
  <c r="O5" i="4"/>
  <c r="Q5" i="4"/>
  <c r="R5" i="4"/>
  <c r="N5" i="4"/>
  <c r="P5" i="4" s="1"/>
  <c r="O17" i="4"/>
  <c r="Q17" i="4"/>
  <c r="R17" i="4"/>
  <c r="N17" i="4"/>
  <c r="P17" i="4" s="1"/>
  <c r="O33" i="4"/>
  <c r="Q33" i="4"/>
  <c r="R33" i="4"/>
  <c r="N33" i="4"/>
  <c r="P33" i="4" s="1"/>
  <c r="O6" i="4"/>
  <c r="Q6" i="4"/>
  <c r="N6" i="4"/>
  <c r="P6" i="4" s="1"/>
  <c r="R6" i="4"/>
  <c r="O30" i="4"/>
  <c r="N30" i="4"/>
  <c r="P30" i="4" s="1"/>
  <c r="Q30" i="4"/>
  <c r="R30" i="4"/>
  <c r="O16" i="4"/>
  <c r="N16" i="4"/>
  <c r="P16" i="4" s="1"/>
  <c r="Q16" i="4"/>
  <c r="R16" i="4"/>
  <c r="O32" i="4"/>
  <c r="N32" i="4"/>
  <c r="P32" i="4" s="1"/>
  <c r="Q32" i="4"/>
  <c r="R32" i="4"/>
  <c r="N47" i="4"/>
  <c r="P47" i="4" s="1"/>
  <c r="O47" i="4"/>
  <c r="Q47" i="4"/>
  <c r="R47" i="4"/>
  <c r="N51" i="4"/>
  <c r="P51" i="4" s="1"/>
  <c r="O51" i="4"/>
  <c r="Q51" i="4"/>
  <c r="R51" i="4"/>
  <c r="N55" i="4"/>
  <c r="P55" i="4" s="1"/>
  <c r="O55" i="4"/>
  <c r="Q55" i="4"/>
  <c r="R55" i="4"/>
  <c r="N59" i="4"/>
  <c r="P59" i="4" s="1"/>
  <c r="O59" i="4"/>
  <c r="Q59" i="4"/>
  <c r="R59" i="4"/>
  <c r="O26" i="4"/>
  <c r="N26" i="4"/>
  <c r="P26" i="4" s="1"/>
  <c r="Q26" i="4"/>
  <c r="R26" i="4"/>
  <c r="O34" i="4"/>
  <c r="N34" i="4"/>
  <c r="P34" i="4" s="1"/>
  <c r="Q34" i="4"/>
  <c r="R34" i="4"/>
  <c r="O20" i="4"/>
  <c r="N20" i="4"/>
  <c r="P20" i="4" s="1"/>
  <c r="Q20" i="4"/>
  <c r="R20" i="4"/>
  <c r="O28" i="4"/>
  <c r="N28" i="4"/>
  <c r="P28" i="4" s="1"/>
  <c r="Q28" i="4"/>
  <c r="R28" i="4"/>
</calcChain>
</file>

<file path=xl/sharedStrings.xml><?xml version="1.0" encoding="utf-8"?>
<sst xmlns="http://schemas.openxmlformats.org/spreadsheetml/2006/main" count="48" uniqueCount="25">
  <si>
    <t>Multiple:</t>
  </si>
  <si>
    <t>Min:</t>
  </si>
  <si>
    <t xml:space="preserve">Max: </t>
  </si>
  <si>
    <t>Elevation:</t>
  </si>
  <si>
    <t>Adj. Min:</t>
  </si>
  <si>
    <t>Adj. Max:</t>
  </si>
  <si>
    <t>Elev Ratio:</t>
  </si>
  <si>
    <t>Adj. Elev:</t>
  </si>
  <si>
    <t>Mean Radius:</t>
  </si>
  <si>
    <t>Radius:</t>
  </si>
  <si>
    <t>Resolution:</t>
  </si>
  <si>
    <t>Elev:</t>
  </si>
  <si>
    <t>LOG</t>
  </si>
  <si>
    <t>Exp</t>
  </si>
  <si>
    <t>Cubic</t>
  </si>
  <si>
    <t>Linear</t>
  </si>
  <si>
    <t>Logarithmic</t>
  </si>
  <si>
    <t>Exp:</t>
  </si>
  <si>
    <t>Exponential</t>
  </si>
  <si>
    <t>SIN</t>
  </si>
  <si>
    <t>COS</t>
  </si>
  <si>
    <t>TAN</t>
  </si>
  <si>
    <t>ATAN</t>
  </si>
  <si>
    <t>ACOS</t>
  </si>
  <si>
    <t>Interval: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</si>
</sst>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0"/>
    <numFmt numFmtId="165" formatCode="0.00000000000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168" fontId="0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Sheet3!$C$4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cat>
            <c:numRef>
              <c:f>Sheet3!$B$5:$B$20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Sheet3!$C$5:$C$20</c:f>
              <c:numCache>
                <c:formatCode>General</c:formatCode>
                <c:ptCount val="16"/>
                <c:pt idx="0">
                  <c:v>-9400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0</c:v>
                </c:pt>
                <c:pt idx="11">
                  <c:v>1000</c:v>
                </c:pt>
                <c:pt idx="12">
                  <c:v>2000</c:v>
                </c:pt>
                <c:pt idx="13">
                  <c:v>3000</c:v>
                </c:pt>
                <c:pt idx="14">
                  <c:v>4000</c:v>
                </c:pt>
                <c:pt idx="15">
                  <c:v>5000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Sheet3!$G$4</c:f>
              <c:strCache>
                <c:ptCount val="1"/>
                <c:pt idx="0">
                  <c:v>Logarithmic</c:v>
                </c:pt>
              </c:strCache>
            </c:strRef>
          </c:tx>
          <c:marker>
            <c:symbol val="none"/>
          </c:marker>
          <c:cat>
            <c:numRef>
              <c:f>Sheet3!$B$5:$B$20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Sheet3!$G$5:$G$20</c:f>
              <c:numCache>
                <c:formatCode>General</c:formatCode>
                <c:ptCount val="16"/>
                <c:pt idx="0">
                  <c:v>-3317.3906917290979</c:v>
                </c:pt>
                <c:pt idx="1">
                  <c:v>268.54959326696189</c:v>
                </c:pt>
                <c:pt idx="2">
                  <c:v>2138.7078788203762</c:v>
                </c:pt>
                <c:pt idx="3">
                  <c:v>2975.1212426553011</c:v>
                </c:pt>
                <c:pt idx="4">
                  <c:v>3520.6220296149149</c:v>
                </c:pt>
                <c:pt idx="5">
                  <c:v>3926.1564380288564</c:v>
                </c:pt>
                <c:pt idx="6">
                  <c:v>4249.0793986733224</c:v>
                </c:pt>
                <c:pt idx="7">
                  <c:v>4517.4184836679669</c:v>
                </c:pt>
                <c:pt idx="8">
                  <c:v>4746.9856183238462</c:v>
                </c:pt>
                <c:pt idx="9">
                  <c:v>4947.5834539056195</c:v>
                </c:pt>
                <c:pt idx="10">
                  <c:v>5125.7108440664306</c:v>
                </c:pt>
                <c:pt idx="11">
                  <c:v>5285.8986589235265</c:v>
                </c:pt>
                <c:pt idx="12">
                  <c:v>5431.4320249795255</c:v>
                </c:pt>
                <c:pt idx="13">
                  <c:v>5564.7689104735418</c:v>
                </c:pt>
                <c:pt idx="14">
                  <c:v>5687.7964426758117</c:v>
                </c:pt>
                <c:pt idx="15">
                  <c:v>5801.99504083596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Sheet3!$K$4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cat>
            <c:numRef>
              <c:f>Sheet3!$B$5:$B$20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Sheet3!$K$5:$K$20</c:f>
              <c:numCache>
                <c:formatCode>0.000000000000</c:formatCode>
                <c:ptCount val="16"/>
                <c:pt idx="0">
                  <c:v>-9446.9995590800099</c:v>
                </c:pt>
                <c:pt idx="1">
                  <c:v>-9446.6206948111321</c:v>
                </c:pt>
                <c:pt idx="2">
                  <c:v>-9434.1331627461404</c:v>
                </c:pt>
                <c:pt idx="3">
                  <c:v>-9384.7745390375658</c:v>
                </c:pt>
                <c:pt idx="4">
                  <c:v>-9273.0637651894976</c:v>
                </c:pt>
                <c:pt idx="5">
                  <c:v>-9073.5197827060274</c:v>
                </c:pt>
                <c:pt idx="6">
                  <c:v>-8760.6615330912427</c:v>
                </c:pt>
                <c:pt idx="7">
                  <c:v>-8309.0079578492332</c:v>
                </c:pt>
                <c:pt idx="8">
                  <c:v>-7693.0779984840892</c:v>
                </c:pt>
                <c:pt idx="9">
                  <c:v>-6887.3905964999003</c:v>
                </c:pt>
                <c:pt idx="10">
                  <c:v>-5866.464693400756</c:v>
                </c:pt>
                <c:pt idx="11">
                  <c:v>-4604.8192306907458</c:v>
                </c:pt>
                <c:pt idx="12">
                  <c:v>-3076.9731498739593</c:v>
                </c:pt>
                <c:pt idx="13">
                  <c:v>-1257.445392454486</c:v>
                </c:pt>
                <c:pt idx="14">
                  <c:v>879.24510006358651</c:v>
                </c:pt>
                <c:pt idx="15">
                  <c:v>3358.5793861761649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Sheet3!$L$4</c:f>
              <c:strCache>
                <c:ptCount val="1"/>
                <c:pt idx="0">
                  <c:v>Exponential</c:v>
                </c:pt>
              </c:strCache>
            </c:strRef>
          </c:tx>
          <c:marker>
            <c:symbol val="none"/>
          </c:marker>
          <c:cat>
            <c:numRef>
              <c:f>Sheet3!$B$5:$B$20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Sheet3!$L$5:$L$20</c:f>
              <c:numCache>
                <c:formatCode>General</c:formatCode>
                <c:ptCount val="16"/>
                <c:pt idx="0">
                  <c:v>-4132.637126894746</c:v>
                </c:pt>
                <c:pt idx="1">
                  <c:v>-3983.2300502928283</c:v>
                </c:pt>
                <c:pt idx="2">
                  <c:v>-3591.0763625005975</c:v>
                </c:pt>
                <c:pt idx="3">
                  <c:v>-3170.7764466891404</c:v>
                </c:pt>
                <c:pt idx="4">
                  <c:v>-2720.310150616182</c:v>
                </c:pt>
                <c:pt idx="5">
                  <c:v>-2237.5123287181705</c:v>
                </c:pt>
                <c:pt idx="6">
                  <c:v>-1720.0624354375559</c:v>
                </c:pt>
                <c:pt idx="7">
                  <c:v>-1165.4733716271548</c:v>
                </c:pt>
                <c:pt idx="8">
                  <c:v>-571.07953042232293</c:v>
                </c:pt>
                <c:pt idx="9">
                  <c:v>65.976014876026966</c:v>
                </c:pt>
                <c:pt idx="10">
                  <c:v>748.75524248838701</c:v>
                </c:pt>
                <c:pt idx="11">
                  <c:v>1480.5398994143434</c:v>
                </c:pt>
                <c:pt idx="12">
                  <c:v>2264.847274998805</c:v>
                </c:pt>
                <c:pt idx="13">
                  <c:v>3105.4471066217193</c:v>
                </c:pt>
                <c:pt idx="14">
                  <c:v>4006.3796987676342</c:v>
                </c:pt>
                <c:pt idx="15">
                  <c:v>4971.9753425636591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332096"/>
        <c:axId val="163334016"/>
      </c:lineChart>
      <c:catAx>
        <c:axId val="1633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3334016"/>
        <c:crosses val="autoZero"/>
        <c:auto val="1"/>
        <c:lblAlgn val="ctr"/>
        <c:lblOffset val="100"/>
        <c:tickLblSkip val="1"/>
        <c:noMultiLvlLbl val="0"/>
      </c:catAx>
      <c:valAx>
        <c:axId val="163334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333209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'Sheet3 (2)'!$C$4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'Sheet3 (2)'!$C$5:$C$60</c:f>
              <c:numCache>
                <c:formatCode>0.000</c:formatCode>
                <c:ptCount val="56"/>
                <c:pt idx="0">
                  <c:v>416</c:v>
                </c:pt>
                <c:pt idx="1">
                  <c:v>442.99432594992845</c:v>
                </c:pt>
                <c:pt idx="2">
                  <c:v>470.27249589399793</c:v>
                </c:pt>
                <c:pt idx="3">
                  <c:v>497.5506658380674</c:v>
                </c:pt>
                <c:pt idx="4">
                  <c:v>524.82883578213682</c:v>
                </c:pt>
                <c:pt idx="5">
                  <c:v>552.10700572620635</c:v>
                </c:pt>
                <c:pt idx="6">
                  <c:v>579.38517567027588</c:v>
                </c:pt>
                <c:pt idx="7">
                  <c:v>606.6633456143453</c:v>
                </c:pt>
                <c:pt idx="8">
                  <c:v>633.94151555841472</c:v>
                </c:pt>
                <c:pt idx="9">
                  <c:v>661.21968550248425</c:v>
                </c:pt>
                <c:pt idx="10">
                  <c:v>688.49785544655379</c:v>
                </c:pt>
                <c:pt idx="11">
                  <c:v>715.7760253906232</c:v>
                </c:pt>
                <c:pt idx="12">
                  <c:v>743.05419533469262</c:v>
                </c:pt>
                <c:pt idx="13">
                  <c:v>770.33236527876215</c:v>
                </c:pt>
                <c:pt idx="14">
                  <c:v>797.61053522283169</c:v>
                </c:pt>
                <c:pt idx="15">
                  <c:v>824.8887051669011</c:v>
                </c:pt>
                <c:pt idx="16">
                  <c:v>852.16687511097052</c:v>
                </c:pt>
                <c:pt idx="17">
                  <c:v>879.44504505504005</c:v>
                </c:pt>
                <c:pt idx="18">
                  <c:v>906.72321499910959</c:v>
                </c:pt>
                <c:pt idx="19">
                  <c:v>934.00138494317889</c:v>
                </c:pt>
                <c:pt idx="20">
                  <c:v>961.27955488724842</c:v>
                </c:pt>
                <c:pt idx="21">
                  <c:v>988.55772483131796</c:v>
                </c:pt>
                <c:pt idx="22">
                  <c:v>1015.8358947753875</c:v>
                </c:pt>
                <c:pt idx="23">
                  <c:v>1043.1140647194568</c:v>
                </c:pt>
                <c:pt idx="24">
                  <c:v>1070.3922346635263</c:v>
                </c:pt>
                <c:pt idx="25">
                  <c:v>1097.6704046075959</c:v>
                </c:pt>
                <c:pt idx="26">
                  <c:v>1124.9485745516654</c:v>
                </c:pt>
                <c:pt idx="27">
                  <c:v>1152.2267444957347</c:v>
                </c:pt>
                <c:pt idx="28">
                  <c:v>1179.5049144398042</c:v>
                </c:pt>
                <c:pt idx="29">
                  <c:v>1206.7830843838738</c:v>
                </c:pt>
                <c:pt idx="30">
                  <c:v>1234.0612543279433</c:v>
                </c:pt>
                <c:pt idx="31">
                  <c:v>1261.3394242720126</c:v>
                </c:pt>
                <c:pt idx="32">
                  <c:v>1288.6175942160821</c:v>
                </c:pt>
                <c:pt idx="33">
                  <c:v>1315.8957641601517</c:v>
                </c:pt>
                <c:pt idx="34">
                  <c:v>1343.1739341042212</c:v>
                </c:pt>
                <c:pt idx="35">
                  <c:v>1370.4521040482905</c:v>
                </c:pt>
                <c:pt idx="36">
                  <c:v>1397.73027399236</c:v>
                </c:pt>
                <c:pt idx="37">
                  <c:v>1425.0084439364296</c:v>
                </c:pt>
                <c:pt idx="38">
                  <c:v>1452.2866138804989</c:v>
                </c:pt>
                <c:pt idx="39">
                  <c:v>1479.5647838245684</c:v>
                </c:pt>
                <c:pt idx="40">
                  <c:v>1506.8429537686379</c:v>
                </c:pt>
                <c:pt idx="41">
                  <c:v>1534.1211237127075</c:v>
                </c:pt>
                <c:pt idx="42">
                  <c:v>1561.399293656777</c:v>
                </c:pt>
                <c:pt idx="43">
                  <c:v>1588.6774636008463</c:v>
                </c:pt>
                <c:pt idx="44">
                  <c:v>1615.9556335449158</c:v>
                </c:pt>
                <c:pt idx="45">
                  <c:v>1643.2338034889854</c:v>
                </c:pt>
                <c:pt idx="46">
                  <c:v>1670.5119734330547</c:v>
                </c:pt>
                <c:pt idx="47">
                  <c:v>1697.7901433771242</c:v>
                </c:pt>
                <c:pt idx="48">
                  <c:v>1725.0683133211937</c:v>
                </c:pt>
                <c:pt idx="49">
                  <c:v>1752.3464832652633</c:v>
                </c:pt>
                <c:pt idx="50">
                  <c:v>1779.6246532093328</c:v>
                </c:pt>
                <c:pt idx="51">
                  <c:v>1806.9028231534021</c:v>
                </c:pt>
                <c:pt idx="52">
                  <c:v>1834.1809930974716</c:v>
                </c:pt>
                <c:pt idx="53">
                  <c:v>1861.4591630415412</c:v>
                </c:pt>
                <c:pt idx="54">
                  <c:v>1888.7373329856105</c:v>
                </c:pt>
                <c:pt idx="55">
                  <c:v>1916.01550292968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'Sheet3 (2)'!$G$4</c:f>
              <c:strCache>
                <c:ptCount val="1"/>
                <c:pt idx="0">
                  <c:v>Logarithmic</c:v>
                </c:pt>
              </c:strCache>
            </c:strRef>
          </c:tx>
          <c:marker>
            <c:symbol val="none"/>
          </c:marker>
          <c:val>
            <c:numRef>
              <c:f>'Sheet3 (2)'!$G$5:$G$60</c:f>
              <c:numCache>
                <c:formatCode>0.000</c:formatCode>
                <c:ptCount val="56"/>
                <c:pt idx="0">
                  <c:v>578.48584760583196</c:v>
                </c:pt>
                <c:pt idx="1">
                  <c:v>1290.7871107635872</c:v>
                </c:pt>
                <c:pt idx="2">
                  <c:v>1398.9326722140297</c:v>
                </c:pt>
                <c:pt idx="3">
                  <c:v>1462.1937702819737</c:v>
                </c:pt>
                <c:pt idx="4">
                  <c:v>1507.0782336644718</c:v>
                </c:pt>
                <c:pt idx="5">
                  <c:v>1541.8933282327368</c:v>
                </c:pt>
                <c:pt idx="6">
                  <c:v>1570.3393317324162</c:v>
                </c:pt>
                <c:pt idx="7">
                  <c:v>1594.3900850001696</c:v>
                </c:pt>
                <c:pt idx="8">
                  <c:v>1615.2237951149141</c:v>
                </c:pt>
                <c:pt idx="9">
                  <c:v>1633.6004298003602</c:v>
                </c:pt>
                <c:pt idx="10">
                  <c:v>1650.0388896831791</c:v>
                </c:pt>
                <c:pt idx="11">
                  <c:v>1664.9092854605301</c:v>
                </c:pt>
                <c:pt idx="12">
                  <c:v>1678.4848931828583</c:v>
                </c:pt>
                <c:pt idx="13">
                  <c:v>1690.9732416954721</c:v>
                </c:pt>
                <c:pt idx="14">
                  <c:v>1702.5356464506119</c:v>
                </c:pt>
                <c:pt idx="15">
                  <c:v>1713.2999877511236</c:v>
                </c:pt>
                <c:pt idx="16">
                  <c:v>1723.3693565653564</c:v>
                </c:pt>
                <c:pt idx="17">
                  <c:v>1732.8280746384253</c:v>
                </c:pt>
                <c:pt idx="18">
                  <c:v>1741.7459912508025</c:v>
                </c:pt>
                <c:pt idx="19">
                  <c:v>1750.1816167057252</c:v>
                </c:pt>
                <c:pt idx="20">
                  <c:v>1758.1844511336217</c:v>
                </c:pt>
                <c:pt idx="21">
                  <c:v>1765.7967445185561</c:v>
                </c:pt>
                <c:pt idx="22">
                  <c:v>1773.0548469109724</c:v>
                </c:pt>
                <c:pt idx="23">
                  <c:v>1779.990258257234</c:v>
                </c:pt>
                <c:pt idx="24">
                  <c:v>1786.6304546333006</c:v>
                </c:pt>
                <c:pt idx="25">
                  <c:v>1792.9995457018865</c:v>
                </c:pt>
                <c:pt idx="26">
                  <c:v>1799.1188031459144</c:v>
                </c:pt>
                <c:pt idx="27">
                  <c:v>1805.0070893187469</c:v>
                </c:pt>
                <c:pt idx="28">
                  <c:v>1810.6812079010542</c:v>
                </c:pt>
                <c:pt idx="29">
                  <c:v>1816.156192997237</c:v>
                </c:pt>
                <c:pt idx="30">
                  <c:v>1821.4455492015659</c:v>
                </c:pt>
                <c:pt idx="31">
                  <c:v>1826.5614522860856</c:v>
                </c:pt>
                <c:pt idx="32">
                  <c:v>1831.5149180157987</c:v>
                </c:pt>
                <c:pt idx="33">
                  <c:v>1836.3159449789168</c:v>
                </c:pt>
                <c:pt idx="34">
                  <c:v>1840.9736360888676</c:v>
                </c:pt>
                <c:pt idx="35">
                  <c:v>1845.4963024693193</c:v>
                </c:pt>
                <c:pt idx="36">
                  <c:v>1849.891552701245</c:v>
                </c:pt>
                <c:pt idx="37">
                  <c:v>1854.1663698394264</c:v>
                </c:pt>
                <c:pt idx="38">
                  <c:v>1858.3271781561675</c:v>
                </c:pt>
                <c:pt idx="39">
                  <c:v>1862.3799012138586</c:v>
                </c:pt>
                <c:pt idx="40">
                  <c:v>1866.330012584064</c:v>
                </c:pt>
                <c:pt idx="41">
                  <c:v>1870.1825803029526</c:v>
                </c:pt>
                <c:pt idx="42">
                  <c:v>1873.9423059689987</c:v>
                </c:pt>
                <c:pt idx="43">
                  <c:v>1877.6135592395922</c:v>
                </c:pt>
                <c:pt idx="44">
                  <c:v>1881.2004083614147</c:v>
                </c:pt>
                <c:pt idx="45">
                  <c:v>1884.7066472695101</c:v>
                </c:pt>
                <c:pt idx="46">
                  <c:v>1888.1358197076765</c:v>
                </c:pt>
                <c:pt idx="47">
                  <c:v>1891.4912407546328</c:v>
                </c:pt>
                <c:pt idx="48">
                  <c:v>1894.7760160837429</c:v>
                </c:pt>
                <c:pt idx="49">
                  <c:v>1897.9930592367521</c:v>
                </c:pt>
                <c:pt idx="50">
                  <c:v>1901.1451071523288</c:v>
                </c:pt>
                <c:pt idx="51">
                  <c:v>1904.234734156812</c:v>
                </c:pt>
                <c:pt idx="52">
                  <c:v>1907.2643645963569</c:v>
                </c:pt>
                <c:pt idx="53">
                  <c:v>1910.2362842657972</c:v>
                </c:pt>
                <c:pt idx="54">
                  <c:v>1913.152650769189</c:v>
                </c:pt>
                <c:pt idx="55">
                  <c:v>1916.01550292968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'Sheet3 (2)'!$K$4</c:f>
              <c:strCache>
                <c:ptCount val="1"/>
                <c:pt idx="0">
                  <c:v>Cubic</c:v>
                </c:pt>
              </c:strCache>
            </c:strRef>
          </c:tx>
          <c:marker>
            <c:symbol val="none"/>
          </c:marker>
          <c:val>
            <c:numRef>
              <c:f>'Sheet3 (2)'!$K$5:$K$60</c:f>
              <c:numCache>
                <c:formatCode>0.000</c:formatCode>
                <c:ptCount val="56"/>
                <c:pt idx="0">
                  <c:v>415.71615601601872</c:v>
                </c:pt>
                <c:pt idx="1">
                  <c:v>415.72517358269999</c:v>
                </c:pt>
                <c:pt idx="2">
                  <c:v>415.78829662058712</c:v>
                </c:pt>
                <c:pt idx="3">
                  <c:v>415.9596305805664</c:v>
                </c:pt>
                <c:pt idx="4">
                  <c:v>416.29328092368394</c:v>
                </c:pt>
                <c:pt idx="5">
                  <c:v>416.84335311098579</c:v>
                </c:pt>
                <c:pt idx="6">
                  <c:v>417.66395260351817</c:v>
                </c:pt>
                <c:pt idx="7">
                  <c:v>418.80918486232702</c:v>
                </c:pt>
                <c:pt idx="8">
                  <c:v>420.33315534845849</c:v>
                </c:pt>
                <c:pt idx="9">
                  <c:v>422.2899695229587</c:v>
                </c:pt>
                <c:pt idx="10">
                  <c:v>424.73373284687369</c:v>
                </c:pt>
                <c:pt idx="11">
                  <c:v>427.71855078124952</c:v>
                </c:pt>
                <c:pt idx="12">
                  <c:v>431.2985287871324</c:v>
                </c:pt>
                <c:pt idx="13">
                  <c:v>435.52777232556826</c:v>
                </c:pt>
                <c:pt idx="14">
                  <c:v>440.46038685760334</c:v>
                </c:pt>
                <c:pt idx="15">
                  <c:v>446.15047784428361</c:v>
                </c:pt>
                <c:pt idx="16">
                  <c:v>452.6521507466552</c:v>
                </c:pt>
                <c:pt idx="17">
                  <c:v>460.01951102576425</c:v>
                </c:pt>
                <c:pt idx="18">
                  <c:v>468.30666414265676</c:v>
                </c:pt>
                <c:pt idx="19">
                  <c:v>477.56771555837878</c:v>
                </c:pt>
                <c:pt idx="20">
                  <c:v>487.85677073397659</c:v>
                </c:pt>
                <c:pt idx="21">
                  <c:v>499.22793513049618</c:v>
                </c:pt>
                <c:pt idx="22">
                  <c:v>511.7353142089836</c:v>
                </c:pt>
                <c:pt idx="23">
                  <c:v>525.43301343048483</c:v>
                </c:pt>
                <c:pt idx="24">
                  <c:v>540.37513825604628</c:v>
                </c:pt>
                <c:pt idx="25">
                  <c:v>556.61579414671371</c:v>
                </c:pt>
                <c:pt idx="26">
                  <c:v>574.20908656353345</c:v>
                </c:pt>
                <c:pt idx="27">
                  <c:v>593.20912096755137</c:v>
                </c:pt>
                <c:pt idx="28">
                  <c:v>613.6700028198137</c:v>
                </c:pt>
                <c:pt idx="29">
                  <c:v>635.64583758136655</c:v>
                </c:pt>
                <c:pt idx="30">
                  <c:v>659.19073071325602</c:v>
                </c:pt>
                <c:pt idx="31">
                  <c:v>684.35878767652798</c:v>
                </c:pt>
                <c:pt idx="32">
                  <c:v>711.20411393222867</c:v>
                </c:pt>
                <c:pt idx="33">
                  <c:v>739.7808149414044</c:v>
                </c:pt>
                <c:pt idx="34">
                  <c:v>770.14299616510095</c:v>
                </c:pt>
                <c:pt idx="35">
                  <c:v>802.34476306436432</c:v>
                </c:pt>
                <c:pt idx="36">
                  <c:v>836.44022110024093</c:v>
                </c:pt>
                <c:pt idx="37">
                  <c:v>872.48347573377669</c:v>
                </c:pt>
                <c:pt idx="38">
                  <c:v>910.52863242601757</c:v>
                </c:pt>
                <c:pt idx="39">
                  <c:v>950.62979663801002</c:v>
                </c:pt>
                <c:pt idx="40">
                  <c:v>992.84107383079981</c:v>
                </c:pt>
                <c:pt idx="41">
                  <c:v>1037.2165694654334</c:v>
                </c:pt>
                <c:pt idx="42">
                  <c:v>1083.8103890029565</c:v>
                </c:pt>
                <c:pt idx="43">
                  <c:v>1132.6766379044147</c:v>
                </c:pt>
                <c:pt idx="44">
                  <c:v>1183.8694216308554</c:v>
                </c:pt>
                <c:pt idx="45">
                  <c:v>1237.4428456433236</c:v>
                </c:pt>
                <c:pt idx="46">
                  <c:v>1293.4510154028658</c:v>
                </c:pt>
                <c:pt idx="47">
                  <c:v>1351.9480363705284</c:v>
                </c:pt>
                <c:pt idx="48">
                  <c:v>1412.9880140073569</c:v>
                </c:pt>
                <c:pt idx="49">
                  <c:v>1476.6250537743977</c:v>
                </c:pt>
                <c:pt idx="50">
                  <c:v>1542.9132611326968</c:v>
                </c:pt>
                <c:pt idx="51">
                  <c:v>1611.9067415433001</c:v>
                </c:pt>
                <c:pt idx="52">
                  <c:v>1683.6596004672542</c:v>
                </c:pt>
                <c:pt idx="53">
                  <c:v>1758.225943365605</c:v>
                </c:pt>
                <c:pt idx="54">
                  <c:v>1835.6598756993976</c:v>
                </c:pt>
                <c:pt idx="55">
                  <c:v>1916.01550292968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'Sheet3 (2)'!$L$4</c:f>
              <c:strCache>
                <c:ptCount val="1"/>
                <c:pt idx="0">
                  <c:v>Exponential</c:v>
                </c:pt>
              </c:strCache>
            </c:strRef>
          </c:tx>
          <c:marker>
            <c:symbol val="none"/>
          </c:marker>
          <c:val>
            <c:numRef>
              <c:f>'Sheet3 (2)'!$L$5:$L$60</c:f>
              <c:numCache>
                <c:formatCode>0.000</c:formatCode>
                <c:ptCount val="56"/>
                <c:pt idx="0">
                  <c:v>415.98549953668419</c:v>
                </c:pt>
                <c:pt idx="1">
                  <c:v>441.62502410737926</c:v>
                </c:pt>
                <c:pt idx="2">
                  <c:v>467.58292648565072</c:v>
                </c:pt>
                <c:pt idx="3">
                  <c:v>493.58995594134495</c:v>
                </c:pt>
                <c:pt idx="4">
                  <c:v>519.64620545076127</c:v>
                </c:pt>
                <c:pt idx="5">
                  <c:v>545.7517681661634</c:v>
                </c:pt>
                <c:pt idx="6">
                  <c:v>571.90673741611783</c:v>
                </c:pt>
                <c:pt idx="7">
                  <c:v>598.11120670580908</c:v>
                </c:pt>
                <c:pt idx="8">
                  <c:v>624.36526971739863</c:v>
                </c:pt>
                <c:pt idx="9">
                  <c:v>650.66902031034158</c:v>
                </c:pt>
                <c:pt idx="10">
                  <c:v>677.02255252173234</c:v>
                </c:pt>
                <c:pt idx="11">
                  <c:v>703.42596056663365</c:v>
                </c:pt>
                <c:pt idx="12">
                  <c:v>729.87933883841629</c:v>
                </c:pt>
                <c:pt idx="13">
                  <c:v>756.38278190909773</c:v>
                </c:pt>
                <c:pt idx="14">
                  <c:v>782.93638452968094</c:v>
                </c:pt>
                <c:pt idx="15">
                  <c:v>809.54024163049007</c:v>
                </c:pt>
                <c:pt idx="16">
                  <c:v>836.19444832151021</c:v>
                </c:pt>
                <c:pt idx="17">
                  <c:v>862.89909989273133</c:v>
                </c:pt>
                <c:pt idx="18">
                  <c:v>889.6542918144853</c:v>
                </c:pt>
                <c:pt idx="19">
                  <c:v>916.46011973778332</c:v>
                </c:pt>
                <c:pt idx="20">
                  <c:v>943.31667949467214</c:v>
                </c:pt>
                <c:pt idx="21">
                  <c:v>970.22406709855568</c:v>
                </c:pt>
                <c:pt idx="22">
                  <c:v>997.18237874455963</c:v>
                </c:pt>
                <c:pt idx="23">
                  <c:v>1024.1917108098603</c:v>
                </c:pt>
                <c:pt idx="24">
                  <c:v>1051.2521598540316</c:v>
                </c:pt>
                <c:pt idx="25">
                  <c:v>1078.3638226194046</c:v>
                </c:pt>
                <c:pt idx="26">
                  <c:v>1105.5267960313868</c:v>
                </c:pt>
                <c:pt idx="27">
                  <c:v>1132.7411771988334</c:v>
                </c:pt>
                <c:pt idx="28">
                  <c:v>1160.0070634143797</c:v>
                </c:pt>
                <c:pt idx="29">
                  <c:v>1187.3245521548001</c:v>
                </c:pt>
                <c:pt idx="30">
                  <c:v>1214.6937410813416</c:v>
                </c:pt>
                <c:pt idx="31">
                  <c:v>1242.1147280400867</c:v>
                </c:pt>
                <c:pt idx="32">
                  <c:v>1269.5876110623014</c:v>
                </c:pt>
                <c:pt idx="33">
                  <c:v>1297.1124883647772</c:v>
                </c:pt>
                <c:pt idx="34">
                  <c:v>1324.689458350186</c:v>
                </c:pt>
                <c:pt idx="35">
                  <c:v>1352.3186196074414</c:v>
                </c:pt>
                <c:pt idx="36">
                  <c:v>1380.0000709120343</c:v>
                </c:pt>
                <c:pt idx="37">
                  <c:v>1407.7339112263994</c:v>
                </c:pt>
                <c:pt idx="38">
                  <c:v>1435.520239700269</c:v>
                </c:pt>
                <c:pt idx="39">
                  <c:v>1463.3591556710091</c:v>
                </c:pt>
                <c:pt idx="40">
                  <c:v>1491.2507586640038</c:v>
                </c:pt>
                <c:pt idx="41">
                  <c:v>1519.1951483929886</c:v>
                </c:pt>
                <c:pt idx="42">
                  <c:v>1547.1924247604095</c:v>
                </c:pt>
                <c:pt idx="43">
                  <c:v>1575.2426878577942</c:v>
                </c:pt>
                <c:pt idx="44">
                  <c:v>1603.3460379660946</c:v>
                </c:pt>
                <c:pt idx="45">
                  <c:v>1631.5025755560496</c:v>
                </c:pt>
                <c:pt idx="46">
                  <c:v>1659.7124012885492</c:v>
                </c:pt>
                <c:pt idx="47">
                  <c:v>1687.9756160149943</c:v>
                </c:pt>
                <c:pt idx="48">
                  <c:v>1716.2923207776407</c:v>
                </c:pt>
                <c:pt idx="49">
                  <c:v>1744.6626168099911</c:v>
                </c:pt>
                <c:pt idx="50">
                  <c:v>1773.0866055371248</c:v>
                </c:pt>
                <c:pt idx="51">
                  <c:v>1801.5643885760844</c:v>
                </c:pt>
                <c:pt idx="52">
                  <c:v>1830.0960677362211</c:v>
                </c:pt>
                <c:pt idx="53">
                  <c:v>1858.681745019577</c:v>
                </c:pt>
                <c:pt idx="54">
                  <c:v>1887.3215226212321</c:v>
                </c:pt>
                <c:pt idx="55">
                  <c:v>1916.01550292968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58080"/>
        <c:axId val="150960384"/>
      </c:lineChart>
      <c:catAx>
        <c:axId val="150958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0960384"/>
        <c:crosses val="autoZero"/>
        <c:auto val="1"/>
        <c:lblAlgn val="ctr"/>
        <c:lblOffset val="100"/>
        <c:noMultiLvlLbl val="0"/>
      </c:catAx>
      <c:valAx>
        <c:axId val="15096038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50958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268941</xdr:colOff>
      <xdr:row>20</xdr:row>
      <xdr:rowOff>145676</xdr:rowOff>
    </xdr:from>
    <xdr:to>
      <xdr:col>12</xdr:col>
      <xdr:colOff>235322</xdr:colOff>
      <xdr:row>35</xdr:row>
      <xdr:rowOff>100852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</xdr:colOff>
      <xdr:row>11</xdr:row>
      <xdr:rowOff>141194</xdr:rowOff>
    </xdr:from>
    <xdr:to>
      <xdr:col>7</xdr:col>
      <xdr:colOff>621926</xdr:colOff>
      <xdr:row>26</xdr:row>
      <xdr:rowOff>26894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zoomScale="85" zoomScaleNormal="85" workbookViewId="0">
      <selection activeCell="B20" sqref="B20"/>
    </sheetView>
  </sheetViews>
  <sheetFormatPr defaultRowHeight="15" x14ac:dyDescent="0.25"/>
  <cols>
    <col min="1" max="1" width="16" customWidth="1"/>
  </cols>
  <sheetData>
    <row r="3" spans="1:3" x14ac:dyDescent="0.25">
      <c r="A3" t="s">
        <v>0</v>
      </c>
      <c r="B3">
        <v>2</v>
      </c>
    </row>
    <row r="5" spans="1:3" x14ac:dyDescent="0.25">
      <c r="A5" t="s">
        <v>1</v>
      </c>
      <c r="B5">
        <v>100</v>
      </c>
    </row>
    <row r="6" spans="1:3" x14ac:dyDescent="0.25">
      <c r="A6" t="s">
        <v>2</v>
      </c>
      <c r="B6">
        <v>200</v>
      </c>
    </row>
    <row r="8" spans="1:3" x14ac:dyDescent="0.25">
      <c r="A8" t="s">
        <v>3</v>
      </c>
      <c r="B8">
        <v>180</v>
      </c>
    </row>
    <row r="10" spans="1:3" x14ac:dyDescent="0.25">
      <c r="A10" t="s">
        <v>4</v>
      </c>
      <c r="B10">
        <f>B5</f>
        <v>100</v>
      </c>
    </row>
    <row r="11" spans="1:3" x14ac:dyDescent="0.25">
      <c r="A11" t="s">
        <v>5</v>
      </c>
      <c r="B11">
        <f>B6 * B3</f>
        <v>400</v>
      </c>
    </row>
    <row r="13" spans="1:3" x14ac:dyDescent="0.25">
      <c r="A13" t="s">
        <v>6</v>
      </c>
      <c r="B13">
        <f>(B8-B5)/(B6-B5)</f>
        <v>0.8</v>
      </c>
    </row>
    <row r="14" spans="1:3" x14ac:dyDescent="0.25">
      <c r="A14" t="s">
        <v>7</v>
      </c>
      <c r="B14">
        <f>B8 * (1 +B13)</f>
        <v>324</v>
      </c>
      <c r="C14">
        <f>(B14-B5)/(B11-B5)</f>
        <v>0.7466666666666667</v>
      </c>
    </row>
    <row r="15" spans="1:3" x14ac:dyDescent="0.25">
      <c r="B15">
        <f>B5+(B11-B5)*B13</f>
        <v>340</v>
      </c>
      <c r="C15">
        <f>(B15-B5)/(B11-B5)</f>
        <v>0.8</v>
      </c>
    </row>
    <row r="17" spans="1:2" x14ac:dyDescent="0.25">
      <c r="A17" t="s">
        <v>10</v>
      </c>
      <c r="B17">
        <v>72.442951882273704</v>
      </c>
    </row>
    <row r="18" spans="1:2" x14ac:dyDescent="0.25">
      <c r="A18" t="s">
        <v>11</v>
      </c>
      <c r="B18" s="1">
        <f>B8 - ((B11+B5)/2)</f>
        <v>-70</v>
      </c>
    </row>
    <row r="19" spans="1:2" x14ac:dyDescent="0.25">
      <c r="A19" t="s">
        <v>11</v>
      </c>
      <c r="B19">
        <f>B18/B17</f>
        <v>-0.96627757678561033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5" zoomScaleNormal="85" workbookViewId="0">
      <selection activeCell="A3" sqref="A3:B4"/>
    </sheetView>
  </sheetViews>
  <sheetFormatPr defaultRowHeight="15" x14ac:dyDescent="0.25"/>
  <cols>
    <col min="1" max="1" width="12.85546875" bestFit="1" customWidth="1"/>
    <col min="2" max="3" width="17.85546875" bestFit="1" customWidth="1"/>
  </cols>
  <sheetData>
    <row r="1" spans="1:3" x14ac:dyDescent="0.25">
      <c r="A1" t="s">
        <v>0</v>
      </c>
      <c r="B1">
        <v>2</v>
      </c>
    </row>
    <row r="3" spans="1:3" x14ac:dyDescent="0.25">
      <c r="A3" t="s">
        <v>1</v>
      </c>
      <c r="B3">
        <v>-9447</v>
      </c>
    </row>
    <row r="4" spans="1:3" x14ac:dyDescent="0.25">
      <c r="A4" t="s">
        <v>2</v>
      </c>
      <c r="B4">
        <v>5898</v>
      </c>
    </row>
    <row r="6" spans="1:3" x14ac:dyDescent="0.25">
      <c r="A6" t="s">
        <v>3</v>
      </c>
      <c r="B6">
        <v>180</v>
      </c>
    </row>
    <row r="8" spans="1:3" x14ac:dyDescent="0.25">
      <c r="A8" t="s">
        <v>4</v>
      </c>
      <c r="B8">
        <f>B3</f>
        <v>-9447</v>
      </c>
    </row>
    <row r="9" spans="1:3" x14ac:dyDescent="0.25">
      <c r="A9" t="s">
        <v>5</v>
      </c>
      <c r="B9">
        <f>B4 * B1</f>
        <v>11796</v>
      </c>
    </row>
    <row r="11" spans="1:3" x14ac:dyDescent="0.25">
      <c r="A11" t="s">
        <v>6</v>
      </c>
      <c r="B11">
        <f>(B6-B3)/(B4-B3)</f>
        <v>0.62737047898338216</v>
      </c>
    </row>
    <row r="12" spans="1:3" x14ac:dyDescent="0.25">
      <c r="A12" t="s">
        <v>7</v>
      </c>
      <c r="B12">
        <f>B6 * (1 +B11)</f>
        <v>292.92668621700881</v>
      </c>
      <c r="C12">
        <f>(B12-B3)/(B9-B3)</f>
        <v>0.45850052658367502</v>
      </c>
    </row>
    <row r="13" spans="1:3" x14ac:dyDescent="0.25">
      <c r="B13">
        <f>B3+(B9-B3)*B11</f>
        <v>3880.2310850439881</v>
      </c>
      <c r="C13">
        <f>(B13-B3)/(B9-B3)</f>
        <v>0.62737047898338216</v>
      </c>
    </row>
    <row r="17" spans="1:3" x14ac:dyDescent="0.25">
      <c r="A17" t="s">
        <v>9</v>
      </c>
      <c r="B17">
        <v>275</v>
      </c>
    </row>
    <row r="18" spans="1:3" x14ac:dyDescent="0.25">
      <c r="A18" t="s">
        <v>8</v>
      </c>
      <c r="B18" s="1">
        <v>6371000</v>
      </c>
      <c r="C18">
        <f>B13+B18</f>
        <v>6374880.2310850443</v>
      </c>
    </row>
    <row r="19" spans="1:3" x14ac:dyDescent="0.25">
      <c r="B19" s="4">
        <f>B17/B18</f>
        <v>4.3164338408413124E-5</v>
      </c>
      <c r="C19" s="4">
        <f>B17/C18</f>
        <v>4.3138065348906685E-5</v>
      </c>
    </row>
    <row r="20" spans="1:3" x14ac:dyDescent="0.25">
      <c r="C20">
        <f>C18*B19</f>
        <v>275.16748760765773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5" zoomScaleNormal="85" workbookViewId="0">
      <selection activeCell="L5" sqref="L5"/>
    </sheetView>
  </sheetViews>
  <sheetFormatPr defaultRowHeight="15" x14ac:dyDescent="0.25"/>
  <cols>
    <col min="1" max="1" width="9.85546875" bestFit="1" customWidth="1"/>
    <col min="2" max="2" width="3.140625" bestFit="1" customWidth="1"/>
    <col min="4" max="4" width="6.140625" bestFit="1" customWidth="1"/>
    <col min="7" max="7" width="10.42578125" customWidth="1"/>
    <col min="8" max="8" width="17" bestFit="1" customWidth="1"/>
    <col min="11" max="11" width="19.140625" style="3" bestFit="1" customWidth="1"/>
    <col min="12" max="12" width="12.140625" bestFit="1" customWidth="1"/>
  </cols>
  <sheetData>
    <row r="1" spans="1:12" x14ac:dyDescent="0.25">
      <c r="A1" t="s">
        <v>1</v>
      </c>
      <c r="C1">
        <v>-9447</v>
      </c>
      <c r="E1">
        <v>0</v>
      </c>
      <c r="F1" t="s">
        <v>12</v>
      </c>
      <c r="G1" t="s">
        <v>13</v>
      </c>
      <c r="H1" t="s">
        <v>14</v>
      </c>
      <c r="J1" t="s">
        <v>17</v>
      </c>
      <c r="K1" s="3">
        <v>0</v>
      </c>
    </row>
    <row r="2" spans="1:12" x14ac:dyDescent="0.25">
      <c r="A2" t="s">
        <v>2</v>
      </c>
      <c r="C2">
        <v>5898</v>
      </c>
      <c r="E2">
        <f>C2-C1</f>
        <v>15345</v>
      </c>
      <c r="F2">
        <f>LOG(E2)</f>
        <v>4.1859668927678415</v>
      </c>
      <c r="H2" s="2">
        <f>POWER(E2,3)</f>
        <v>3613272188625</v>
      </c>
      <c r="K2" s="3">
        <f>POWER(2,E2/10000)</f>
        <v>2.8968801529575861</v>
      </c>
    </row>
    <row r="4" spans="1:12" x14ac:dyDescent="0.25">
      <c r="C4" t="s">
        <v>15</v>
      </c>
      <c r="G4" t="s">
        <v>16</v>
      </c>
      <c r="K4" s="3" t="s">
        <v>14</v>
      </c>
      <c r="L4" t="s">
        <v>18</v>
      </c>
    </row>
    <row r="5" spans="1:12" x14ac:dyDescent="0.25">
      <c r="B5">
        <v>1</v>
      </c>
      <c r="C5">
        <v>-9400</v>
      </c>
      <c r="D5">
        <f>C5-$C$1</f>
        <v>47</v>
      </c>
      <c r="E5">
        <f>LOG(D5)</f>
        <v>1.6720978579357175</v>
      </c>
      <c r="F5">
        <f>E5/F$2</f>
        <v>0.39945319701993498</v>
      </c>
      <c r="G5">
        <f>C$1 + (E$2*F5)</f>
        <v>-3317.3906917290979</v>
      </c>
      <c r="H5">
        <f>D5/E$2</f>
        <v>3.0628869338546758E-3</v>
      </c>
      <c r="I5">
        <f>POWER(H5,B5)</f>
        <v>3.0628869338546758E-3</v>
      </c>
      <c r="J5">
        <f>POWER(D5, 3)</f>
        <v>103823</v>
      </c>
      <c r="K5" s="3">
        <f>C$1 +(E$2 * (J5/H$2))</f>
        <v>-9446.9995590800099</v>
      </c>
      <c r="L5">
        <f>C$1 + (E$2 * POWER(2, D5/10000)/K$2)</f>
        <v>-4132.637126894746</v>
      </c>
    </row>
    <row r="6" spans="1:12" x14ac:dyDescent="0.25">
      <c r="A6" t="s">
        <v>3</v>
      </c>
      <c r="B6">
        <v>2</v>
      </c>
      <c r="C6">
        <v>-9000</v>
      </c>
      <c r="D6">
        <f>C6-$C$1</f>
        <v>447</v>
      </c>
      <c r="E6">
        <f>LOG(D6)</f>
        <v>2.6503075231319366</v>
      </c>
      <c r="F6">
        <f>E6/F$2</f>
        <v>0.63314106179647844</v>
      </c>
      <c r="G6">
        <f t="shared" ref="G6:G20" si="0">C$1 + (E$2*F6)</f>
        <v>268.54959326696189</v>
      </c>
      <c r="H6">
        <f t="shared" ref="H6:H20" si="1">D6/E$2</f>
        <v>2.9130009775171065E-2</v>
      </c>
      <c r="I6">
        <f t="shared" ref="I6:I20" si="2">POWER(H6,B6)</f>
        <v>8.4855746950156176E-4</v>
      </c>
      <c r="J6">
        <f t="shared" ref="J6:J20" si="3">POWER(D6, 3)</f>
        <v>89314623</v>
      </c>
      <c r="K6" s="3">
        <f t="shared" ref="K6:K20" si="4">C$1 +(E$2 * (J6/H$2))</f>
        <v>-9446.6206948111321</v>
      </c>
      <c r="L6">
        <f t="shared" ref="L6:L20" si="5">C$1 + (E$2 * POWER(2, D6/10000)/K$2)</f>
        <v>-3983.2300502928283</v>
      </c>
    </row>
    <row r="7" spans="1:12" x14ac:dyDescent="0.25">
      <c r="B7">
        <v>3</v>
      </c>
      <c r="C7">
        <v>-8000</v>
      </c>
      <c r="D7">
        <f t="shared" ref="D7:D20" si="6">C7-$C$1</f>
        <v>1447</v>
      </c>
      <c r="E7">
        <f t="shared" ref="E7:E20" si="7">LOG(D7)</f>
        <v>3.1604685311190375</v>
      </c>
      <c r="F7">
        <f t="shared" ref="F7:F20" si="8">E7/F$2</f>
        <v>0.75501517620204472</v>
      </c>
      <c r="G7">
        <f t="shared" si="0"/>
        <v>2138.7078788203762</v>
      </c>
      <c r="H7">
        <f t="shared" si="1"/>
        <v>9.4297816878462046E-2</v>
      </c>
      <c r="I7">
        <f t="shared" si="2"/>
        <v>8.3850356818896148E-4</v>
      </c>
      <c r="J7">
        <f t="shared" si="3"/>
        <v>3029741623</v>
      </c>
      <c r="K7" s="3">
        <f t="shared" si="4"/>
        <v>-9434.1331627461404</v>
      </c>
      <c r="L7">
        <f t="shared" si="5"/>
        <v>-3591.0763625005975</v>
      </c>
    </row>
    <row r="8" spans="1:12" x14ac:dyDescent="0.25">
      <c r="B8">
        <v>4</v>
      </c>
      <c r="C8">
        <v>-7000</v>
      </c>
      <c r="D8">
        <f t="shared" si="6"/>
        <v>2447</v>
      </c>
      <c r="E8">
        <f t="shared" si="7"/>
        <v>3.3886339693517891</v>
      </c>
      <c r="F8">
        <f t="shared" si="8"/>
        <v>0.80952240095505379</v>
      </c>
      <c r="G8">
        <f t="shared" si="0"/>
        <v>2975.1212426553011</v>
      </c>
      <c r="H8">
        <f t="shared" si="1"/>
        <v>0.15946562398175301</v>
      </c>
      <c r="I8">
        <f t="shared" si="2"/>
        <v>6.4664854740481071E-4</v>
      </c>
      <c r="J8">
        <f t="shared" si="3"/>
        <v>14652168623</v>
      </c>
      <c r="K8" s="3">
        <f t="shared" si="4"/>
        <v>-9384.7745390375658</v>
      </c>
      <c r="L8">
        <f t="shared" si="5"/>
        <v>-3170.7764466891404</v>
      </c>
    </row>
    <row r="9" spans="1:12" x14ac:dyDescent="0.25">
      <c r="B9">
        <v>5</v>
      </c>
      <c r="C9">
        <v>-6000</v>
      </c>
      <c r="D9">
        <f t="shared" si="6"/>
        <v>3447</v>
      </c>
      <c r="E9">
        <f t="shared" si="7"/>
        <v>3.5374412834079476</v>
      </c>
      <c r="F9">
        <f t="shared" si="8"/>
        <v>0.84507149101433143</v>
      </c>
      <c r="G9">
        <f t="shared" si="0"/>
        <v>3520.6220296149149</v>
      </c>
      <c r="H9">
        <f t="shared" si="1"/>
        <v>0.22463343108504399</v>
      </c>
      <c r="I9">
        <f t="shared" si="2"/>
        <v>5.7196829142949063E-4</v>
      </c>
      <c r="J9">
        <f t="shared" si="3"/>
        <v>40956595623</v>
      </c>
      <c r="K9" s="3">
        <f t="shared" si="4"/>
        <v>-9273.0637651894976</v>
      </c>
      <c r="L9">
        <f t="shared" si="5"/>
        <v>-2720.310150616182</v>
      </c>
    </row>
    <row r="10" spans="1:12" x14ac:dyDescent="0.25">
      <c r="B10">
        <v>6</v>
      </c>
      <c r="C10">
        <v>-5000</v>
      </c>
      <c r="D10">
        <f t="shared" si="6"/>
        <v>4447</v>
      </c>
      <c r="E10">
        <f t="shared" si="7"/>
        <v>3.6480671294489349</v>
      </c>
      <c r="F10">
        <f t="shared" si="8"/>
        <v>0.87149927911559832</v>
      </c>
      <c r="G10">
        <f t="shared" si="0"/>
        <v>3926.1564380288564</v>
      </c>
      <c r="H10">
        <f t="shared" si="1"/>
        <v>0.28980123818833498</v>
      </c>
      <c r="I10">
        <f t="shared" si="2"/>
        <v>5.9238140859483928E-4</v>
      </c>
      <c r="J10">
        <f t="shared" si="3"/>
        <v>87943022623</v>
      </c>
      <c r="K10" s="3">
        <f t="shared" si="4"/>
        <v>-9073.5197827060274</v>
      </c>
      <c r="L10">
        <f t="shared" si="5"/>
        <v>-2237.5123287181705</v>
      </c>
    </row>
    <row r="11" spans="1:12" x14ac:dyDescent="0.25">
      <c r="B11">
        <v>7</v>
      </c>
      <c r="C11">
        <v>-4000</v>
      </c>
      <c r="D11">
        <f t="shared" si="6"/>
        <v>5447</v>
      </c>
      <c r="E11">
        <f t="shared" si="7"/>
        <v>3.7361573752731321</v>
      </c>
      <c r="F11">
        <f t="shared" si="8"/>
        <v>0.89254346032410048</v>
      </c>
      <c r="G11">
        <f t="shared" si="0"/>
        <v>4249.0793986733224</v>
      </c>
      <c r="H11">
        <f t="shared" si="1"/>
        <v>0.35496904529162593</v>
      </c>
      <c r="I11">
        <f t="shared" si="2"/>
        <v>7.1012267036479827E-4</v>
      </c>
      <c r="J11">
        <f t="shared" si="3"/>
        <v>161611449623</v>
      </c>
      <c r="K11" s="3">
        <f t="shared" si="4"/>
        <v>-8760.6615330912427</v>
      </c>
      <c r="L11">
        <f t="shared" si="5"/>
        <v>-1720.0624354375559</v>
      </c>
    </row>
    <row r="12" spans="1:12" x14ac:dyDescent="0.25">
      <c r="B12">
        <v>8</v>
      </c>
      <c r="C12">
        <v>-3000</v>
      </c>
      <c r="D12">
        <f t="shared" si="6"/>
        <v>6447</v>
      </c>
      <c r="E12">
        <f t="shared" si="7"/>
        <v>3.8093576702111056</v>
      </c>
      <c r="F12">
        <f t="shared" si="8"/>
        <v>0.91003053005330514</v>
      </c>
      <c r="G12">
        <f t="shared" si="0"/>
        <v>4517.4184836679669</v>
      </c>
      <c r="H12">
        <f t="shared" si="1"/>
        <v>0.42013685239491694</v>
      </c>
      <c r="I12">
        <f t="shared" si="2"/>
        <v>9.7079206875764546E-4</v>
      </c>
      <c r="J12">
        <f t="shared" si="3"/>
        <v>267961876623</v>
      </c>
      <c r="K12" s="3">
        <f t="shared" si="4"/>
        <v>-8309.0079578492332</v>
      </c>
      <c r="L12">
        <f t="shared" si="5"/>
        <v>-1165.4733716271548</v>
      </c>
    </row>
    <row r="13" spans="1:12" x14ac:dyDescent="0.25">
      <c r="B13">
        <v>9</v>
      </c>
      <c r="C13">
        <v>-2000</v>
      </c>
      <c r="D13">
        <f t="shared" si="6"/>
        <v>7447</v>
      </c>
      <c r="E13">
        <f t="shared" si="7"/>
        <v>3.8719813538433692</v>
      </c>
      <c r="F13">
        <f t="shared" si="8"/>
        <v>0.92499091680181467</v>
      </c>
      <c r="G13">
        <f t="shared" si="0"/>
        <v>4746.9856183238462</v>
      </c>
      <c r="H13">
        <f t="shared" si="1"/>
        <v>0.48530465949820789</v>
      </c>
      <c r="I13">
        <f t="shared" si="2"/>
        <v>1.4932418383107383E-3</v>
      </c>
      <c r="J13">
        <f t="shared" si="3"/>
        <v>412994303623</v>
      </c>
      <c r="K13" s="3">
        <f t="shared" si="4"/>
        <v>-7693.0779984840892</v>
      </c>
      <c r="L13">
        <f t="shared" si="5"/>
        <v>-571.07953042232293</v>
      </c>
    </row>
    <row r="14" spans="1:12" x14ac:dyDescent="0.25">
      <c r="B14">
        <v>10</v>
      </c>
      <c r="C14">
        <v>-1000</v>
      </c>
      <c r="D14">
        <f t="shared" si="6"/>
        <v>8447</v>
      </c>
      <c r="E14">
        <f t="shared" si="7"/>
        <v>3.9267024941826452</v>
      </c>
      <c r="F14">
        <f t="shared" si="8"/>
        <v>0.93806343785634538</v>
      </c>
      <c r="G14">
        <f t="shared" si="0"/>
        <v>4947.5834539056195</v>
      </c>
      <c r="H14">
        <f t="shared" si="1"/>
        <v>0.55047246660149884</v>
      </c>
      <c r="I14">
        <f t="shared" si="2"/>
        <v>2.5547947448161428E-3</v>
      </c>
      <c r="J14">
        <f t="shared" si="3"/>
        <v>602708730623</v>
      </c>
      <c r="K14" s="3">
        <f t="shared" si="4"/>
        <v>-6887.3905964999003</v>
      </c>
      <c r="L14">
        <f t="shared" si="5"/>
        <v>65.976014876026966</v>
      </c>
    </row>
    <row r="15" spans="1:12" x14ac:dyDescent="0.25">
      <c r="B15">
        <v>11</v>
      </c>
      <c r="C15">
        <v>0</v>
      </c>
      <c r="D15">
        <f t="shared" si="6"/>
        <v>9447</v>
      </c>
      <c r="E15">
        <f t="shared" si="7"/>
        <v>3.9752939153562061</v>
      </c>
      <c r="F15">
        <f t="shared" si="8"/>
        <v>0.94967160925815775</v>
      </c>
      <c r="G15">
        <f t="shared" si="0"/>
        <v>5125.7108440664306</v>
      </c>
      <c r="H15">
        <f t="shared" si="1"/>
        <v>0.6156402737047898</v>
      </c>
      <c r="I15">
        <f t="shared" si="2"/>
        <v>4.8150106103472465E-3</v>
      </c>
      <c r="J15">
        <f t="shared" si="3"/>
        <v>843105157623</v>
      </c>
      <c r="K15" s="3">
        <f t="shared" si="4"/>
        <v>-5866.464693400756</v>
      </c>
      <c r="L15">
        <f t="shared" si="5"/>
        <v>748.75524248838701</v>
      </c>
    </row>
    <row r="16" spans="1:12" x14ac:dyDescent="0.25">
      <c r="B16">
        <v>12</v>
      </c>
      <c r="C16">
        <v>1000</v>
      </c>
      <c r="D16">
        <f t="shared" si="6"/>
        <v>10447</v>
      </c>
      <c r="E16">
        <f t="shared" si="7"/>
        <v>4.0189915947056116</v>
      </c>
      <c r="F16">
        <f t="shared" si="8"/>
        <v>0.9601106978770626</v>
      </c>
      <c r="G16">
        <f t="shared" si="0"/>
        <v>5285.8986589235265</v>
      </c>
      <c r="H16">
        <f t="shared" si="1"/>
        <v>0.68080808080808086</v>
      </c>
      <c r="I16">
        <f t="shared" si="2"/>
        <v>9.9150845794198812E-3</v>
      </c>
      <c r="J16">
        <f t="shared" si="3"/>
        <v>1140183584623</v>
      </c>
      <c r="K16" s="3">
        <f t="shared" si="4"/>
        <v>-4604.8192306907458</v>
      </c>
      <c r="L16">
        <f t="shared" si="5"/>
        <v>1480.5398994143434</v>
      </c>
    </row>
    <row r="17" spans="2:12" x14ac:dyDescent="0.25">
      <c r="B17">
        <v>13</v>
      </c>
      <c r="C17">
        <v>2000</v>
      </c>
      <c r="D17">
        <f t="shared" si="6"/>
        <v>11447</v>
      </c>
      <c r="E17">
        <f t="shared" si="7"/>
        <v>4.0586916828192301</v>
      </c>
      <c r="F17">
        <f t="shared" si="8"/>
        <v>0.96959478820329259</v>
      </c>
      <c r="G17">
        <f t="shared" si="0"/>
        <v>5431.4320249795255</v>
      </c>
      <c r="H17">
        <f t="shared" si="1"/>
        <v>0.74597588791137182</v>
      </c>
      <c r="I17">
        <f t="shared" si="2"/>
        <v>2.2152475793602862E-2</v>
      </c>
      <c r="J17">
        <f t="shared" si="3"/>
        <v>1499944011623</v>
      </c>
      <c r="K17" s="3">
        <f t="shared" si="4"/>
        <v>-3076.9731498739593</v>
      </c>
      <c r="L17">
        <f t="shared" si="5"/>
        <v>2264.847274998805</v>
      </c>
    </row>
    <row r="18" spans="2:12" x14ac:dyDescent="0.25">
      <c r="B18">
        <v>14</v>
      </c>
      <c r="C18">
        <v>3000</v>
      </c>
      <c r="D18">
        <f t="shared" si="6"/>
        <v>12447</v>
      </c>
      <c r="E18">
        <f t="shared" si="7"/>
        <v>4.0950646895486358</v>
      </c>
      <c r="F18">
        <f t="shared" si="8"/>
        <v>0.97828406063692031</v>
      </c>
      <c r="G18">
        <f t="shared" si="0"/>
        <v>5564.7689104735418</v>
      </c>
      <c r="H18">
        <f t="shared" si="1"/>
        <v>0.81114369501466277</v>
      </c>
      <c r="I18">
        <f t="shared" si="2"/>
        <v>5.3378842855087087E-2</v>
      </c>
      <c r="J18">
        <f t="shared" si="3"/>
        <v>1928386438623</v>
      </c>
      <c r="K18" s="3">
        <f t="shared" si="4"/>
        <v>-1257.445392454486</v>
      </c>
      <c r="L18">
        <f t="shared" si="5"/>
        <v>3105.4471066217193</v>
      </c>
    </row>
    <row r="19" spans="2:12" x14ac:dyDescent="0.25">
      <c r="B19">
        <v>15</v>
      </c>
      <c r="C19">
        <v>4000</v>
      </c>
      <c r="D19">
        <f t="shared" si="6"/>
        <v>13447</v>
      </c>
      <c r="E19">
        <f t="shared" si="7"/>
        <v>4.1286254048759501</v>
      </c>
      <c r="F19">
        <f t="shared" si="8"/>
        <v>0.98630149512387177</v>
      </c>
      <c r="G19">
        <f t="shared" si="0"/>
        <v>5687.7964426758117</v>
      </c>
      <c r="H19">
        <f t="shared" si="1"/>
        <v>0.87631150211795372</v>
      </c>
      <c r="I19">
        <f t="shared" si="2"/>
        <v>0.13799955362253177</v>
      </c>
      <c r="J19">
        <f t="shared" si="3"/>
        <v>2431510865623</v>
      </c>
      <c r="K19" s="3">
        <f t="shared" si="4"/>
        <v>879.24510006358651</v>
      </c>
      <c r="L19">
        <f t="shared" si="5"/>
        <v>4006.3796987676342</v>
      </c>
    </row>
    <row r="20" spans="2:12" x14ac:dyDescent="0.25">
      <c r="B20">
        <v>16</v>
      </c>
      <c r="C20">
        <v>5000</v>
      </c>
      <c r="D20">
        <f t="shared" si="6"/>
        <v>14447</v>
      </c>
      <c r="E20">
        <f t="shared" si="7"/>
        <v>4.1597776727872482</v>
      </c>
      <c r="F20">
        <f t="shared" si="8"/>
        <v>0.9937435673402385</v>
      </c>
      <c r="G20">
        <f t="shared" si="0"/>
        <v>5801.99504083596</v>
      </c>
      <c r="H20">
        <f t="shared" si="1"/>
        <v>0.94147930922124468</v>
      </c>
      <c r="I20">
        <f t="shared" si="2"/>
        <v>0.38104167737920874</v>
      </c>
      <c r="J20">
        <f t="shared" si="3"/>
        <v>3015317292623</v>
      </c>
      <c r="K20" s="3">
        <f t="shared" si="4"/>
        <v>3358.5793861761649</v>
      </c>
      <c r="L20">
        <f t="shared" si="5"/>
        <v>4971.9753425636591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="85" zoomScaleNormal="85" workbookViewId="0">
      <selection activeCell="N5" sqref="N5"/>
    </sheetView>
  </sheetViews>
  <sheetFormatPr defaultRowHeight="15" x14ac:dyDescent="0.25"/>
  <cols>
    <col min="1" max="1" width="12.28515625" style="5" bestFit="1" customWidth="1"/>
    <col min="2" max="2" width="3.140625" style="5" bestFit="1" customWidth="1"/>
    <col min="3" max="5" width="8.7109375" style="6" bestFit="1" customWidth="1"/>
    <col min="6" max="6" width="6.42578125" style="6" bestFit="1" customWidth="1"/>
    <col min="7" max="7" width="11.28515625" style="6" bestFit="1" customWidth="1"/>
    <col min="8" max="8" width="15" style="6" bestFit="1" customWidth="1"/>
    <col min="9" max="9" width="5.7109375" style="6" bestFit="1" customWidth="1"/>
    <col min="10" max="10" width="15" style="6" bestFit="1" customWidth="1"/>
    <col min="11" max="11" width="8.7109375" style="6" bestFit="1" customWidth="1"/>
    <col min="12" max="12" width="11.5703125" style="6" bestFit="1" customWidth="1"/>
    <col min="13" max="15" width="5.7109375" style="6" bestFit="1" customWidth="1"/>
    <col min="16" max="16" width="5.85546875" style="6" bestFit="1" customWidth="1"/>
    <col min="17" max="17" width="5.7109375" style="6" bestFit="1" customWidth="1"/>
    <col min="18" max="18" width="6" style="6" bestFit="1" customWidth="1"/>
    <col min="19" max="16384" width="9.140625" style="5"/>
  </cols>
  <sheetData>
    <row r="1" spans="1:18" x14ac:dyDescent="0.25">
      <c r="A1" s="1" t="s">
        <v>1</v>
      </c>
      <c r="C1" s="6">
        <v>415.71615600585898</v>
      </c>
      <c r="E1" s="6">
        <v>0</v>
      </c>
      <c r="F1" s="7" t="s">
        <v>12</v>
      </c>
      <c r="G1" s="7" t="s">
        <v>13</v>
      </c>
      <c r="H1" s="7" t="s">
        <v>14</v>
      </c>
      <c r="J1" s="7" t="s">
        <v>17</v>
      </c>
      <c r="K1" s="6">
        <v>0</v>
      </c>
    </row>
    <row r="2" spans="1:18" x14ac:dyDescent="0.25">
      <c r="A2" s="1" t="s">
        <v>2</v>
      </c>
      <c r="C2" s="6">
        <v>1916.01550292968</v>
      </c>
      <c r="E2" s="6">
        <f>C2-C1</f>
        <v>1500.2993469238211</v>
      </c>
      <c r="F2" s="6">
        <f>LOG(E2)</f>
        <v>3.1761779202201779</v>
      </c>
      <c r="H2" s="6">
        <f>POWER(E2,3)</f>
        <v>3377020995.0012302</v>
      </c>
      <c r="K2" s="6">
        <f>POWER(2,E2/10000) - 1</f>
        <v>0.10959249492747336</v>
      </c>
    </row>
    <row r="3" spans="1:18" x14ac:dyDescent="0.25">
      <c r="N3" s="6">
        <f>SIN(1)</f>
        <v>0.8414709848078965</v>
      </c>
      <c r="O3" s="6">
        <f>COS(1)</f>
        <v>0.54030230586813977</v>
      </c>
      <c r="P3" s="6">
        <f>ACOS(1)</f>
        <v>0</v>
      </c>
      <c r="Q3" s="6">
        <f>TAN(1)</f>
        <v>1.5574077246549023</v>
      </c>
      <c r="R3" s="6">
        <f>ATAN(1)</f>
        <v>0.78539816339744828</v>
      </c>
    </row>
    <row r="4" spans="1:18" s="1" customFormat="1" x14ac:dyDescent="0.25">
      <c r="C4" s="7" t="s">
        <v>15</v>
      </c>
      <c r="D4" s="7"/>
      <c r="E4" s="7"/>
      <c r="F4" s="7"/>
      <c r="G4" s="7" t="s">
        <v>16</v>
      </c>
      <c r="H4" s="7"/>
      <c r="I4" s="7"/>
      <c r="J4" s="7"/>
      <c r="K4" s="7" t="s">
        <v>14</v>
      </c>
      <c r="L4" s="7" t="s">
        <v>18</v>
      </c>
      <c r="M4" s="7"/>
      <c r="N4" s="7" t="s">
        <v>19</v>
      </c>
      <c r="O4" s="7" t="s">
        <v>20</v>
      </c>
      <c r="P4" s="7" t="s">
        <v>23</v>
      </c>
      <c r="Q4" s="7" t="s">
        <v>21</v>
      </c>
      <c r="R4" s="7" t="s">
        <v>22</v>
      </c>
    </row>
    <row r="5" spans="1:18" x14ac:dyDescent="0.25">
      <c r="A5" s="5" t="s">
        <v>24</v>
      </c>
      <c r="B5" s="5">
        <v>0</v>
      </c>
      <c r="C5" s="6">
        <f>CEILING($C$1+(B5*$A$6), 1)</f>
        <v>416</v>
      </c>
      <c r="D5" s="6">
        <f>C5-$C$1</f>
        <v>0.2838439941410229</v>
      </c>
      <c r="E5" s="6">
        <f>LOG(D5)</f>
        <v>-0.54692029058426961</v>
      </c>
      <c r="F5" s="6">
        <f>E5/F$2</f>
        <v>-0.1721944753480171</v>
      </c>
      <c r="G5" s="6">
        <f>$C$1 + $E$2 * (LOG(D5*10)/LOG($E$2*10))</f>
        <v>578.48584760583196</v>
      </c>
      <c r="H5" s="6">
        <f>D5/E$2</f>
        <v>1.8919157348365847E-4</v>
      </c>
      <c r="I5" s="6">
        <f>POWER(H5,B5)</f>
        <v>1</v>
      </c>
      <c r="J5" s="6">
        <f>POWER(D5, 3)</f>
        <v>2.2868576306347674E-2</v>
      </c>
      <c r="K5" s="6">
        <f>C$1 +(E$2 * (J5/H$2))</f>
        <v>415.71615601601872</v>
      </c>
      <c r="L5" s="6">
        <f>C$1 + (E$2 * (POWER(2, D5/10000)-1)/K$2)</f>
        <v>415.98549953668419</v>
      </c>
      <c r="M5" s="6">
        <f>D5/$E$2</f>
        <v>1.8919157348365847E-4</v>
      </c>
      <c r="N5" s="6">
        <f>SIN(M5)/SIN(1)</f>
        <v>2.2483433864117533E-4</v>
      </c>
      <c r="O5" s="6">
        <f>(COS(1 - M5) - COS(1)) / (1 - COS(1))</f>
        <v>3.4629181546215135E-4</v>
      </c>
      <c r="P5" s="6">
        <f>(ACOS(1 - N5) - ACOS(1)) / (1 - ACOS(1))</f>
        <v>2.1205789974736433E-2</v>
      </c>
      <c r="Q5" s="6">
        <f>TAN(M5)/TAN(1)</f>
        <v>1.2147851378023285E-4</v>
      </c>
      <c r="R5" s="6">
        <f>ATAN(M5)/ATAN(1)</f>
        <v>2.4088619001601304E-4</v>
      </c>
    </row>
    <row r="6" spans="1:18" x14ac:dyDescent="0.25">
      <c r="A6" s="5">
        <f>E2 / MAX(B5:B5000)</f>
        <v>27.278169944069475</v>
      </c>
      <c r="B6" s="5">
        <v>1</v>
      </c>
      <c r="C6" s="6">
        <f t="shared" ref="C6:C60" si="0">$C$1+(B6*$A$6)</f>
        <v>442.99432594992845</v>
      </c>
      <c r="D6" s="6">
        <f t="shared" ref="D6:D60" si="1">C6-$C$1</f>
        <v>27.278169944069475</v>
      </c>
      <c r="E6" s="6">
        <f t="shared" ref="E6:E60" si="2">LOG(D6)</f>
        <v>1.4358152307259342</v>
      </c>
      <c r="F6" s="6">
        <f t="shared" ref="F6:F60" si="3">E6/F$2</f>
        <v>0.45205755684694171</v>
      </c>
      <c r="G6" s="6">
        <f t="shared" ref="G6:G60" si="4">$C$1 + $E$2 * (LOG(D6*10)/LOG($E$2*10))</f>
        <v>1290.7871107635872</v>
      </c>
      <c r="H6" s="6">
        <f t="shared" ref="H6:H60" si="5">D6/E$2</f>
        <v>1.8181818181818181E-2</v>
      </c>
      <c r="I6" s="6">
        <f>POWER(H6,B6)</f>
        <v>1.8181818181818181E-2</v>
      </c>
      <c r="J6" s="6">
        <f>POWER(D6, 3)</f>
        <v>20297.646851998379</v>
      </c>
      <c r="K6" s="6">
        <f>C$1 +(E$2 * (J6/H$2))</f>
        <v>415.72517358269999</v>
      </c>
      <c r="L6" s="6">
        <f>C$1 + (E$2 * (POWER(2, D6/10000)-1)/K$2)</f>
        <v>441.62502410737926</v>
      </c>
      <c r="M6" s="6">
        <f t="shared" ref="M6:M60" si="6">D6/$E$2</f>
        <v>1.8181818181818181E-2</v>
      </c>
      <c r="N6" s="6">
        <f t="shared" ref="N6:N60" si="7">SIN(M6)/SIN(1)</f>
        <v>2.1605993282654508E-2</v>
      </c>
      <c r="O6" s="6">
        <f t="shared" ref="O6:O60" si="8">(COS(1 - M6) - COS(1)) / (1 - COS(1))</f>
        <v>3.3085495113275243E-2</v>
      </c>
      <c r="P6" s="6">
        <f t="shared" ref="P6:P60" si="9">(ACOS(1 - N6) - ACOS(1)) / (1 - ACOS(1))</f>
        <v>0.20825104008414752</v>
      </c>
      <c r="Q6" s="6">
        <f t="shared" ref="Q6:Q60" si="10">TAN(M6)/TAN(1)</f>
        <v>1.1675697805431819E-2</v>
      </c>
      <c r="R6" s="6">
        <f t="shared" ref="R6:R60" si="11">ATAN(M6)/ATAN(1)</f>
        <v>2.3147259466888313E-2</v>
      </c>
    </row>
    <row r="7" spans="1:18" x14ac:dyDescent="0.25">
      <c r="B7" s="5">
        <v>2</v>
      </c>
      <c r="C7" s="6">
        <f t="shared" si="0"/>
        <v>470.27249589399793</v>
      </c>
      <c r="D7" s="6">
        <f t="shared" si="1"/>
        <v>54.55633988813895</v>
      </c>
      <c r="E7" s="6">
        <f t="shared" si="2"/>
        <v>1.7368452263899152</v>
      </c>
      <c r="F7" s="6">
        <f t="shared" si="3"/>
        <v>0.54683499162084548</v>
      </c>
      <c r="G7" s="6">
        <f t="shared" si="4"/>
        <v>1398.9326722140297</v>
      </c>
      <c r="H7" s="6">
        <f t="shared" si="5"/>
        <v>3.6363636363636362E-2</v>
      </c>
      <c r="I7" s="6">
        <f>POWER(H7,B7)</f>
        <v>1.3223140495867767E-3</v>
      </c>
      <c r="J7" s="6">
        <f>POWER(D7, 3)</f>
        <v>162381.17481598703</v>
      </c>
      <c r="K7" s="6">
        <f>C$1 +(E$2 * (J7/H$2))</f>
        <v>415.78829662058712</v>
      </c>
      <c r="L7" s="6">
        <f>C$1 + (E$2 * (POWER(2, D7/10000)-1)/K$2)</f>
        <v>467.58292648565072</v>
      </c>
      <c r="M7" s="6">
        <f t="shared" si="6"/>
        <v>3.6363636363636362E-2</v>
      </c>
      <c r="N7" s="6">
        <f t="shared" si="7"/>
        <v>4.3204844284951069E-2</v>
      </c>
      <c r="O7" s="6">
        <f t="shared" si="8"/>
        <v>6.5771520852957885E-2</v>
      </c>
      <c r="P7" s="6">
        <f t="shared" si="9"/>
        <v>0.29502402948796358</v>
      </c>
      <c r="Q7" s="6">
        <f t="shared" si="10"/>
        <v>2.335911933592669E-2</v>
      </c>
      <c r="R7" s="6">
        <f t="shared" si="11"/>
        <v>4.6279228438464104E-2</v>
      </c>
    </row>
    <row r="8" spans="1:18" x14ac:dyDescent="0.25">
      <c r="B8" s="5">
        <v>3</v>
      </c>
      <c r="C8" s="6">
        <f t="shared" si="0"/>
        <v>497.5506658380674</v>
      </c>
      <c r="D8" s="6">
        <f t="shared" si="1"/>
        <v>81.834509832208425</v>
      </c>
      <c r="E8" s="6">
        <f t="shared" si="2"/>
        <v>1.9129364854455966</v>
      </c>
      <c r="F8" s="6">
        <f t="shared" si="3"/>
        <v>0.60227623687812448</v>
      </c>
      <c r="G8" s="6">
        <f t="shared" si="4"/>
        <v>1462.1937702819737</v>
      </c>
      <c r="H8" s="6">
        <f t="shared" si="5"/>
        <v>5.454545454545455E-2</v>
      </c>
      <c r="I8" s="6">
        <f>POWER(H8,B8)</f>
        <v>1.6228399699474083E-4</v>
      </c>
      <c r="J8" s="6">
        <f>POWER(D8, 3)</f>
        <v>548036.46500395623</v>
      </c>
      <c r="K8" s="6">
        <f>C$1 +(E$2 * (J8/H$2))</f>
        <v>415.9596305805664</v>
      </c>
      <c r="L8" s="6">
        <f>C$1 + (E$2 * (POWER(2, D8/10000)-1)/K$2)</f>
        <v>493.58995594134495</v>
      </c>
      <c r="M8" s="6">
        <f t="shared" si="6"/>
        <v>5.454545454545455E-2</v>
      </c>
      <c r="N8" s="6">
        <f t="shared" si="7"/>
        <v>6.4789413087551109E-2</v>
      </c>
      <c r="O8" s="6">
        <f t="shared" si="8"/>
        <v>9.8047272218945755E-2</v>
      </c>
      <c r="P8" s="6">
        <f t="shared" si="9"/>
        <v>0.36194300491309495</v>
      </c>
      <c r="Q8" s="6">
        <f t="shared" si="10"/>
        <v>3.5058008767717155E-2</v>
      </c>
      <c r="R8" s="6">
        <f t="shared" si="11"/>
        <v>6.938067693590462E-2</v>
      </c>
    </row>
    <row r="9" spans="1:18" x14ac:dyDescent="0.25">
      <c r="B9" s="5">
        <v>4</v>
      </c>
      <c r="C9" s="6">
        <f t="shared" si="0"/>
        <v>524.82883578213682</v>
      </c>
      <c r="D9" s="6">
        <f t="shared" si="1"/>
        <v>109.11267977627784</v>
      </c>
      <c r="E9" s="6">
        <f t="shared" si="2"/>
        <v>2.0378752220538963</v>
      </c>
      <c r="F9" s="6">
        <f t="shared" si="3"/>
        <v>0.64161242639474914</v>
      </c>
      <c r="G9" s="6">
        <f t="shared" si="4"/>
        <v>1507.0782336644718</v>
      </c>
      <c r="H9" s="6">
        <f t="shared" si="5"/>
        <v>7.2727272727272696E-2</v>
      </c>
      <c r="I9" s="6">
        <f>POWER(H9,B9)</f>
        <v>2.7976231131753244E-5</v>
      </c>
      <c r="J9" s="6">
        <f>POWER(D9, 3)</f>
        <v>1299049.3985278942</v>
      </c>
      <c r="K9" s="6">
        <f>C$1 +(E$2 * (J9/H$2))</f>
        <v>416.29328092368394</v>
      </c>
      <c r="L9" s="6">
        <f>C$1 + (E$2 * (POWER(2, D9/10000)-1)/K$2)</f>
        <v>519.64620545076127</v>
      </c>
      <c r="M9" s="6">
        <f t="shared" si="6"/>
        <v>7.2727272727272696E-2</v>
      </c>
      <c r="N9" s="6">
        <f t="shared" si="7"/>
        <v>8.6352564492374287E-2</v>
      </c>
      <c r="O9" s="6">
        <f t="shared" si="8"/>
        <v>0.12990207983529253</v>
      </c>
      <c r="P9" s="6">
        <f t="shared" si="9"/>
        <v>0.41862822774220043</v>
      </c>
      <c r="Q9" s="6">
        <f t="shared" si="10"/>
        <v>4.6780151294553984E-2</v>
      </c>
      <c r="R9" s="6">
        <f t="shared" si="11"/>
        <v>9.2436495415836442E-2</v>
      </c>
    </row>
    <row r="10" spans="1:18" x14ac:dyDescent="0.25">
      <c r="B10" s="5">
        <v>5</v>
      </c>
      <c r="C10" s="6">
        <f t="shared" si="0"/>
        <v>552.10700572620635</v>
      </c>
      <c r="D10" s="6">
        <f t="shared" si="1"/>
        <v>136.39084972034738</v>
      </c>
      <c r="E10" s="6">
        <f t="shared" si="2"/>
        <v>2.1347852350619529</v>
      </c>
      <c r="F10" s="6">
        <f t="shared" si="3"/>
        <v>0.67212394540982334</v>
      </c>
      <c r="G10" s="6">
        <f t="shared" si="4"/>
        <v>1541.8933282327368</v>
      </c>
      <c r="H10" s="6">
        <f t="shared" si="5"/>
        <v>9.0909090909090912E-2</v>
      </c>
      <c r="I10" s="6">
        <f>POWER(H10,B10)</f>
        <v>6.2092132305915523E-6</v>
      </c>
      <c r="J10" s="6">
        <f>POWER(D10, 3)</f>
        <v>2537205.8564997972</v>
      </c>
      <c r="K10" s="6">
        <f>C$1 +(E$2 * (J10/H$2))</f>
        <v>416.84335311098579</v>
      </c>
      <c r="L10" s="6">
        <f>C$1 + (E$2 * (POWER(2, D10/10000)-1)/K$2)</f>
        <v>545.7517681661634</v>
      </c>
      <c r="M10" s="6">
        <f t="shared" si="6"/>
        <v>9.0909090909090912E-2</v>
      </c>
      <c r="N10" s="6">
        <f t="shared" si="7"/>
        <v>0.10788717038127686</v>
      </c>
      <c r="O10" s="6">
        <f t="shared" si="8"/>
        <v>0.16132541347717796</v>
      </c>
      <c r="P10" s="6">
        <f t="shared" si="9"/>
        <v>0.46879619325869482</v>
      </c>
      <c r="Q10" s="6">
        <f t="shared" si="10"/>
        <v>5.8533393925528393E-2</v>
      </c>
      <c r="R10" s="6">
        <f t="shared" si="11"/>
        <v>0.11543175350521791</v>
      </c>
    </row>
    <row r="11" spans="1:18" x14ac:dyDescent="0.25">
      <c r="B11" s="5">
        <v>6</v>
      </c>
      <c r="C11" s="6">
        <f t="shared" si="0"/>
        <v>579.38517567027588</v>
      </c>
      <c r="D11" s="6">
        <f t="shared" si="1"/>
        <v>163.66901966441691</v>
      </c>
      <c r="E11" s="6">
        <f t="shared" si="2"/>
        <v>2.2139664811095781</v>
      </c>
      <c r="F11" s="6">
        <f t="shared" si="3"/>
        <v>0.69705367165202836</v>
      </c>
      <c r="G11" s="6">
        <f t="shared" si="4"/>
        <v>1570.3393317324162</v>
      </c>
      <c r="H11" s="6">
        <f t="shared" si="5"/>
        <v>0.10909090909090913</v>
      </c>
      <c r="I11" s="6">
        <f>POWER(H11,B11)</f>
        <v>1.6855101235577021E-6</v>
      </c>
      <c r="J11" s="6">
        <f>POWER(D11, 3)</f>
        <v>4384291.7200316545</v>
      </c>
      <c r="K11" s="6">
        <f>C$1 +(E$2 * (J11/H$2))</f>
        <v>417.66395260351817</v>
      </c>
      <c r="L11" s="6">
        <f>C$1 + (E$2 * (POWER(2, D11/10000)-1)/K$2)</f>
        <v>571.90673741611783</v>
      </c>
      <c r="M11" s="6">
        <f t="shared" si="6"/>
        <v>0.10909090909090913</v>
      </c>
      <c r="N11" s="6">
        <f t="shared" si="7"/>
        <v>0.12938611207238915</v>
      </c>
      <c r="O11" s="6">
        <f t="shared" si="8"/>
        <v>0.19230688555187608</v>
      </c>
      <c r="P11" s="6">
        <f t="shared" si="9"/>
        <v>0.51434755705743473</v>
      </c>
      <c r="Q11" s="6">
        <f t="shared" si="10"/>
        <v>7.0325666632906902E-2</v>
      </c>
      <c r="R11" s="6">
        <f t="shared" si="11"/>
        <v>0.13835175698723934</v>
      </c>
    </row>
    <row r="12" spans="1:18" x14ac:dyDescent="0.25">
      <c r="B12" s="5">
        <v>7</v>
      </c>
      <c r="C12" s="6">
        <f t="shared" si="0"/>
        <v>606.6633456143453</v>
      </c>
      <c r="D12" s="6">
        <f t="shared" si="1"/>
        <v>190.94718960848633</v>
      </c>
      <c r="E12" s="6">
        <f t="shared" si="2"/>
        <v>2.2809132707401911</v>
      </c>
      <c r="F12" s="6">
        <f t="shared" si="3"/>
        <v>0.71813145485945395</v>
      </c>
      <c r="G12" s="6">
        <f t="shared" si="4"/>
        <v>1594.3900850001696</v>
      </c>
      <c r="H12" s="6">
        <f t="shared" si="5"/>
        <v>0.12727272727272729</v>
      </c>
      <c r="I12" s="6">
        <f>POWER(H12,B12)</f>
        <v>5.4093795348745106E-7</v>
      </c>
      <c r="J12" s="6">
        <f>POWER(D12, 3)</f>
        <v>6962092.870235444</v>
      </c>
      <c r="K12" s="6">
        <f>C$1 +(E$2 * (J12/H$2))</f>
        <v>418.80918486232702</v>
      </c>
      <c r="L12" s="6">
        <f>C$1 + (E$2 * (POWER(2, D12/10000)-1)/K$2)</f>
        <v>598.11120670580908</v>
      </c>
      <c r="M12" s="6">
        <f t="shared" si="6"/>
        <v>0.12727272727272729</v>
      </c>
      <c r="N12" s="6">
        <f t="shared" si="7"/>
        <v>0.15084228267333408</v>
      </c>
      <c r="O12" s="6">
        <f t="shared" si="8"/>
        <v>0.22283625453257716</v>
      </c>
      <c r="P12" s="6">
        <f t="shared" si="9"/>
        <v>0.55640789505279886</v>
      </c>
      <c r="Q12" s="6">
        <f t="shared" si="10"/>
        <v>8.2165003971929787E-2</v>
      </c>
      <c r="R12" s="6">
        <f t="shared" si="11"/>
        <v>0.16118210250500745</v>
      </c>
    </row>
    <row r="13" spans="1:18" x14ac:dyDescent="0.25">
      <c r="B13" s="5">
        <v>8</v>
      </c>
      <c r="C13" s="6">
        <f t="shared" si="0"/>
        <v>633.94151555841472</v>
      </c>
      <c r="D13" s="6">
        <f t="shared" si="1"/>
        <v>218.22535955255574</v>
      </c>
      <c r="E13" s="6">
        <f t="shared" si="2"/>
        <v>2.3389052177178775</v>
      </c>
      <c r="F13" s="6">
        <f t="shared" si="3"/>
        <v>0.7363898611686529</v>
      </c>
      <c r="G13" s="6">
        <f t="shared" si="4"/>
        <v>1615.2237951149141</v>
      </c>
      <c r="H13" s="6">
        <f t="shared" si="5"/>
        <v>0.14545454545454542</v>
      </c>
      <c r="I13" s="6">
        <f>POWER(H13,B13)</f>
        <v>2.003633941343439E-7</v>
      </c>
      <c r="J13" s="6">
        <f>POWER(D13, 3)</f>
        <v>10392395.188223163</v>
      </c>
      <c r="K13" s="6">
        <f>C$1 +(E$2 * (J13/H$2))</f>
        <v>420.33315534845849</v>
      </c>
      <c r="L13" s="6">
        <f>C$1 + (E$2 * (POWER(2, D13/10000)-1)/K$2)</f>
        <v>624.36526971739863</v>
      </c>
      <c r="M13" s="6">
        <f t="shared" si="6"/>
        <v>0.14545454545454542</v>
      </c>
      <c r="N13" s="6">
        <f t="shared" si="7"/>
        <v>0.17224858943054863</v>
      </c>
      <c r="O13" s="6">
        <f t="shared" si="8"/>
        <v>0.25290342834392199</v>
      </c>
      <c r="P13" s="6">
        <f t="shared" si="9"/>
        <v>0.59570807225978351</v>
      </c>
      <c r="Q13" s="6">
        <f t="shared" si="10"/>
        <v>9.4059567299148286E-2</v>
      </c>
      <c r="R13" s="6">
        <f t="shared" si="11"/>
        <v>0.18390872949055997</v>
      </c>
    </row>
    <row r="14" spans="1:18" x14ac:dyDescent="0.25">
      <c r="B14" s="5">
        <v>9</v>
      </c>
      <c r="C14" s="6">
        <f t="shared" si="0"/>
        <v>661.21968550248425</v>
      </c>
      <c r="D14" s="6">
        <f t="shared" si="1"/>
        <v>245.50352949662528</v>
      </c>
      <c r="E14" s="6">
        <f t="shared" si="2"/>
        <v>2.390057740165259</v>
      </c>
      <c r="F14" s="6">
        <f t="shared" si="3"/>
        <v>0.75249491690930725</v>
      </c>
      <c r="G14" s="6">
        <f t="shared" si="4"/>
        <v>1633.6004298003602</v>
      </c>
      <c r="H14" s="6">
        <f t="shared" si="5"/>
        <v>0.16363636363636364</v>
      </c>
      <c r="I14" s="6">
        <f>POWER(H14,B14)</f>
        <v>8.4123702627124993E-8</v>
      </c>
      <c r="J14" s="6">
        <f>POWER(D14, 3)</f>
        <v>14796984.555106819</v>
      </c>
      <c r="K14" s="6">
        <f>C$1 +(E$2 * (J14/H$2))</f>
        <v>422.2899695229587</v>
      </c>
      <c r="L14" s="6">
        <f>C$1 + (E$2 * (POWER(2, D14/10000)-1)/K$2)</f>
        <v>650.66902031034158</v>
      </c>
      <c r="M14" s="6">
        <f t="shared" si="6"/>
        <v>0.16363636363636364</v>
      </c>
      <c r="N14" s="6">
        <f t="shared" si="7"/>
        <v>0.19359795607393102</v>
      </c>
      <c r="O14" s="6">
        <f t="shared" si="8"/>
        <v>0.28249846769813458</v>
      </c>
      <c r="P14" s="6">
        <f t="shared" si="9"/>
        <v>0.63275382671840008</v>
      </c>
      <c r="Q14" s="6">
        <f t="shared" si="10"/>
        <v>0.10601766772178768</v>
      </c>
      <c r="R14" s="6">
        <f t="shared" si="11"/>
        <v>0.20651796887549145</v>
      </c>
    </row>
    <row r="15" spans="1:18" x14ac:dyDescent="0.25">
      <c r="B15" s="5">
        <v>10</v>
      </c>
      <c r="C15" s="6">
        <f t="shared" si="0"/>
        <v>688.49785544655379</v>
      </c>
      <c r="D15" s="6">
        <f t="shared" si="1"/>
        <v>272.78169944069481</v>
      </c>
      <c r="E15" s="6">
        <f t="shared" si="2"/>
        <v>2.4358152307259342</v>
      </c>
      <c r="F15" s="6">
        <f t="shared" si="3"/>
        <v>0.76690138018372711</v>
      </c>
      <c r="G15" s="6">
        <f t="shared" si="4"/>
        <v>1650.0388896831791</v>
      </c>
      <c r="H15" s="6">
        <f t="shared" si="5"/>
        <v>0.18181818181818185</v>
      </c>
      <c r="I15" s="6">
        <f>POWER(H15,B15)</f>
        <v>3.9479632837584138E-8</v>
      </c>
      <c r="J15" s="6">
        <f>POWER(D15, 3)</f>
        <v>20297646.851998392</v>
      </c>
      <c r="K15" s="6">
        <f>C$1 +(E$2 * (J15/H$2))</f>
        <v>424.73373284687369</v>
      </c>
      <c r="L15" s="6">
        <f>C$1 + (E$2 * (POWER(2, D15/10000)-1)/K$2)</f>
        <v>677.02255252173234</v>
      </c>
      <c r="M15" s="6">
        <f t="shared" si="6"/>
        <v>0.18181818181818185</v>
      </c>
      <c r="N15" s="6">
        <f t="shared" si="7"/>
        <v>0.21488332515603878</v>
      </c>
      <c r="O15" s="6">
        <f t="shared" si="8"/>
        <v>0.31161158938064554</v>
      </c>
      <c r="P15" s="6">
        <f t="shared" si="9"/>
        <v>0.66791183887148553</v>
      </c>
      <c r="Q15" s="6">
        <f t="shared" si="10"/>
        <v>0.11804778991790758</v>
      </c>
      <c r="R15" s="6">
        <f t="shared" si="11"/>
        <v>0.22899658819480076</v>
      </c>
    </row>
    <row r="16" spans="1:18" x14ac:dyDescent="0.25">
      <c r="B16" s="5">
        <v>11</v>
      </c>
      <c r="C16" s="6">
        <f t="shared" si="0"/>
        <v>715.7760253906232</v>
      </c>
      <c r="D16" s="6">
        <f t="shared" si="1"/>
        <v>300.05986938476423</v>
      </c>
      <c r="E16" s="6">
        <f t="shared" si="2"/>
        <v>2.4772079158841591</v>
      </c>
      <c r="F16" s="6">
        <f t="shared" si="3"/>
        <v>0.77993361143711837</v>
      </c>
      <c r="G16" s="6">
        <f t="shared" si="4"/>
        <v>1664.9092854605301</v>
      </c>
      <c r="H16" s="6">
        <f t="shared" si="5"/>
        <v>0.2</v>
      </c>
      <c r="I16" s="6">
        <f>POWER(H16,B16)</f>
        <v>2.0480000000000022E-8</v>
      </c>
      <c r="J16" s="6">
        <f>POWER(D16, 3)</f>
        <v>27016167.960009843</v>
      </c>
      <c r="K16" s="6">
        <f>C$1 +(E$2 * (J16/H$2))</f>
        <v>427.71855078124952</v>
      </c>
      <c r="L16" s="6">
        <f>C$1 + (E$2 * (POWER(2, D16/10000)-1)/K$2)</f>
        <v>703.42596056663365</v>
      </c>
      <c r="M16" s="6">
        <f t="shared" si="6"/>
        <v>0.2</v>
      </c>
      <c r="N16" s="6">
        <f t="shared" si="7"/>
        <v>0.23609766038506533</v>
      </c>
      <c r="O16" s="6">
        <f t="shared" si="8"/>
        <v>0.34023316948412274</v>
      </c>
      <c r="P16" s="6">
        <f t="shared" si="9"/>
        <v>0.70145763689618701</v>
      </c>
      <c r="Q16" s="6">
        <f t="shared" si="10"/>
        <v>0.13015861697590458</v>
      </c>
      <c r="R16" s="6">
        <f t="shared" si="11"/>
        <v>0.25133183275600479</v>
      </c>
    </row>
    <row r="17" spans="2:18" x14ac:dyDescent="0.25">
      <c r="B17" s="5">
        <v>12</v>
      </c>
      <c r="C17" s="6">
        <f t="shared" si="0"/>
        <v>743.05419533469262</v>
      </c>
      <c r="D17" s="6">
        <f t="shared" si="1"/>
        <v>327.33803932883364</v>
      </c>
      <c r="E17" s="6">
        <f t="shared" si="2"/>
        <v>2.5149964767735589</v>
      </c>
      <c r="F17" s="6">
        <f t="shared" si="3"/>
        <v>0.79183110642593191</v>
      </c>
      <c r="G17" s="6">
        <f t="shared" si="4"/>
        <v>1678.4848931828583</v>
      </c>
      <c r="H17" s="6">
        <f t="shared" si="5"/>
        <v>0.21818181818181814</v>
      </c>
      <c r="I17" s="6">
        <f>POWER(H17,B17)</f>
        <v>1.1636508166617018E-8</v>
      </c>
      <c r="J17" s="6">
        <f>POWER(D17, 3)</f>
        <v>35074333.760253184</v>
      </c>
      <c r="K17" s="6">
        <f>C$1 +(E$2 * (J17/H$2))</f>
        <v>431.2985287871324</v>
      </c>
      <c r="L17" s="6">
        <f>C$1 + (E$2 * (POWER(2, D17/10000)-1)/K$2)</f>
        <v>729.87933883841629</v>
      </c>
      <c r="M17" s="6">
        <f t="shared" si="6"/>
        <v>0.21818181818181814</v>
      </c>
      <c r="N17" s="6">
        <f t="shared" si="7"/>
        <v>0.2572339489508228</v>
      </c>
      <c r="O17" s="6">
        <f t="shared" si="8"/>
        <v>0.36835374658984349</v>
      </c>
      <c r="P17" s="6">
        <f t="shared" si="9"/>
        <v>0.73360417754086304</v>
      </c>
      <c r="Q17" s="6">
        <f t="shared" si="10"/>
        <v>0.14235905641229485</v>
      </c>
      <c r="R17" s="6">
        <f t="shared" si="11"/>
        <v>0.27351146260950943</v>
      </c>
    </row>
    <row r="18" spans="2:18" x14ac:dyDescent="0.25">
      <c r="B18" s="5">
        <v>13</v>
      </c>
      <c r="C18" s="6">
        <f t="shared" si="0"/>
        <v>770.33236527876215</v>
      </c>
      <c r="D18" s="6">
        <f t="shared" si="1"/>
        <v>354.61620927290318</v>
      </c>
      <c r="E18" s="6">
        <f t="shared" si="2"/>
        <v>2.5497585830327707</v>
      </c>
      <c r="F18" s="6">
        <f t="shared" si="3"/>
        <v>0.80277574086782177</v>
      </c>
      <c r="G18" s="6">
        <f t="shared" si="4"/>
        <v>1690.9732416954721</v>
      </c>
      <c r="H18" s="6">
        <f t="shared" si="5"/>
        <v>0.23636363636363636</v>
      </c>
      <c r="I18" s="6">
        <f>POWER(H18,B18)</f>
        <v>7.1870160804846151E-9</v>
      </c>
      <c r="J18" s="6">
        <f>POWER(D18, 3)</f>
        <v>44593930.133840442</v>
      </c>
      <c r="K18" s="6">
        <f>C$1 +(E$2 * (J18/H$2))</f>
        <v>435.52777232556826</v>
      </c>
      <c r="L18" s="6">
        <f>C$1 + (E$2 * (POWER(2, D18/10000)-1)/K$2)</f>
        <v>756.38278190909773</v>
      </c>
      <c r="M18" s="6">
        <f t="shared" si="6"/>
        <v>0.23636363636363636</v>
      </c>
      <c r="N18" s="6">
        <f t="shared" si="7"/>
        <v>0.27828520384296246</v>
      </c>
      <c r="O18" s="6">
        <f t="shared" si="8"/>
        <v>0.3959640248953471</v>
      </c>
      <c r="P18" s="6">
        <f t="shared" si="9"/>
        <v>0.76451984964093467</v>
      </c>
      <c r="Q18" s="6">
        <f t="shared" si="10"/>
        <v>0.15465826753889697</v>
      </c>
      <c r="R18" s="6">
        <f t="shared" si="11"/>
        <v>0.29552378512209515</v>
      </c>
    </row>
    <row r="19" spans="2:18" x14ac:dyDescent="0.25">
      <c r="B19" s="5">
        <v>14</v>
      </c>
      <c r="C19" s="6">
        <f t="shared" si="0"/>
        <v>797.61053522283169</v>
      </c>
      <c r="D19" s="6">
        <f t="shared" si="1"/>
        <v>381.89437921697271</v>
      </c>
      <c r="E19" s="6">
        <f t="shared" si="2"/>
        <v>2.5819432664041724</v>
      </c>
      <c r="F19" s="6">
        <f t="shared" si="3"/>
        <v>0.81290888963335772</v>
      </c>
      <c r="G19" s="6">
        <f t="shared" si="4"/>
        <v>1702.5356464506119</v>
      </c>
      <c r="H19" s="6">
        <f t="shared" si="5"/>
        <v>0.25454545454545457</v>
      </c>
      <c r="I19" s="6">
        <f>POWER(H19,B19)</f>
        <v>4.7941856382679735E-9</v>
      </c>
      <c r="J19" s="6">
        <f>POWER(D19, 3)</f>
        <v>55696742.961883575</v>
      </c>
      <c r="K19" s="6">
        <f>C$1 +(E$2 * (J19/H$2))</f>
        <v>440.46038685760334</v>
      </c>
      <c r="L19" s="6">
        <f>C$1 + (E$2 * (POWER(2, D19/10000)-1)/K$2)</f>
        <v>782.93638452968094</v>
      </c>
      <c r="M19" s="6">
        <f t="shared" si="6"/>
        <v>0.25454545454545457</v>
      </c>
      <c r="N19" s="6">
        <f t="shared" si="7"/>
        <v>0.29924446616066624</v>
      </c>
      <c r="O19" s="6">
        <f t="shared" si="8"/>
        <v>0.42305487728734431</v>
      </c>
      <c r="P19" s="6">
        <f t="shared" si="9"/>
        <v>0.79434032187314085</v>
      </c>
      <c r="Q19" s="6">
        <f t="shared" si="10"/>
        <v>0.16706569036469709</v>
      </c>
      <c r="R19" s="6">
        <f t="shared" si="11"/>
        <v>0.31735768302157386</v>
      </c>
    </row>
    <row r="20" spans="2:18" x14ac:dyDescent="0.25">
      <c r="B20" s="5">
        <v>15</v>
      </c>
      <c r="C20" s="6">
        <f t="shared" si="0"/>
        <v>824.8887051669011</v>
      </c>
      <c r="D20" s="6">
        <f t="shared" si="1"/>
        <v>409.17254916104213</v>
      </c>
      <c r="E20" s="6">
        <f t="shared" si="2"/>
        <v>2.6119064897816155</v>
      </c>
      <c r="F20" s="6">
        <f t="shared" si="3"/>
        <v>0.82234262544100611</v>
      </c>
      <c r="G20" s="6">
        <f t="shared" si="4"/>
        <v>1713.2999877511236</v>
      </c>
      <c r="H20" s="6">
        <f t="shared" si="5"/>
        <v>0.27272727272727276</v>
      </c>
      <c r="I20" s="6">
        <f>POWER(H20,B20)</f>
        <v>3.4350142529375432E-9</v>
      </c>
      <c r="J20" s="6">
        <f>POWER(D20, 3)</f>
        <v>68504558.125494525</v>
      </c>
      <c r="K20" s="6">
        <f>C$1 +(E$2 * (J20/H$2))</f>
        <v>446.15047784428361</v>
      </c>
      <c r="L20" s="6">
        <f>C$1 + (E$2 * (POWER(2, D20/10000)-1)/K$2)</f>
        <v>809.54024163049007</v>
      </c>
      <c r="M20" s="6">
        <f t="shared" si="6"/>
        <v>0.27272727272727276</v>
      </c>
      <c r="N20" s="6">
        <f t="shared" si="7"/>
        <v>0.32010480741304692</v>
      </c>
      <c r="O20" s="6">
        <f t="shared" si="8"/>
        <v>0.44961734835886086</v>
      </c>
      <c r="P20" s="6">
        <f t="shared" si="9"/>
        <v>0.8231766254903079</v>
      </c>
      <c r="Q20" s="6">
        <f t="shared" si="10"/>
        <v>0.17959107623405521</v>
      </c>
      <c r="R20" s="6">
        <f t="shared" si="11"/>
        <v>0.33900263784572837</v>
      </c>
    </row>
    <row r="21" spans="2:18" x14ac:dyDescent="0.25">
      <c r="B21" s="5">
        <v>16</v>
      </c>
      <c r="C21" s="6">
        <f t="shared" si="0"/>
        <v>852.16687511097052</v>
      </c>
      <c r="D21" s="6">
        <f t="shared" si="1"/>
        <v>436.45071910511155</v>
      </c>
      <c r="E21" s="6">
        <f t="shared" si="2"/>
        <v>2.6399352133818588</v>
      </c>
      <c r="F21" s="6">
        <f t="shared" si="3"/>
        <v>0.83116729594255667</v>
      </c>
      <c r="G21" s="6">
        <f t="shared" si="4"/>
        <v>1723.3693565653564</v>
      </c>
      <c r="H21" s="6">
        <f t="shared" si="5"/>
        <v>0.29090909090909089</v>
      </c>
      <c r="I21" s="6">
        <f>POWER(H21,B21)</f>
        <v>2.6309748135712884E-9</v>
      </c>
      <c r="J21" s="6">
        <f>POWER(D21, 3)</f>
        <v>83139161.505785331</v>
      </c>
      <c r="K21" s="6">
        <f>C$1 +(E$2 * (J21/H$2))</f>
        <v>452.6521507466552</v>
      </c>
      <c r="L21" s="6">
        <f>C$1 + (E$2 * (POWER(2, D21/10000)-1)/K$2)</f>
        <v>836.19444832151021</v>
      </c>
      <c r="M21" s="6">
        <f t="shared" si="6"/>
        <v>0.29090909090909089</v>
      </c>
      <c r="N21" s="6">
        <f t="shared" si="7"/>
        <v>0.34085933180949501</v>
      </c>
      <c r="O21" s="6">
        <f t="shared" si="8"/>
        <v>0.47564265736962275</v>
      </c>
      <c r="P21" s="6">
        <f t="shared" si="9"/>
        <v>0.85112083757846879</v>
      </c>
      <c r="Q21" s="6">
        <f t="shared" si="10"/>
        <v>0.19224452042176954</v>
      </c>
      <c r="R21" s="6">
        <f t="shared" si="11"/>
        <v>0.360448748791173</v>
      </c>
    </row>
    <row r="22" spans="2:18" x14ac:dyDescent="0.25">
      <c r="B22" s="5">
        <v>17</v>
      </c>
      <c r="C22" s="6">
        <f t="shared" si="0"/>
        <v>879.44504505504005</v>
      </c>
      <c r="D22" s="6">
        <f t="shared" si="1"/>
        <v>463.72888904918108</v>
      </c>
      <c r="E22" s="6">
        <f t="shared" si="2"/>
        <v>2.6662641521042079</v>
      </c>
      <c r="F22" s="6">
        <f t="shared" si="3"/>
        <v>0.83945679967430098</v>
      </c>
      <c r="G22" s="6">
        <f t="shared" si="4"/>
        <v>1732.8280746384253</v>
      </c>
      <c r="H22" s="6">
        <f t="shared" si="5"/>
        <v>0.30909090909090908</v>
      </c>
      <c r="I22" s="6">
        <f>POWER(H22,B22)</f>
        <v>2.1451908803954394E-9</v>
      </c>
      <c r="J22" s="6">
        <f>POWER(D22, 3)</f>
        <v>99722338.983868048</v>
      </c>
      <c r="K22" s="6">
        <f>C$1 +(E$2 * (J22/H$2))</f>
        <v>460.01951102576425</v>
      </c>
      <c r="L22" s="6">
        <f>C$1 + (E$2 * (POWER(2, D22/10000)-1)/K$2)</f>
        <v>862.89909989273133</v>
      </c>
      <c r="M22" s="6">
        <f t="shared" si="6"/>
        <v>0.30909090909090908</v>
      </c>
      <c r="N22" s="6">
        <f t="shared" si="7"/>
        <v>0.36150117853921626</v>
      </c>
      <c r="O22" s="6">
        <f t="shared" si="8"/>
        <v>0.50112220114869799</v>
      </c>
      <c r="P22" s="6">
        <f t="shared" si="9"/>
        <v>0.87825018119264808</v>
      </c>
      <c r="Q22" s="6">
        <f t="shared" si="10"/>
        <v>0.20503649692718065</v>
      </c>
      <c r="R22" s="6">
        <f t="shared" si="11"/>
        <v>0.38168674701659433</v>
      </c>
    </row>
    <row r="23" spans="2:18" x14ac:dyDescent="0.25">
      <c r="B23" s="5">
        <v>18</v>
      </c>
      <c r="C23" s="6">
        <f t="shared" si="0"/>
        <v>906.72321499910959</v>
      </c>
      <c r="D23" s="6">
        <f t="shared" si="1"/>
        <v>491.00705899325061</v>
      </c>
      <c r="E23" s="6">
        <f t="shared" si="2"/>
        <v>2.6910877358292402</v>
      </c>
      <c r="F23" s="6">
        <f t="shared" si="3"/>
        <v>0.84727235168321102</v>
      </c>
      <c r="G23" s="6">
        <f t="shared" si="4"/>
        <v>1741.7459912508025</v>
      </c>
      <c r="H23" s="6">
        <f t="shared" si="5"/>
        <v>0.32727272727272733</v>
      </c>
      <c r="I23" s="6">
        <f>POWER(H23,B23)</f>
        <v>1.8551399628661001E-9</v>
      </c>
      <c r="J23" s="6">
        <f>POWER(D23, 3)</f>
        <v>118375876.44085459</v>
      </c>
      <c r="K23" s="6">
        <f>C$1 +(E$2 * (J23/H$2))</f>
        <v>468.30666414265676</v>
      </c>
      <c r="L23" s="6">
        <f>C$1 + (E$2 * (POWER(2, D23/10000)-1)/K$2)</f>
        <v>889.6542918144853</v>
      </c>
      <c r="M23" s="6">
        <f t="shared" si="6"/>
        <v>0.32727272727272733</v>
      </c>
      <c r="N23" s="6">
        <f t="shared" si="7"/>
        <v>0.38202352403920581</v>
      </c>
      <c r="O23" s="6">
        <f t="shared" si="8"/>
        <v>0.52604755693844329</v>
      </c>
      <c r="P23" s="6">
        <f t="shared" si="9"/>
        <v>0.90463004959665894</v>
      </c>
      <c r="Q23" s="6">
        <f t="shared" si="10"/>
        <v>0.21797789573434057</v>
      </c>
      <c r="R23" s="6">
        <f t="shared" si="11"/>
        <v>0.40270800550891911</v>
      </c>
    </row>
    <row r="24" spans="2:18" x14ac:dyDescent="0.25">
      <c r="B24" s="5">
        <v>19</v>
      </c>
      <c r="C24" s="6">
        <f t="shared" si="0"/>
        <v>934.00138494317889</v>
      </c>
      <c r="D24" s="6">
        <f t="shared" si="1"/>
        <v>518.28522893731997</v>
      </c>
      <c r="E24" s="6">
        <f t="shared" si="2"/>
        <v>2.7145688316787631</v>
      </c>
      <c r="F24" s="6">
        <f t="shared" si="3"/>
        <v>0.85466522967661229</v>
      </c>
      <c r="G24" s="6">
        <f t="shared" si="4"/>
        <v>1750.1816167057252</v>
      </c>
      <c r="H24" s="6">
        <f t="shared" si="5"/>
        <v>0.3454545454545454</v>
      </c>
      <c r="I24" s="6">
        <f>POWER(H24,B24)</f>
        <v>1.696005739820026E-9</v>
      </c>
      <c r="J24" s="6">
        <f>POWER(D24, 3)</f>
        <v>139221559.75785682</v>
      </c>
      <c r="K24" s="6">
        <f>C$1 +(E$2 * (J24/H$2))</f>
        <v>477.56771555837878</v>
      </c>
      <c r="L24" s="6">
        <f>C$1 + (E$2 * (POWER(2, D24/10000)-1)/K$2)</f>
        <v>916.46011973778332</v>
      </c>
      <c r="M24" s="6">
        <f t="shared" si="6"/>
        <v>0.3454545454545454</v>
      </c>
      <c r="N24" s="6">
        <f t="shared" si="7"/>
        <v>0.40241958424990881</v>
      </c>
      <c r="O24" s="6">
        <f t="shared" si="8"/>
        <v>0.55041048517880953</v>
      </c>
      <c r="P24" s="6">
        <f t="shared" si="9"/>
        <v>0.93031628035539216</v>
      </c>
      <c r="Q24" s="6">
        <f t="shared" si="10"/>
        <v>0.23108006283373367</v>
      </c>
      <c r="R24" s="6">
        <f t="shared" si="11"/>
        <v>0.42350454466951837</v>
      </c>
    </row>
    <row r="25" spans="2:18" x14ac:dyDescent="0.25">
      <c r="B25" s="5">
        <v>20</v>
      </c>
      <c r="C25" s="6">
        <f t="shared" si="0"/>
        <v>961.27955488724842</v>
      </c>
      <c r="D25" s="6">
        <f t="shared" si="1"/>
        <v>545.5633988813895</v>
      </c>
      <c r="E25" s="6">
        <f t="shared" si="2"/>
        <v>2.7368452263899155</v>
      </c>
      <c r="F25" s="6">
        <f t="shared" si="3"/>
        <v>0.86167881495763088</v>
      </c>
      <c r="G25" s="6">
        <f t="shared" si="4"/>
        <v>1758.1844511336217</v>
      </c>
      <c r="H25" s="6">
        <f t="shared" si="5"/>
        <v>0.36363636363636365</v>
      </c>
      <c r="I25" s="6">
        <f>POWER(H25,B25)</f>
        <v>1.6343539740735654E-9</v>
      </c>
      <c r="J25" s="6">
        <f>POWER(D25, 3)</f>
        <v>162381174.81598702</v>
      </c>
      <c r="K25" s="6">
        <f>C$1 +(E$2 * (J25/H$2))</f>
        <v>487.85677073397659</v>
      </c>
      <c r="L25" s="6">
        <f>C$1 + (E$2 * (POWER(2, D25/10000)-1)/K$2)</f>
        <v>943.31667949467214</v>
      </c>
      <c r="M25" s="6">
        <f t="shared" si="6"/>
        <v>0.36363636363636365</v>
      </c>
      <c r="N25" s="6">
        <f t="shared" si="7"/>
        <v>0.42268261685782421</v>
      </c>
      <c r="O25" s="6">
        <f t="shared" si="8"/>
        <v>0.57420293223108854</v>
      </c>
      <c r="P25" s="6">
        <f t="shared" si="9"/>
        <v>0.95535689456894324</v>
      </c>
      <c r="Q25" s="6">
        <f t="shared" si="10"/>
        <v>0.24435484333363738</v>
      </c>
      <c r="R25" s="6">
        <f t="shared" si="11"/>
        <v>0.44406903381999957</v>
      </c>
    </row>
    <row r="26" spans="2:18" x14ac:dyDescent="0.25">
      <c r="B26" s="5">
        <v>21</v>
      </c>
      <c r="C26" s="6">
        <f t="shared" si="0"/>
        <v>988.55772483131796</v>
      </c>
      <c r="D26" s="6">
        <f t="shared" si="1"/>
        <v>572.84156882545903</v>
      </c>
      <c r="E26" s="6">
        <f t="shared" si="2"/>
        <v>2.7580345254598533</v>
      </c>
      <c r="F26" s="6">
        <f t="shared" si="3"/>
        <v>0.86835013489063662</v>
      </c>
      <c r="G26" s="6">
        <f t="shared" si="4"/>
        <v>1765.7967445185561</v>
      </c>
      <c r="H26" s="6">
        <f t="shared" si="5"/>
        <v>0.38181818181818189</v>
      </c>
      <c r="I26" s="6">
        <f>POWER(H26,B26)</f>
        <v>1.6557269204520825E-9</v>
      </c>
      <c r="J26" s="6">
        <f>POWER(D26, 3)</f>
        <v>187976507.49635705</v>
      </c>
      <c r="K26" s="6">
        <f>C$1 +(E$2 * (J26/H$2))</f>
        <v>499.22793513049618</v>
      </c>
      <c r="L26" s="6">
        <f>C$1 + (E$2 * (POWER(2, D26/10000)-1)/K$2)</f>
        <v>970.22406709855568</v>
      </c>
      <c r="M26" s="6">
        <f t="shared" si="6"/>
        <v>0.38181818181818189</v>
      </c>
      <c r="N26" s="6">
        <f t="shared" si="7"/>
        <v>0.44280592352430598</v>
      </c>
      <c r="O26" s="6">
        <f t="shared" si="8"/>
        <v>0.59741703304019944</v>
      </c>
      <c r="P26" s="6">
        <f t="shared" si="9"/>
        <v>0.97979344715682692</v>
      </c>
      <c r="Q26" s="6">
        <f t="shared" si="10"/>
        <v>0.25781462802654598</v>
      </c>
      <c r="R26" s="6">
        <f t="shared" si="11"/>
        <v>0.46439478886308583</v>
      </c>
    </row>
    <row r="27" spans="2:18" x14ac:dyDescent="0.25">
      <c r="B27" s="5">
        <v>22</v>
      </c>
      <c r="C27" s="6">
        <f t="shared" si="0"/>
        <v>1015.8358947753875</v>
      </c>
      <c r="D27" s="6">
        <f t="shared" si="1"/>
        <v>600.11973876952857</v>
      </c>
      <c r="E27" s="6">
        <f t="shared" si="2"/>
        <v>2.7782379115481404</v>
      </c>
      <c r="F27" s="6">
        <f t="shared" si="3"/>
        <v>0.87471104621102225</v>
      </c>
      <c r="G27" s="6">
        <f t="shared" si="4"/>
        <v>1773.0548469109724</v>
      </c>
      <c r="H27" s="6">
        <f t="shared" si="5"/>
        <v>0.40000000000000008</v>
      </c>
      <c r="I27" s="6">
        <f>POWER(H27,B27)</f>
        <v>1.7592186044416071E-9</v>
      </c>
      <c r="J27" s="6">
        <f>POWER(D27, 3)</f>
        <v>216129343.68007886</v>
      </c>
      <c r="K27" s="6">
        <f>C$1 +(E$2 * (J27/H$2))</f>
        <v>511.7353142089836</v>
      </c>
      <c r="L27" s="6">
        <f>C$1 + (E$2 * (POWER(2, D27/10000)-1)/K$2)</f>
        <v>997.18237874455963</v>
      </c>
      <c r="M27" s="6">
        <f t="shared" si="6"/>
        <v>0.40000000000000008</v>
      </c>
      <c r="N27" s="6">
        <f t="shared" si="7"/>
        <v>0.46278285209982944</v>
      </c>
      <c r="O27" s="6">
        <f t="shared" si="8"/>
        <v>0.62004511373463467</v>
      </c>
      <c r="P27" s="6">
        <f t="shared" si="9"/>
        <v>1.0036620893005068</v>
      </c>
      <c r="Q27" s="6">
        <f t="shared" si="10"/>
        <v>0.27147240381888199</v>
      </c>
      <c r="R27" s="6">
        <f t="shared" si="11"/>
        <v>0.48447576636337369</v>
      </c>
    </row>
    <row r="28" spans="2:18" x14ac:dyDescent="0.25">
      <c r="B28" s="5">
        <v>23</v>
      </c>
      <c r="C28" s="6">
        <f t="shared" si="0"/>
        <v>1043.1140647194568</v>
      </c>
      <c r="D28" s="6">
        <f t="shared" si="1"/>
        <v>627.39790871359787</v>
      </c>
      <c r="E28" s="6">
        <f t="shared" si="2"/>
        <v>2.7975430667435268</v>
      </c>
      <c r="F28" s="6">
        <f t="shared" si="3"/>
        <v>0.88078915508284772</v>
      </c>
      <c r="G28" s="6">
        <f t="shared" si="4"/>
        <v>1779.990258257234</v>
      </c>
      <c r="H28" s="6">
        <f t="shared" si="5"/>
        <v>0.41818181818181815</v>
      </c>
      <c r="I28" s="6">
        <f>POWER(H28,B28)</f>
        <v>1.9561329564936313E-9</v>
      </c>
      <c r="J28" s="6">
        <f>POWER(D28, 3)</f>
        <v>246961469.24826419</v>
      </c>
      <c r="K28" s="6">
        <f>C$1 +(E$2 * (J28/H$2))</f>
        <v>525.43301343048483</v>
      </c>
      <c r="L28" s="6">
        <f>C$1 + (E$2 * (POWER(2, D28/10000)-1)/K$2)</f>
        <v>1024.1917108098603</v>
      </c>
      <c r="M28" s="6">
        <f t="shared" si="6"/>
        <v>0.41818181818181815</v>
      </c>
      <c r="N28" s="6">
        <f t="shared" si="7"/>
        <v>0.48260679882298868</v>
      </c>
      <c r="O28" s="6">
        <f t="shared" si="8"/>
        <v>0.6420796941632082</v>
      </c>
      <c r="P28" s="6">
        <f t="shared" si="9"/>
        <v>1.0269944145081071</v>
      </c>
      <c r="Q28" s="6">
        <f t="shared" si="10"/>
        <v>0.28534180848130408</v>
      </c>
      <c r="R28" s="6">
        <f t="shared" si="11"/>
        <v>0.50430655433538574</v>
      </c>
    </row>
    <row r="29" spans="2:18" x14ac:dyDescent="0.25">
      <c r="B29" s="5">
        <v>24</v>
      </c>
      <c r="C29" s="6">
        <f t="shared" si="0"/>
        <v>1070.3922346635263</v>
      </c>
      <c r="D29" s="6">
        <f t="shared" si="1"/>
        <v>654.6760786576674</v>
      </c>
      <c r="E29" s="6">
        <f t="shared" si="2"/>
        <v>2.8160264724375401</v>
      </c>
      <c r="F29" s="6">
        <f t="shared" si="3"/>
        <v>0.88660854119983568</v>
      </c>
      <c r="G29" s="6">
        <f t="shared" si="4"/>
        <v>1786.6304546333006</v>
      </c>
      <c r="H29" s="6">
        <f t="shared" si="5"/>
        <v>0.4363636363636364</v>
      </c>
      <c r="I29" s="6">
        <f>POWER(H29,B29)</f>
        <v>2.2717746716217676E-9</v>
      </c>
      <c r="J29" s="6">
        <f>POWER(D29, 3)</f>
        <v>280594670.08202559</v>
      </c>
      <c r="K29" s="6">
        <f>C$1 +(E$2 * (J29/H$2))</f>
        <v>540.37513825604628</v>
      </c>
      <c r="L29" s="6">
        <f>C$1 + (E$2 * (POWER(2, D29/10000)-1)/K$2)</f>
        <v>1051.2521598540316</v>
      </c>
      <c r="M29" s="6">
        <f t="shared" si="6"/>
        <v>0.4363636363636364</v>
      </c>
      <c r="N29" s="6">
        <f t="shared" si="7"/>
        <v>0.5022712105034981</v>
      </c>
      <c r="O29" s="6">
        <f t="shared" si="8"/>
        <v>0.66351349036776386</v>
      </c>
      <c r="P29" s="6">
        <f t="shared" si="9"/>
        <v>1.0498181397164452</v>
      </c>
      <c r="Q29" s="6">
        <f t="shared" si="10"/>
        <v>0.29943719023328885</v>
      </c>
      <c r="R29" s="6">
        <f t="shared" si="11"/>
        <v>0.52388236004250266</v>
      </c>
    </row>
    <row r="30" spans="2:18" x14ac:dyDescent="0.25">
      <c r="B30" s="5">
        <v>25</v>
      </c>
      <c r="C30" s="6">
        <f t="shared" si="0"/>
        <v>1097.6704046075959</v>
      </c>
      <c r="D30" s="6">
        <f t="shared" si="1"/>
        <v>681.95424860173694</v>
      </c>
      <c r="E30" s="6">
        <f t="shared" si="2"/>
        <v>2.8337552393979717</v>
      </c>
      <c r="F30" s="6">
        <f t="shared" si="3"/>
        <v>0.89219033397270486</v>
      </c>
      <c r="G30" s="6">
        <f t="shared" si="4"/>
        <v>1792.9995457018865</v>
      </c>
      <c r="H30" s="6">
        <f t="shared" si="5"/>
        <v>0.45454545454545459</v>
      </c>
      <c r="I30" s="6">
        <f>POWER(H30,B30)</f>
        <v>2.750635092767014E-9</v>
      </c>
      <c r="J30" s="6">
        <f>POWER(D30, 3)</f>
        <v>317150732.06247473</v>
      </c>
      <c r="K30" s="6">
        <f>C$1 +(E$2 * (J30/H$2))</f>
        <v>556.61579414671371</v>
      </c>
      <c r="L30" s="6">
        <f>C$1 + (E$2 * (POWER(2, D30/10000)-1)/K$2)</f>
        <v>1078.3638226194046</v>
      </c>
      <c r="M30" s="6">
        <f t="shared" si="6"/>
        <v>0.45454545454545459</v>
      </c>
      <c r="N30" s="6">
        <f t="shared" si="7"/>
        <v>0.52176958668847562</v>
      </c>
      <c r="O30" s="6">
        <f t="shared" si="8"/>
        <v>0.68433941699102985</v>
      </c>
      <c r="P30" s="6">
        <f t="shared" si="9"/>
        <v>1.0721576590180188</v>
      </c>
      <c r="Q30" s="6">
        <f t="shared" si="10"/>
        <v>0.31377367274048601</v>
      </c>
      <c r="R30" s="6">
        <f t="shared" si="11"/>
        <v>0.54319899512036751</v>
      </c>
    </row>
    <row r="31" spans="2:18" x14ac:dyDescent="0.25">
      <c r="B31" s="5">
        <v>26</v>
      </c>
      <c r="C31" s="6">
        <f t="shared" si="0"/>
        <v>1124.9485745516654</v>
      </c>
      <c r="D31" s="6">
        <f t="shared" si="1"/>
        <v>709.23241854580647</v>
      </c>
      <c r="E31" s="6">
        <f t="shared" si="2"/>
        <v>2.850788578696752</v>
      </c>
      <c r="F31" s="6">
        <f t="shared" si="3"/>
        <v>0.89755317564172554</v>
      </c>
      <c r="G31" s="6">
        <f t="shared" si="4"/>
        <v>1799.1188031459144</v>
      </c>
      <c r="H31" s="6">
        <f t="shared" si="5"/>
        <v>0.47272727272727283</v>
      </c>
      <c r="I31" s="6">
        <f>POWER(H31,B31)</f>
        <v>3.4663875834368664E-9</v>
      </c>
      <c r="J31" s="6">
        <f>POWER(D31, 3)</f>
        <v>356751441.07072365</v>
      </c>
      <c r="K31" s="6">
        <f>C$1 +(E$2 * (J31/H$2))</f>
        <v>574.20908656353345</v>
      </c>
      <c r="L31" s="6">
        <f>C$1 + (E$2 * (POWER(2, D31/10000)-1)/K$2)</f>
        <v>1105.5267960313868</v>
      </c>
      <c r="M31" s="6">
        <f t="shared" si="6"/>
        <v>0.47272727272727283</v>
      </c>
      <c r="N31" s="6">
        <f t="shared" si="7"/>
        <v>0.54109548181129496</v>
      </c>
      <c r="O31" s="6">
        <f t="shared" si="8"/>
        <v>0.70455058961881978</v>
      </c>
      <c r="P31" s="6">
        <f t="shared" si="9"/>
        <v>1.0940344978934653</v>
      </c>
      <c r="Q31" s="6">
        <f t="shared" si="10"/>
        <v>0.32836722617799491</v>
      </c>
      <c r="R31" s="6">
        <f t="shared" si="11"/>
        <v>0.56225285834266059</v>
      </c>
    </row>
    <row r="32" spans="2:18" x14ac:dyDescent="0.25">
      <c r="B32" s="5">
        <v>27</v>
      </c>
      <c r="C32" s="6">
        <f t="shared" si="0"/>
        <v>1152.2267444957347</v>
      </c>
      <c r="D32" s="6">
        <f t="shared" si="1"/>
        <v>736.51058848987577</v>
      </c>
      <c r="E32" s="6">
        <f t="shared" si="2"/>
        <v>2.8671789948849216</v>
      </c>
      <c r="F32" s="6">
        <f t="shared" si="3"/>
        <v>0.90271359694049003</v>
      </c>
      <c r="G32" s="6">
        <f t="shared" si="4"/>
        <v>1805.0070893187469</v>
      </c>
      <c r="H32" s="6">
        <f t="shared" si="5"/>
        <v>0.49090909090909091</v>
      </c>
      <c r="I32" s="6">
        <f>POWER(H32,B32)</f>
        <v>4.5397194626971814E-9</v>
      </c>
      <c r="J32" s="6">
        <f>POWER(D32, 3)</f>
        <v>399518582.98788399</v>
      </c>
      <c r="K32" s="6">
        <f>C$1 +(E$2 * (J32/H$2))</f>
        <v>593.20912096755137</v>
      </c>
      <c r="L32" s="6">
        <f>C$1 + (E$2 * (POWER(2, D32/10000)-1)/K$2)</f>
        <v>1132.7411771988334</v>
      </c>
      <c r="M32" s="6">
        <f t="shared" si="6"/>
        <v>0.49090909090909091</v>
      </c>
      <c r="N32" s="6">
        <f t="shared" si="7"/>
        <v>0.56024250732229131</v>
      </c>
      <c r="O32" s="6">
        <f t="shared" si="8"/>
        <v>0.72414032705581044</v>
      </c>
      <c r="P32" s="6">
        <f t="shared" si="9"/>
        <v>1.1154676889051269</v>
      </c>
      <c r="Q32" s="6">
        <f t="shared" si="10"/>
        <v>0.34323474509883123</v>
      </c>
      <c r="R32" s="6">
        <f t="shared" si="11"/>
        <v>0.58104091634624211</v>
      </c>
    </row>
    <row r="33" spans="2:18" x14ac:dyDescent="0.25">
      <c r="B33" s="5">
        <v>28</v>
      </c>
      <c r="C33" s="6">
        <f t="shared" si="0"/>
        <v>1179.5049144398042</v>
      </c>
      <c r="D33" s="6">
        <f t="shared" si="1"/>
        <v>763.7887584339453</v>
      </c>
      <c r="E33" s="6">
        <f t="shared" si="2"/>
        <v>2.8829732620681532</v>
      </c>
      <c r="F33" s="6">
        <f t="shared" si="3"/>
        <v>0.90768632440726138</v>
      </c>
      <c r="G33" s="6">
        <f t="shared" si="4"/>
        <v>1810.6812079010542</v>
      </c>
      <c r="H33" s="6">
        <f t="shared" si="5"/>
        <v>0.50909090909090915</v>
      </c>
      <c r="I33" s="6">
        <f>POWER(H33,B33)</f>
        <v>6.1697784850927054E-9</v>
      </c>
      <c r="J33" s="6">
        <f>POWER(D33, 3)</f>
        <v>445573943.69506842</v>
      </c>
      <c r="K33" s="6">
        <f>C$1 +(E$2 * (J33/H$2))</f>
        <v>613.6700028198137</v>
      </c>
      <c r="L33" s="6">
        <f>C$1 + (E$2 * (POWER(2, D33/10000)-1)/K$2)</f>
        <v>1160.0070634143797</v>
      </c>
      <c r="M33" s="6">
        <f t="shared" si="6"/>
        <v>0.50909090909090915</v>
      </c>
      <c r="N33" s="6">
        <f t="shared" si="7"/>
        <v>0.57920433380062186</v>
      </c>
      <c r="O33" s="6">
        <f t="shared" si="8"/>
        <v>0.743102153534141</v>
      </c>
      <c r="P33" s="6">
        <f t="shared" si="9"/>
        <v>1.1364740847943704</v>
      </c>
      <c r="Q33" s="6">
        <f t="shared" si="10"/>
        <v>0.35839413394639896</v>
      </c>
      <c r="R33" s="6">
        <f t="shared" si="11"/>
        <v>0.59956068262717455</v>
      </c>
    </row>
    <row r="34" spans="2:18" x14ac:dyDescent="0.25">
      <c r="B34" s="5">
        <v>29</v>
      </c>
      <c r="C34" s="6">
        <f t="shared" si="0"/>
        <v>1206.7830843838738</v>
      </c>
      <c r="D34" s="6">
        <f t="shared" si="1"/>
        <v>791.06692837801484</v>
      </c>
      <c r="E34" s="6">
        <f t="shared" si="2"/>
        <v>2.8982132286248903</v>
      </c>
      <c r="F34" s="6">
        <f t="shared" si="3"/>
        <v>0.91248453374550931</v>
      </c>
      <c r="G34" s="6">
        <f t="shared" si="4"/>
        <v>1816.156192997237</v>
      </c>
      <c r="H34" s="6">
        <f t="shared" si="5"/>
        <v>0.52727272727272734</v>
      </c>
      <c r="I34" s="6">
        <f>POWER(H34,B34)</f>
        <v>8.6900833856009847E-9</v>
      </c>
      <c r="J34" s="6">
        <f>POWER(D34, 3)</f>
        <v>495039309.07338858</v>
      </c>
      <c r="K34" s="6">
        <f>C$1 +(E$2 * (J34/H$2))</f>
        <v>635.64583758136655</v>
      </c>
      <c r="L34" s="6">
        <f>C$1 + (E$2 * (POWER(2, D34/10000)-1)/K$2)</f>
        <v>1187.3245521548001</v>
      </c>
      <c r="M34" s="6">
        <f t="shared" si="6"/>
        <v>0.52727272727272734</v>
      </c>
      <c r="N34" s="6">
        <f t="shared" si="7"/>
        <v>0.59797469304657747</v>
      </c>
      <c r="O34" s="6">
        <f t="shared" si="8"/>
        <v>0.76142980085410206</v>
      </c>
      <c r="P34" s="6">
        <f t="shared" si="9"/>
        <v>1.1570686212473389</v>
      </c>
      <c r="Q34" s="6">
        <f t="shared" si="10"/>
        <v>0.37386440116506781</v>
      </c>
      <c r="R34" s="6">
        <f t="shared" si="11"/>
        <v>0.61781019510964752</v>
      </c>
    </row>
    <row r="35" spans="2:18" x14ac:dyDescent="0.25">
      <c r="B35" s="5">
        <v>30</v>
      </c>
      <c r="C35" s="6">
        <f t="shared" si="0"/>
        <v>1234.0612543279433</v>
      </c>
      <c r="D35" s="6">
        <f t="shared" si="1"/>
        <v>818.34509832208437</v>
      </c>
      <c r="E35" s="6">
        <f t="shared" si="2"/>
        <v>2.9129364854455968</v>
      </c>
      <c r="F35" s="6">
        <f t="shared" si="3"/>
        <v>0.91712006021490988</v>
      </c>
      <c r="G35" s="6">
        <f t="shared" si="4"/>
        <v>1821.4455492015659</v>
      </c>
      <c r="H35" s="6">
        <f t="shared" si="5"/>
        <v>0.54545454545454553</v>
      </c>
      <c r="I35" s="6">
        <f>POWER(H35,B35)</f>
        <v>1.2669426511813836E-8</v>
      </c>
      <c r="J35" s="6">
        <f>POWER(D35, 3)</f>
        <v>548036465.00395656</v>
      </c>
      <c r="K35" s="6">
        <f>C$1 +(E$2 * (J35/H$2))</f>
        <v>659.19073071325602</v>
      </c>
      <c r="L35" s="6">
        <f>C$1 + (E$2 * (POWER(2, D35/10000)-1)/K$2)</f>
        <v>1214.6937410813416</v>
      </c>
      <c r="M35" s="6">
        <f t="shared" si="6"/>
        <v>0.54545454545454553</v>
      </c>
      <c r="N35" s="6">
        <f t="shared" si="7"/>
        <v>0.61654738015365829</v>
      </c>
      <c r="O35" s="6">
        <f t="shared" si="8"/>
        <v>0.77911721045621229</v>
      </c>
      <c r="P35" s="6">
        <f t="shared" si="9"/>
        <v>1.1772645388619039</v>
      </c>
      <c r="Q35" s="6">
        <f t="shared" si="10"/>
        <v>0.38966576299678185</v>
      </c>
      <c r="R35" s="6">
        <f t="shared" si="11"/>
        <v>0.63578799257700491</v>
      </c>
    </row>
    <row r="36" spans="2:18" x14ac:dyDescent="0.25">
      <c r="B36" s="5">
        <v>31</v>
      </c>
      <c r="C36" s="6">
        <f t="shared" si="0"/>
        <v>1261.3394242720126</v>
      </c>
      <c r="D36" s="6">
        <f t="shared" si="1"/>
        <v>845.62326826615367</v>
      </c>
      <c r="E36" s="6">
        <f t="shared" si="2"/>
        <v>2.9271769245602068</v>
      </c>
      <c r="F36" s="6">
        <f t="shared" si="3"/>
        <v>0.92160357451174846</v>
      </c>
      <c r="G36" s="6">
        <f t="shared" si="4"/>
        <v>1826.5614522860856</v>
      </c>
      <c r="H36" s="6">
        <f t="shared" si="5"/>
        <v>0.5636363636363636</v>
      </c>
      <c r="I36" s="6">
        <f>POWER(H36,B36)</f>
        <v>1.9097175294575042E-8</v>
      </c>
      <c r="J36" s="6">
        <f>POWER(D36, 3)</f>
        <v>604687197.36788356</v>
      </c>
      <c r="K36" s="6">
        <f>C$1 +(E$2 * (J36/H$2))</f>
        <v>684.35878767652798</v>
      </c>
      <c r="L36" s="6">
        <f>C$1 + (E$2 * (POWER(2, D36/10000)-1)/K$2)</f>
        <v>1242.1147280400867</v>
      </c>
      <c r="M36" s="6">
        <f t="shared" si="6"/>
        <v>0.5636363636363636</v>
      </c>
      <c r="N36" s="6">
        <f t="shared" si="7"/>
        <v>0.63491625555972597</v>
      </c>
      <c r="O36" s="6">
        <f t="shared" si="8"/>
        <v>0.79615853542399173</v>
      </c>
      <c r="P36" s="6">
        <f t="shared" si="9"/>
        <v>1.1970735717961671</v>
      </c>
      <c r="Q36" s="6">
        <f t="shared" si="10"/>
        <v>0.40581975820729654</v>
      </c>
      <c r="R36" s="6">
        <f t="shared" si="11"/>
        <v>0.65349309023852564</v>
      </c>
    </row>
    <row r="37" spans="2:18" x14ac:dyDescent="0.25">
      <c r="B37" s="5">
        <v>32</v>
      </c>
      <c r="C37" s="6">
        <f t="shared" si="0"/>
        <v>1288.6175942160821</v>
      </c>
      <c r="D37" s="6">
        <f t="shared" si="1"/>
        <v>872.9014382102232</v>
      </c>
      <c r="E37" s="6">
        <f t="shared" si="2"/>
        <v>2.94096520904584</v>
      </c>
      <c r="F37" s="6">
        <f t="shared" si="3"/>
        <v>0.92594473071646044</v>
      </c>
      <c r="G37" s="6">
        <f t="shared" si="4"/>
        <v>1831.5149180157987</v>
      </c>
      <c r="H37" s="6">
        <f t="shared" si="5"/>
        <v>0.58181818181818179</v>
      </c>
      <c r="I37" s="6">
        <f>POWER(H37,B37)</f>
        <v>2.9729885899112542E-8</v>
      </c>
      <c r="J37" s="6">
        <f>POWER(D37, 3)</f>
        <v>665113292.04628289</v>
      </c>
      <c r="K37" s="6">
        <f>C$1 +(E$2 * (J37/H$2))</f>
        <v>711.20411393222867</v>
      </c>
      <c r="L37" s="6">
        <f>C$1 + (E$2 * (POWER(2, D37/10000)-1)/K$2)</f>
        <v>1269.5876110623014</v>
      </c>
      <c r="M37" s="6">
        <f t="shared" si="6"/>
        <v>0.58181818181818179</v>
      </c>
      <c r="N37" s="6">
        <f t="shared" si="7"/>
        <v>0.65307524707655518</v>
      </c>
      <c r="O37" s="6">
        <f t="shared" si="8"/>
        <v>0.81254814241677453</v>
      </c>
      <c r="P37" s="6">
        <f t="shared" si="9"/>
        <v>1.2165061090206548</v>
      </c>
      <c r="Q37" s="6">
        <f t="shared" si="10"/>
        <v>0.42234937516719429</v>
      </c>
      <c r="R37" s="6">
        <f t="shared" si="11"/>
        <v>0.67092495468794688</v>
      </c>
    </row>
    <row r="38" spans="2:18" x14ac:dyDescent="0.25">
      <c r="B38" s="5">
        <v>33</v>
      </c>
      <c r="C38" s="6">
        <f t="shared" si="0"/>
        <v>1315.8957641601517</v>
      </c>
      <c r="D38" s="6">
        <f t="shared" si="1"/>
        <v>900.17960815429274</v>
      </c>
      <c r="E38" s="6">
        <f t="shared" si="2"/>
        <v>2.9543291706038217</v>
      </c>
      <c r="F38" s="6">
        <f t="shared" si="3"/>
        <v>0.93015229146830125</v>
      </c>
      <c r="G38" s="6">
        <f t="shared" si="4"/>
        <v>1836.3159449789168</v>
      </c>
      <c r="H38" s="6">
        <f t="shared" si="5"/>
        <v>0.60000000000000009</v>
      </c>
      <c r="I38" s="6">
        <f>POWER(H38,B38)</f>
        <v>4.7751966659678609E-8</v>
      </c>
      <c r="J38" s="6">
        <f>POWER(D38, 3)</f>
        <v>729436534.92026591</v>
      </c>
      <c r="K38" s="6">
        <f>C$1 +(E$2 * (J38/H$2))</f>
        <v>739.7808149414044</v>
      </c>
      <c r="L38" s="6">
        <f>C$1 + (E$2 * (POWER(2, D38/10000)-1)/K$2)</f>
        <v>1297.1124883647772</v>
      </c>
      <c r="M38" s="6">
        <f t="shared" si="6"/>
        <v>0.60000000000000009</v>
      </c>
      <c r="N38" s="6">
        <f t="shared" si="7"/>
        <v>0.67101835189711323</v>
      </c>
      <c r="O38" s="6">
        <f t="shared" si="8"/>
        <v>0.8282806135319184</v>
      </c>
      <c r="P38" s="6">
        <f t="shared" si="9"/>
        <v>1.2355713329017477</v>
      </c>
      <c r="Q38" s="6">
        <f t="shared" si="10"/>
        <v>0.43927919292508111</v>
      </c>
      <c r="R38" s="6">
        <f t="shared" si="11"/>
        <v>0.68808347849052287</v>
      </c>
    </row>
    <row r="39" spans="2:18" x14ac:dyDescent="0.25">
      <c r="B39" s="5">
        <v>34</v>
      </c>
      <c r="C39" s="6">
        <f t="shared" si="0"/>
        <v>1343.1739341042212</v>
      </c>
      <c r="D39" s="6">
        <f t="shared" si="1"/>
        <v>927.45777809836227</v>
      </c>
      <c r="E39" s="6">
        <f t="shared" si="2"/>
        <v>2.9672941477681891</v>
      </c>
      <c r="F39" s="6">
        <f t="shared" si="3"/>
        <v>0.93423423444820475</v>
      </c>
      <c r="G39" s="6">
        <f t="shared" si="4"/>
        <v>1840.9736360888676</v>
      </c>
      <c r="H39" s="6">
        <f t="shared" si="5"/>
        <v>0.61818181818181828</v>
      </c>
      <c r="I39" s="6">
        <f>POWER(H39,B39)</f>
        <v>7.9059076436226882E-8</v>
      </c>
      <c r="J39" s="6">
        <f>POWER(D39, 3)</f>
        <v>797778711.8709445</v>
      </c>
      <c r="K39" s="6">
        <f>C$1 +(E$2 * (J39/H$2))</f>
        <v>770.14299616510095</v>
      </c>
      <c r="L39" s="6">
        <f>C$1 + (E$2 * (POWER(2, D39/10000)-1)/K$2)</f>
        <v>1324.689458350186</v>
      </c>
      <c r="M39" s="6">
        <f t="shared" si="6"/>
        <v>0.61818181818181828</v>
      </c>
      <c r="N39" s="6">
        <f t="shared" si="7"/>
        <v>0.6887396385799035</v>
      </c>
      <c r="O39" s="6">
        <f t="shared" si="8"/>
        <v>0.84335074809579702</v>
      </c>
      <c r="P39" s="6">
        <f t="shared" si="9"/>
        <v>1.2542773389197206</v>
      </c>
      <c r="Q39" s="6">
        <f t="shared" si="10"/>
        <v>0.45663553815917868</v>
      </c>
      <c r="R39" s="6">
        <f t="shared" si="11"/>
        <v>0.7049689546152007</v>
      </c>
    </row>
    <row r="40" spans="2:18" x14ac:dyDescent="0.25">
      <c r="B40" s="5">
        <v>35</v>
      </c>
      <c r="C40" s="6">
        <f t="shared" si="0"/>
        <v>1370.4521040482905</v>
      </c>
      <c r="D40" s="6">
        <f t="shared" si="1"/>
        <v>954.73594804243157</v>
      </c>
      <c r="E40" s="6">
        <f t="shared" si="2"/>
        <v>2.9798832750762099</v>
      </c>
      <c r="F40" s="6">
        <f t="shared" si="3"/>
        <v>0.93819784342233559</v>
      </c>
      <c r="G40" s="6">
        <f t="shared" si="4"/>
        <v>1845.4963024693193</v>
      </c>
      <c r="H40" s="6">
        <f t="shared" si="5"/>
        <v>0.63636363636363635</v>
      </c>
      <c r="I40" s="6">
        <f>POWER(H40,B40)</f>
        <v>1.3479923264795393E-7</v>
      </c>
      <c r="J40" s="6">
        <f>POWER(D40, 3)</f>
        <v>870261608.77943039</v>
      </c>
      <c r="K40" s="6">
        <f>C$1 +(E$2 * (J40/H$2))</f>
        <v>802.34476306436432</v>
      </c>
      <c r="L40" s="6">
        <f>C$1 + (E$2 * (POWER(2, D40/10000)-1)/K$2)</f>
        <v>1352.3186196074414</v>
      </c>
      <c r="M40" s="6">
        <f t="shared" si="6"/>
        <v>0.63636363636363635</v>
      </c>
      <c r="N40" s="6">
        <f t="shared" si="7"/>
        <v>0.70623324900971995</v>
      </c>
      <c r="O40" s="6">
        <f t="shared" si="8"/>
        <v>0.85775356438298433</v>
      </c>
      <c r="P40" s="6">
        <f t="shared" si="9"/>
        <v>1.2726312396037276</v>
      </c>
      <c r="Q40" s="6">
        <f t="shared" si="10"/>
        <v>0.47444666018599918</v>
      </c>
      <c r="R40" s="6">
        <f t="shared" si="11"/>
        <v>0.7215820509077443</v>
      </c>
    </row>
    <row r="41" spans="2:18" x14ac:dyDescent="0.25">
      <c r="B41" s="5">
        <v>36</v>
      </c>
      <c r="C41" s="6">
        <f t="shared" si="0"/>
        <v>1397.73027399236</v>
      </c>
      <c r="D41" s="6">
        <f t="shared" si="1"/>
        <v>982.01411798650111</v>
      </c>
      <c r="E41" s="6">
        <f t="shared" si="2"/>
        <v>2.9921177314932215</v>
      </c>
      <c r="F41" s="6">
        <f t="shared" si="3"/>
        <v>0.94204978645711479</v>
      </c>
      <c r="G41" s="6">
        <f t="shared" si="4"/>
        <v>1849.891552701245</v>
      </c>
      <c r="H41" s="6">
        <f t="shared" si="5"/>
        <v>0.65454545454545454</v>
      </c>
      <c r="I41" s="6">
        <f>POWER(H41,B41)</f>
        <v>2.3650112221063682E-7</v>
      </c>
      <c r="J41" s="6">
        <f>POWER(D41, 3)</f>
        <v>947007011.5268364</v>
      </c>
      <c r="K41" s="6">
        <f>C$1 +(E$2 * (J41/H$2))</f>
        <v>836.44022110024093</v>
      </c>
      <c r="L41" s="6">
        <f>C$1 + (E$2 * (POWER(2, D41/10000)-1)/K$2)</f>
        <v>1380.0000709120343</v>
      </c>
      <c r="M41" s="6">
        <f t="shared" si="6"/>
        <v>0.65454545454545454</v>
      </c>
      <c r="N41" s="6">
        <f t="shared" si="7"/>
        <v>0.72349340033416043</v>
      </c>
      <c r="O41" s="6">
        <f t="shared" si="8"/>
        <v>0.87148430126306131</v>
      </c>
      <c r="P41" s="6">
        <f t="shared" si="9"/>
        <v>1.2906392551990433</v>
      </c>
      <c r="Q41" s="6">
        <f t="shared" si="10"/>
        <v>0.49274292654958046</v>
      </c>
      <c r="R41" s="6">
        <f t="shared" si="11"/>
        <v>0.73792378477976728</v>
      </c>
    </row>
    <row r="42" spans="2:18" x14ac:dyDescent="0.25">
      <c r="B42" s="5">
        <v>37</v>
      </c>
      <c r="C42" s="6">
        <f t="shared" si="0"/>
        <v>1425.0084439364296</v>
      </c>
      <c r="D42" s="6">
        <f t="shared" si="1"/>
        <v>1009.2922879305706</v>
      </c>
      <c r="E42" s="6">
        <f t="shared" si="2"/>
        <v>3.0040169547929292</v>
      </c>
      <c r="F42" s="6">
        <f t="shared" si="3"/>
        <v>0.94579618341553295</v>
      </c>
      <c r="G42" s="6">
        <f t="shared" si="4"/>
        <v>1854.1663698394264</v>
      </c>
      <c r="H42" s="6">
        <f t="shared" si="5"/>
        <v>0.67272727272727284</v>
      </c>
      <c r="I42" s="6">
        <f>POWER(H42,B42)</f>
        <v>4.2662301361918131E-7</v>
      </c>
      <c r="J42" s="6">
        <f>POWER(D42, 3)</f>
        <v>1028136705.994274</v>
      </c>
      <c r="K42" s="6">
        <f>C$1 +(E$2 * (J42/H$2))</f>
        <v>872.48347573377669</v>
      </c>
      <c r="L42" s="6">
        <f>C$1 + (E$2 * (POWER(2, D42/10000)-1)/K$2)</f>
        <v>1407.7339112263994</v>
      </c>
      <c r="M42" s="6">
        <f t="shared" si="6"/>
        <v>0.67272727272727284</v>
      </c>
      <c r="N42" s="6">
        <f t="shared" si="7"/>
        <v>0.74051438687526028</v>
      </c>
      <c r="O42" s="6">
        <f t="shared" si="8"/>
        <v>0.88453841977449776</v>
      </c>
      <c r="P42" s="6">
        <f t="shared" si="9"/>
        <v>1.3083067931326611</v>
      </c>
      <c r="Q42" s="6">
        <f t="shared" si="10"/>
        <v>0.51155704212245556</v>
      </c>
      <c r="R42" s="6">
        <f t="shared" si="11"/>
        <v>0.75399549826801426</v>
      </c>
    </row>
    <row r="43" spans="2:18" x14ac:dyDescent="0.25">
      <c r="B43" s="5">
        <v>38</v>
      </c>
      <c r="C43" s="6">
        <f t="shared" si="0"/>
        <v>1452.2866138804989</v>
      </c>
      <c r="D43" s="6">
        <f t="shared" si="1"/>
        <v>1036.5704578746399</v>
      </c>
      <c r="E43" s="6">
        <f t="shared" si="2"/>
        <v>3.0155988273427443</v>
      </c>
      <c r="F43" s="6">
        <f t="shared" si="3"/>
        <v>0.94944266445051606</v>
      </c>
      <c r="G43" s="6">
        <f t="shared" si="4"/>
        <v>1858.3271781561675</v>
      </c>
      <c r="H43" s="6">
        <f t="shared" si="5"/>
        <v>0.69090909090909081</v>
      </c>
      <c r="I43" s="6">
        <f>POWER(H43,B43)</f>
        <v>7.9066856131632212E-7</v>
      </c>
      <c r="J43" s="6">
        <f>POWER(D43, 3)</f>
        <v>1113772478.0628545</v>
      </c>
      <c r="K43" s="6">
        <f>C$1 +(E$2 * (J43/H$2))</f>
        <v>910.52863242601757</v>
      </c>
      <c r="L43" s="6">
        <f>C$1 + (E$2 * (POWER(2, D43/10000)-1)/K$2)</f>
        <v>1435.520239700269</v>
      </c>
      <c r="M43" s="6">
        <f t="shared" si="6"/>
        <v>0.69090909090909081</v>
      </c>
      <c r="N43" s="6">
        <f t="shared" si="7"/>
        <v>0.75729058201561439</v>
      </c>
      <c r="O43" s="6">
        <f t="shared" si="8"/>
        <v>0.89691160462509611</v>
      </c>
      <c r="P43" s="6">
        <f t="shared" si="9"/>
        <v>1.325638517984975</v>
      </c>
      <c r="Q43" s="6">
        <f t="shared" si="10"/>
        <v>0.530924295133123</v>
      </c>
      <c r="R43" s="6">
        <f t="shared" si="11"/>
        <v>0.76979883359813972</v>
      </c>
    </row>
    <row r="44" spans="2:18" x14ac:dyDescent="0.25">
      <c r="B44" s="5">
        <v>39</v>
      </c>
      <c r="C44" s="6">
        <f t="shared" si="0"/>
        <v>1479.5647838245684</v>
      </c>
      <c r="D44" s="6">
        <f t="shared" si="1"/>
        <v>1063.8486278187095</v>
      </c>
      <c r="E44" s="6">
        <f t="shared" si="2"/>
        <v>3.0268798377524333</v>
      </c>
      <c r="F44" s="6">
        <f t="shared" si="3"/>
        <v>0.95299442089900466</v>
      </c>
      <c r="G44" s="6">
        <f t="shared" si="4"/>
        <v>1862.3799012138586</v>
      </c>
      <c r="H44" s="6">
        <f t="shared" si="5"/>
        <v>0.70909090909090911</v>
      </c>
      <c r="I44" s="6">
        <f>POWER(H44,B44)</f>
        <v>1.5044396946292887E-6</v>
      </c>
      <c r="J44" s="6">
        <f>POWER(D44, 3)</f>
        <v>1204036113.6136918</v>
      </c>
      <c r="K44" s="6">
        <f>C$1 +(E$2 * (J44/H$2))</f>
        <v>950.62979663801002</v>
      </c>
      <c r="L44" s="6">
        <f>C$1 + (E$2 * (POWER(2, D44/10000)-1)/K$2)</f>
        <v>1463.3591556710091</v>
      </c>
      <c r="M44" s="6">
        <f t="shared" si="6"/>
        <v>0.70909090909090911</v>
      </c>
      <c r="N44" s="6">
        <f t="shared" si="7"/>
        <v>0.77381644005836681</v>
      </c>
      <c r="O44" s="6">
        <f t="shared" si="8"/>
        <v>0.90859976561849465</v>
      </c>
      <c r="P44" s="6">
        <f t="shared" si="9"/>
        <v>1.3426384133874796</v>
      </c>
      <c r="Q44" s="6">
        <f t="shared" si="10"/>
        <v>0.5508828341102765</v>
      </c>
      <c r="R44" s="6">
        <f t="shared" si="11"/>
        <v>0.78533570936794816</v>
      </c>
    </row>
    <row r="45" spans="2:18" x14ac:dyDescent="0.25">
      <c r="B45" s="5">
        <v>40</v>
      </c>
      <c r="C45" s="6">
        <f t="shared" si="0"/>
        <v>1506.8429537686379</v>
      </c>
      <c r="D45" s="6">
        <f t="shared" si="1"/>
        <v>1091.126797762779</v>
      </c>
      <c r="E45" s="6">
        <f t="shared" si="2"/>
        <v>3.0378752220538967</v>
      </c>
      <c r="F45" s="6">
        <f t="shared" si="3"/>
        <v>0.95645624973153465</v>
      </c>
      <c r="G45" s="6">
        <f t="shared" si="4"/>
        <v>1866.330012584064</v>
      </c>
      <c r="H45" s="6">
        <f t="shared" si="5"/>
        <v>0.72727272727272729</v>
      </c>
      <c r="I45" s="6">
        <f>POWER(H45,B45)</f>
        <v>2.9369197064733952E-6</v>
      </c>
      <c r="J45" s="6">
        <f>POWER(D45, 3)</f>
        <v>1299049398.5278962</v>
      </c>
      <c r="K45" s="6">
        <f>C$1 +(E$2 * (J45/H$2))</f>
        <v>992.84107383079981</v>
      </c>
      <c r="L45" s="6">
        <f>C$1 + (E$2 * (POWER(2, D45/10000)-1)/K$2)</f>
        <v>1491.2507586640038</v>
      </c>
      <c r="M45" s="6">
        <f t="shared" si="6"/>
        <v>0.72727272727272729</v>
      </c>
      <c r="N45" s="6">
        <f t="shared" si="7"/>
        <v>0.79008649806044629</v>
      </c>
      <c r="O45" s="6">
        <f t="shared" si="8"/>
        <v>0.91959903900626028</v>
      </c>
      <c r="P45" s="6">
        <f t="shared" si="9"/>
        <v>1.3593098370338546</v>
      </c>
      <c r="Q45" s="6">
        <f t="shared" si="10"/>
        <v>0.57147398042125064</v>
      </c>
      <c r="R45" s="6">
        <f t="shared" si="11"/>
        <v>0.80060829744674689</v>
      </c>
    </row>
    <row r="46" spans="2:18" x14ac:dyDescent="0.25">
      <c r="B46" s="5">
        <v>41</v>
      </c>
      <c r="C46" s="6">
        <f t="shared" si="0"/>
        <v>1534.1211237127075</v>
      </c>
      <c r="D46" s="6">
        <f t="shared" si="1"/>
        <v>1118.4049677068485</v>
      </c>
      <c r="E46" s="6">
        <f t="shared" si="2"/>
        <v>3.0485990874456697</v>
      </c>
      <c r="F46" s="6">
        <f t="shared" si="3"/>
        <v>0.95983259251242947</v>
      </c>
      <c r="G46" s="6">
        <f t="shared" si="4"/>
        <v>1870.1825803029526</v>
      </c>
      <c r="H46" s="6">
        <f t="shared" si="5"/>
        <v>0.74545454545454548</v>
      </c>
      <c r="I46" s="6">
        <f>POWER(H46,B46)</f>
        <v>5.8785180528067391E-6</v>
      </c>
      <c r="J46" s="6">
        <f>POWER(D46, 3)</f>
        <v>1398934118.6865807</v>
      </c>
      <c r="K46" s="6">
        <f>C$1 +(E$2 * (J46/H$2))</f>
        <v>1037.2165694654334</v>
      </c>
      <c r="L46" s="6">
        <f>C$1 + (E$2 * (POWER(2, D46/10000)-1)/K$2)</f>
        <v>1519.1951483929886</v>
      </c>
      <c r="M46" s="6">
        <f t="shared" si="6"/>
        <v>0.74545454545454548</v>
      </c>
      <c r="N46" s="6">
        <f t="shared" si="7"/>
        <v>0.80609537763844885</v>
      </c>
      <c r="O46" s="6">
        <f t="shared" si="8"/>
        <v>0.92990578876512686</v>
      </c>
      <c r="P46" s="6">
        <f t="shared" si="9"/>
        <v>1.3756555698027808</v>
      </c>
      <c r="Q46" s="6">
        <f t="shared" si="10"/>
        <v>0.5927425819056602</v>
      </c>
      <c r="R46" s="6">
        <f t="shared" si="11"/>
        <v>0.81561900067029169</v>
      </c>
    </row>
    <row r="47" spans="2:18" x14ac:dyDescent="0.25">
      <c r="B47" s="5">
        <v>42</v>
      </c>
      <c r="C47" s="6">
        <f t="shared" si="0"/>
        <v>1561.399293656777</v>
      </c>
      <c r="D47" s="6">
        <f t="shared" si="1"/>
        <v>1145.6831376509181</v>
      </c>
      <c r="E47" s="6">
        <f t="shared" si="2"/>
        <v>3.0590645211238345</v>
      </c>
      <c r="F47" s="6">
        <f t="shared" si="3"/>
        <v>0.96312756966454049</v>
      </c>
      <c r="G47" s="6">
        <f t="shared" si="4"/>
        <v>1873.9423059689987</v>
      </c>
      <c r="H47" s="6">
        <f t="shared" si="5"/>
        <v>0.76363636363636378</v>
      </c>
      <c r="I47" s="6">
        <f>POWER(H47,B47)</f>
        <v>1.2056943838224513E-5</v>
      </c>
      <c r="J47" s="6">
        <f>POWER(D47, 3)</f>
        <v>1503812059.9708564</v>
      </c>
      <c r="K47" s="6">
        <f>C$1 +(E$2 * (J47/H$2))</f>
        <v>1083.8103890029565</v>
      </c>
      <c r="L47" s="6">
        <f>C$1 + (E$2 * (POWER(2, D47/10000)-1)/K$2)</f>
        <v>1547.1924247604095</v>
      </c>
      <c r="M47" s="6">
        <f t="shared" si="6"/>
        <v>0.76363636363636378</v>
      </c>
      <c r="N47" s="6">
        <f t="shared" si="7"/>
        <v>0.8218377867465676</v>
      </c>
      <c r="O47" s="6">
        <f t="shared" si="8"/>
        <v>0.93951660779895219</v>
      </c>
      <c r="P47" s="6">
        <f t="shared" si="9"/>
        <v>1.3916778598362696</v>
      </c>
      <c r="Q47" s="6">
        <f t="shared" si="10"/>
        <v>0.61473741409571825</v>
      </c>
      <c r="R47" s="6">
        <f t="shared" si="11"/>
        <v>0.83037043139486011</v>
      </c>
    </row>
    <row r="48" spans="2:18" x14ac:dyDescent="0.25">
      <c r="B48" s="5">
        <v>43</v>
      </c>
      <c r="C48" s="6">
        <f t="shared" si="0"/>
        <v>1588.6774636008463</v>
      </c>
      <c r="D48" s="6">
        <f t="shared" si="1"/>
        <v>1172.9613075949874</v>
      </c>
      <c r="E48" s="6">
        <f t="shared" si="2"/>
        <v>3.0692836863055208</v>
      </c>
      <c r="F48" s="6">
        <f t="shared" si="3"/>
        <v>0.96634501070165268</v>
      </c>
      <c r="G48" s="6">
        <f t="shared" si="4"/>
        <v>1877.6135592395922</v>
      </c>
      <c r="H48" s="6">
        <f t="shared" si="5"/>
        <v>0.78181818181818186</v>
      </c>
      <c r="I48" s="6">
        <f>POWER(H48,B48)</f>
        <v>2.532491180980348E-5</v>
      </c>
      <c r="J48" s="6">
        <f>POWER(D48, 3)</f>
        <v>1613805008.2618349</v>
      </c>
      <c r="K48" s="6">
        <f>C$1 +(E$2 * (J48/H$2))</f>
        <v>1132.6766379044147</v>
      </c>
      <c r="L48" s="6">
        <f>C$1 + (E$2 * (POWER(2, D48/10000)-1)/K$2)</f>
        <v>1575.2426878577942</v>
      </c>
      <c r="M48" s="6">
        <f t="shared" si="6"/>
        <v>0.78181818181818186</v>
      </c>
      <c r="N48" s="6">
        <f t="shared" si="7"/>
        <v>0.83730852142597989</v>
      </c>
      <c r="O48" s="6">
        <f t="shared" si="8"/>
        <v>0.94842831906500047</v>
      </c>
      <c r="P48" s="6">
        <f t="shared" si="9"/>
        <v>1.4073784622902468</v>
      </c>
      <c r="Q48" s="6">
        <f t="shared" si="10"/>
        <v>0.63751163671074096</v>
      </c>
      <c r="R48" s="6">
        <f t="shared" si="11"/>
        <v>0.84486539095933799</v>
      </c>
    </row>
    <row r="49" spans="2:18" x14ac:dyDescent="0.25">
      <c r="B49" s="5">
        <v>44</v>
      </c>
      <c r="C49" s="6">
        <f t="shared" si="0"/>
        <v>1615.9556335449158</v>
      </c>
      <c r="D49" s="6">
        <f t="shared" si="1"/>
        <v>1200.2394775390569</v>
      </c>
      <c r="E49" s="6">
        <f t="shared" si="2"/>
        <v>3.0792679072121216</v>
      </c>
      <c r="F49" s="6">
        <f t="shared" si="3"/>
        <v>0.96948848098492602</v>
      </c>
      <c r="G49" s="6">
        <f t="shared" si="4"/>
        <v>1881.2004083614147</v>
      </c>
      <c r="H49" s="6">
        <f t="shared" si="5"/>
        <v>0.8</v>
      </c>
      <c r="I49" s="6">
        <f>POWER(H49,B49)</f>
        <v>5.4445178707350423E-5</v>
      </c>
      <c r="J49" s="6">
        <f>POWER(D49, 3)</f>
        <v>1729034749.44063</v>
      </c>
      <c r="K49" s="6">
        <f>C$1 +(E$2 * (J49/H$2))</f>
        <v>1183.8694216308554</v>
      </c>
      <c r="L49" s="6">
        <f>C$1 + (E$2 * (POWER(2, D49/10000)-1)/K$2)</f>
        <v>1603.3460379660946</v>
      </c>
      <c r="M49" s="6">
        <f t="shared" si="6"/>
        <v>0.8</v>
      </c>
      <c r="N49" s="6">
        <f t="shared" si="7"/>
        <v>0.85250246752511794</v>
      </c>
      <c r="O49" s="6">
        <f t="shared" si="8"/>
        <v>0.95663797662417549</v>
      </c>
      <c r="P49" s="6">
        <f t="shared" si="9"/>
        <v>1.4227586753691339</v>
      </c>
      <c r="Q49" s="6">
        <f t="shared" si="10"/>
        <v>0.66112331456331785</v>
      </c>
      <c r="R49" s="6">
        <f t="shared" si="11"/>
        <v>0.85910685009089105</v>
      </c>
    </row>
    <row r="50" spans="2:18" x14ac:dyDescent="0.25">
      <c r="B50" s="5">
        <v>45</v>
      </c>
      <c r="C50" s="6">
        <f t="shared" si="0"/>
        <v>1643.2338034889854</v>
      </c>
      <c r="D50" s="6">
        <f t="shared" si="1"/>
        <v>1227.5176474831264</v>
      </c>
      <c r="E50" s="6">
        <f t="shared" si="2"/>
        <v>3.0890277445012777</v>
      </c>
      <c r="F50" s="6">
        <f t="shared" si="3"/>
        <v>0.97256130547218878</v>
      </c>
      <c r="G50" s="6">
        <f t="shared" si="4"/>
        <v>1884.7066472695101</v>
      </c>
      <c r="H50" s="6">
        <f t="shared" si="5"/>
        <v>0.81818181818181823</v>
      </c>
      <c r="I50" s="6">
        <f>POWER(H50,B50)</f>
        <v>1.1974078270345621E-4</v>
      </c>
      <c r="J50" s="6">
        <f>POWER(D50, 3)</f>
        <v>1849623069.3883524</v>
      </c>
      <c r="K50" s="6">
        <f>C$1 +(E$2 * (J50/H$2))</f>
        <v>1237.4428456433236</v>
      </c>
      <c r="L50" s="6">
        <f>C$1 + (E$2 * (POWER(2, D50/10000)-1)/K$2)</f>
        <v>1631.5025755560496</v>
      </c>
      <c r="M50" s="6">
        <f t="shared" si="6"/>
        <v>0.81818181818181823</v>
      </c>
      <c r="N50" s="6">
        <f t="shared" si="7"/>
        <v>0.86741460239025014</v>
      </c>
      <c r="O50" s="6">
        <f t="shared" si="8"/>
        <v>0.96414286661485682</v>
      </c>
      <c r="P50" s="6">
        <f t="shared" si="9"/>
        <v>1.4378193731689048</v>
      </c>
      <c r="Q50" s="6">
        <f t="shared" si="10"/>
        <v>0.68563601377990069</v>
      </c>
      <c r="R50" s="6">
        <f t="shared" si="11"/>
        <v>0.87309793027778582</v>
      </c>
    </row>
    <row r="51" spans="2:18" x14ac:dyDescent="0.25">
      <c r="B51" s="5">
        <v>46</v>
      </c>
      <c r="C51" s="6">
        <f t="shared" si="0"/>
        <v>1670.5119734330547</v>
      </c>
      <c r="D51" s="6">
        <f t="shared" si="1"/>
        <v>1254.7958174271957</v>
      </c>
      <c r="E51" s="6">
        <f t="shared" si="2"/>
        <v>3.0985730624075081</v>
      </c>
      <c r="F51" s="6">
        <f t="shared" si="3"/>
        <v>0.97556658985675149</v>
      </c>
      <c r="G51" s="6">
        <f t="shared" si="4"/>
        <v>1888.1358197076765</v>
      </c>
      <c r="H51" s="6">
        <f t="shared" si="5"/>
        <v>0.83636363636363631</v>
      </c>
      <c r="I51" s="6">
        <f>POWER(H51,B51)</f>
        <v>2.6926291346763106E-4</v>
      </c>
      <c r="J51" s="6">
        <f>POWER(D51, 3)</f>
        <v>1975691753.9861135</v>
      </c>
      <c r="K51" s="6">
        <f>C$1 +(E$2 * (J51/H$2))</f>
        <v>1293.4510154028658</v>
      </c>
      <c r="L51" s="6">
        <f>C$1 + (E$2 * (POWER(2, D51/10000)-1)/K$2)</f>
        <v>1659.7124012885492</v>
      </c>
      <c r="M51" s="6">
        <f t="shared" si="6"/>
        <v>0.83636363636363631</v>
      </c>
      <c r="N51" s="6">
        <f t="shared" si="7"/>
        <v>0.88203999652581722</v>
      </c>
      <c r="O51" s="6">
        <f t="shared" si="8"/>
        <v>0.97094050815002098</v>
      </c>
      <c r="P51" s="6">
        <f t="shared" si="9"/>
        <v>1.4525610357802154</v>
      </c>
      <c r="Q51" s="6">
        <f t="shared" si="10"/>
        <v>0.71111948639721856</v>
      </c>
      <c r="R51" s="6">
        <f t="shared" si="11"/>
        <v>0.88684188612224524</v>
      </c>
    </row>
    <row r="52" spans="2:18" x14ac:dyDescent="0.25">
      <c r="B52" s="5">
        <v>47</v>
      </c>
      <c r="C52" s="6">
        <f t="shared" si="0"/>
        <v>1697.7901433771242</v>
      </c>
      <c r="D52" s="6">
        <f t="shared" si="1"/>
        <v>1282.0739873712653</v>
      </c>
      <c r="E52" s="6">
        <f t="shared" si="2"/>
        <v>3.1079130886616517</v>
      </c>
      <c r="F52" s="6">
        <f t="shared" si="3"/>
        <v>0.97850723943267204</v>
      </c>
      <c r="G52" s="6">
        <f t="shared" si="4"/>
        <v>1891.4912407546328</v>
      </c>
      <c r="H52" s="6">
        <f t="shared" si="5"/>
        <v>0.8545454545454545</v>
      </c>
      <c r="I52" s="6">
        <f>POWER(H52,B52)</f>
        <v>6.1880372129616312E-4</v>
      </c>
      <c r="J52" s="6">
        <f>POWER(D52, 3)</f>
        <v>2107362589.1150274</v>
      </c>
      <c r="K52" s="6">
        <f>C$1 +(E$2 * (J52/H$2))</f>
        <v>1351.9480363705284</v>
      </c>
      <c r="L52" s="6">
        <f>C$1 + (E$2 * (POWER(2, D52/10000)-1)/K$2)</f>
        <v>1687.9756160149943</v>
      </c>
      <c r="M52" s="6">
        <f t="shared" si="6"/>
        <v>0.8545454545454545</v>
      </c>
      <c r="N52" s="6">
        <f t="shared" si="7"/>
        <v>0.89637381522397264</v>
      </c>
      <c r="O52" s="6">
        <f t="shared" si="8"/>
        <v>0.97702865413734619</v>
      </c>
      <c r="P52" s="6">
        <f t="shared" si="9"/>
        <v>1.4669837770419567</v>
      </c>
      <c r="Q52" s="6">
        <f t="shared" si="10"/>
        <v>0.73765045904777515</v>
      </c>
      <c r="R52" s="6">
        <f t="shared" si="11"/>
        <v>0.90034208867678611</v>
      </c>
    </row>
    <row r="53" spans="2:18" x14ac:dyDescent="0.25">
      <c r="B53" s="5">
        <v>48</v>
      </c>
      <c r="C53" s="6">
        <f t="shared" si="0"/>
        <v>1725.0683133211937</v>
      </c>
      <c r="D53" s="6">
        <f t="shared" si="1"/>
        <v>1309.3521573153348</v>
      </c>
      <c r="E53" s="6">
        <f t="shared" si="2"/>
        <v>3.1170564681015214</v>
      </c>
      <c r="F53" s="6">
        <f t="shared" si="3"/>
        <v>0.98138597597373955</v>
      </c>
      <c r="G53" s="6">
        <f t="shared" si="4"/>
        <v>1894.7760160837429</v>
      </c>
      <c r="H53" s="6">
        <f t="shared" si="5"/>
        <v>0.8727272727272728</v>
      </c>
      <c r="I53" s="6">
        <f>POWER(H53,B53)</f>
        <v>1.4526811404528043E-3</v>
      </c>
      <c r="J53" s="6">
        <f>POWER(D53, 3)</f>
        <v>2244757360.6562047</v>
      </c>
      <c r="K53" s="6">
        <f>C$1 +(E$2 * (J53/H$2))</f>
        <v>1412.9880140073569</v>
      </c>
      <c r="L53" s="6">
        <f>C$1 + (E$2 * (POWER(2, D53/10000)-1)/K$2)</f>
        <v>1716.2923207776407</v>
      </c>
      <c r="M53" s="6">
        <f t="shared" si="6"/>
        <v>0.8727272727272728</v>
      </c>
      <c r="N53" s="6">
        <f t="shared" si="7"/>
        <v>0.91041132016278825</v>
      </c>
      <c r="O53" s="6">
        <f t="shared" si="8"/>
        <v>0.98240529202203131</v>
      </c>
      <c r="P53" s="6">
        <f t="shared" si="9"/>
        <v>1.4810873702838527</v>
      </c>
      <c r="Q53" s="6">
        <f t="shared" si="10"/>
        <v>0.76531354472121427</v>
      </c>
      <c r="R53" s="6">
        <f t="shared" si="11"/>
        <v>0.9136020097592652</v>
      </c>
    </row>
    <row r="54" spans="2:18" x14ac:dyDescent="0.25">
      <c r="B54" s="5">
        <v>49</v>
      </c>
      <c r="C54" s="6">
        <f t="shared" si="0"/>
        <v>1752.3464832652633</v>
      </c>
      <c r="D54" s="6">
        <f t="shared" si="1"/>
        <v>1336.6303272594043</v>
      </c>
      <c r="E54" s="6">
        <f t="shared" si="2"/>
        <v>3.1260113107544476</v>
      </c>
      <c r="F54" s="6">
        <f t="shared" si="3"/>
        <v>0.98420535287196609</v>
      </c>
      <c r="G54" s="6">
        <f t="shared" si="4"/>
        <v>1897.9930592367521</v>
      </c>
      <c r="H54" s="6">
        <f t="shared" si="5"/>
        <v>0.89090909090909098</v>
      </c>
      <c r="I54" s="6">
        <f>POWER(H54,B54)</f>
        <v>3.4820590853955218E-3</v>
      </c>
      <c r="J54" s="6">
        <f>POWER(D54, 3)</f>
        <v>2387997854.4907575</v>
      </c>
      <c r="K54" s="6">
        <f>C$1 +(E$2 * (J54/H$2))</f>
        <v>1476.6250537743977</v>
      </c>
      <c r="L54" s="6">
        <f>C$1 + (E$2 * (POWER(2, D54/10000)-1)/K$2)</f>
        <v>1744.6626168099911</v>
      </c>
      <c r="M54" s="6">
        <f t="shared" si="6"/>
        <v>0.89090909090909098</v>
      </c>
      <c r="N54" s="6">
        <f t="shared" si="7"/>
        <v>0.92414787097259965</v>
      </c>
      <c r="O54" s="6">
        <f t="shared" si="8"/>
        <v>0.98706864445208675</v>
      </c>
      <c r="P54" s="6">
        <f t="shared" si="9"/>
        <v>1.4948712723527477</v>
      </c>
      <c r="Q54" s="6">
        <f t="shared" si="10"/>
        <v>0.79420230064978803</v>
      </c>
      <c r="R54" s="6">
        <f t="shared" si="11"/>
        <v>0.92662520723477781</v>
      </c>
    </row>
    <row r="55" spans="2:18" x14ac:dyDescent="0.25">
      <c r="B55" s="5">
        <v>50</v>
      </c>
      <c r="C55" s="6">
        <f t="shared" si="0"/>
        <v>1779.6246532093328</v>
      </c>
      <c r="D55" s="6">
        <f t="shared" si="1"/>
        <v>1363.9084972034739</v>
      </c>
      <c r="E55" s="6">
        <f t="shared" si="2"/>
        <v>3.1347852350619529</v>
      </c>
      <c r="F55" s="6">
        <f t="shared" si="3"/>
        <v>0.98696776874660863</v>
      </c>
      <c r="G55" s="6">
        <f t="shared" si="4"/>
        <v>1901.1451071523288</v>
      </c>
      <c r="H55" s="6">
        <f t="shared" si="5"/>
        <v>0.90909090909090917</v>
      </c>
      <c r="I55" s="6">
        <f>POWER(H55,B55)</f>
        <v>8.5185512795006857E-3</v>
      </c>
      <c r="J55" s="6">
        <f>POWER(D55, 3)</f>
        <v>2537205856.4997978</v>
      </c>
      <c r="K55" s="6">
        <f>C$1 +(E$2 * (J55/H$2))</f>
        <v>1542.9132611326968</v>
      </c>
      <c r="L55" s="6">
        <f>C$1 + (E$2 * (POWER(2, D55/10000)-1)/K$2)</f>
        <v>1773.0866055371248</v>
      </c>
      <c r="M55" s="6">
        <f t="shared" si="6"/>
        <v>0.90909090909090917</v>
      </c>
      <c r="N55" s="6">
        <f t="shared" si="7"/>
        <v>0.93757892676997001</v>
      </c>
      <c r="O55" s="6">
        <f t="shared" si="8"/>
        <v>0.99101716986587129</v>
      </c>
      <c r="P55" s="6">
        <f t="shared" si="9"/>
        <v>1.5083346461795879</v>
      </c>
      <c r="Q55" s="6">
        <f t="shared" si="10"/>
        <v>0.82442046043202077</v>
      </c>
      <c r="R55" s="6">
        <f t="shared" si="11"/>
        <v>0.93941531124652755</v>
      </c>
    </row>
    <row r="56" spans="2:18" x14ac:dyDescent="0.25">
      <c r="B56" s="5">
        <v>51</v>
      </c>
      <c r="C56" s="6">
        <f t="shared" si="0"/>
        <v>1806.9028231534021</v>
      </c>
      <c r="D56" s="6">
        <f t="shared" si="1"/>
        <v>1391.1866671475432</v>
      </c>
      <c r="E56" s="6">
        <f t="shared" si="2"/>
        <v>3.1433854068238705</v>
      </c>
      <c r="F56" s="6">
        <f t="shared" si="3"/>
        <v>0.98967547970548386</v>
      </c>
      <c r="G56" s="6">
        <f t="shared" si="4"/>
        <v>1904.234734156812</v>
      </c>
      <c r="H56" s="6">
        <f t="shared" si="5"/>
        <v>0.92727272727272725</v>
      </c>
      <c r="I56" s="6">
        <f>POWER(H56,B56)</f>
        <v>2.1260908419938711E-2</v>
      </c>
      <c r="J56" s="6">
        <f>POWER(D56, 3)</f>
        <v>2692503152.5644364</v>
      </c>
      <c r="K56" s="6">
        <f>C$1 +(E$2 * (J56/H$2))</f>
        <v>1611.9067415433001</v>
      </c>
      <c r="L56" s="6">
        <f>C$1 + (E$2 * (POWER(2, D56/10000)-1)/K$2)</f>
        <v>1801.5643885760844</v>
      </c>
      <c r="M56" s="6">
        <f t="shared" si="6"/>
        <v>0.92727272727272725</v>
      </c>
      <c r="N56" s="6">
        <f t="shared" si="7"/>
        <v>0.95070004765876726</v>
      </c>
      <c r="O56" s="6">
        <f t="shared" si="8"/>
        <v>0.99424956300168554</v>
      </c>
      <c r="P56" s="6">
        <f t="shared" si="9"/>
        <v>1.5214763821116941</v>
      </c>
      <c r="Q56" s="6">
        <f t="shared" si="10"/>
        <v>0.85608337486270747</v>
      </c>
      <c r="R56" s="6">
        <f t="shared" si="11"/>
        <v>0.95197601137274734</v>
      </c>
    </row>
    <row r="57" spans="2:18" x14ac:dyDescent="0.25">
      <c r="B57" s="5">
        <v>52</v>
      </c>
      <c r="C57" s="6">
        <f t="shared" si="0"/>
        <v>1834.1809930974716</v>
      </c>
      <c r="D57" s="6">
        <f t="shared" si="1"/>
        <v>1418.4648370916127</v>
      </c>
      <c r="E57" s="6">
        <f t="shared" si="2"/>
        <v>3.1518185743607332</v>
      </c>
      <c r="F57" s="6">
        <f t="shared" si="3"/>
        <v>0.99233061041562931</v>
      </c>
      <c r="G57" s="6">
        <f t="shared" si="4"/>
        <v>1907.2643645963569</v>
      </c>
      <c r="H57" s="6">
        <f t="shared" si="5"/>
        <v>0.94545454545454544</v>
      </c>
      <c r="I57" s="6">
        <f>POWER(H57,B57)</f>
        <v>5.4114545510628428E-2</v>
      </c>
      <c r="J57" s="6">
        <f>POWER(D57, 3)</f>
        <v>2854011528.5657883</v>
      </c>
      <c r="K57" s="6">
        <f>C$1 +(E$2 * (J57/H$2))</f>
        <v>1683.6596004672542</v>
      </c>
      <c r="L57" s="6">
        <f>C$1 + (E$2 * (POWER(2, D57/10000)-1)/K$2)</f>
        <v>1830.0960677362211</v>
      </c>
      <c r="M57" s="6">
        <f t="shared" si="6"/>
        <v>0.94545454545454544</v>
      </c>
      <c r="N57" s="6">
        <f t="shared" si="7"/>
        <v>0.96350689619785757</v>
      </c>
      <c r="O57" s="6">
        <f t="shared" si="8"/>
        <v>0.99676475532925202</v>
      </c>
      <c r="P57" s="6">
        <f t="shared" si="9"/>
        <v>1.5342951182067579</v>
      </c>
      <c r="Q57" s="6">
        <f t="shared" si="10"/>
        <v>0.88931970395417637</v>
      </c>
      <c r="R57" s="6">
        <f t="shared" si="11"/>
        <v>0.96431104468261675</v>
      </c>
    </row>
    <row r="58" spans="2:18" x14ac:dyDescent="0.25">
      <c r="B58" s="5">
        <v>53</v>
      </c>
      <c r="C58" s="6">
        <f t="shared" si="0"/>
        <v>1861.4591630415412</v>
      </c>
      <c r="D58" s="6">
        <f t="shared" si="1"/>
        <v>1445.7430070356822</v>
      </c>
      <c r="E58" s="6">
        <f t="shared" si="2"/>
        <v>3.1600911003267234</v>
      </c>
      <c r="F58" s="6">
        <f t="shared" si="3"/>
        <v>0.99493516411941452</v>
      </c>
      <c r="G58" s="6">
        <f t="shared" si="4"/>
        <v>1910.2362842657972</v>
      </c>
      <c r="H58" s="6">
        <f t="shared" si="5"/>
        <v>0.96363636363636374</v>
      </c>
      <c r="I58" s="6">
        <f>POWER(H58,B58)</f>
        <v>0.14041016368966472</v>
      </c>
      <c r="J58" s="6">
        <f>POWER(D58, 3)</f>
        <v>3021852770.384963</v>
      </c>
      <c r="K58" s="6">
        <f>C$1 +(E$2 * (J58/H$2))</f>
        <v>1758.225943365605</v>
      </c>
      <c r="L58" s="6">
        <f>C$1 + (E$2 * (POWER(2, D58/10000)-1)/K$2)</f>
        <v>1858.681745019577</v>
      </c>
      <c r="M58" s="6">
        <f t="shared" si="6"/>
        <v>0.96363636363636374</v>
      </c>
      <c r="N58" s="6">
        <f t="shared" si="7"/>
        <v>0.97599523883493111</v>
      </c>
      <c r="O58" s="6">
        <f t="shared" si="8"/>
        <v>0.99856191540293793</v>
      </c>
      <c r="P58" s="6">
        <f t="shared" si="9"/>
        <v>1.5467892596603456</v>
      </c>
      <c r="Q58" s="6">
        <f t="shared" si="10"/>
        <v>0.92427341281116593</v>
      </c>
      <c r="R58" s="6">
        <f t="shared" si="11"/>
        <v>0.97642418466079506</v>
      </c>
    </row>
    <row r="59" spans="2:18" x14ac:dyDescent="0.25">
      <c r="B59" s="5">
        <v>54</v>
      </c>
      <c r="C59" s="6">
        <f t="shared" si="0"/>
        <v>1888.7373329856105</v>
      </c>
      <c r="D59" s="6">
        <f t="shared" si="1"/>
        <v>1473.0211769797515</v>
      </c>
      <c r="E59" s="6">
        <f t="shared" si="2"/>
        <v>3.1682089905489028</v>
      </c>
      <c r="F59" s="6">
        <f t="shared" si="3"/>
        <v>0.99749103171439379</v>
      </c>
      <c r="G59" s="6">
        <f t="shared" si="4"/>
        <v>1913.152650769189</v>
      </c>
      <c r="H59" s="6">
        <f t="shared" si="5"/>
        <v>0.98181818181818181</v>
      </c>
      <c r="I59" s="6">
        <f>POWER(H59,B59)</f>
        <v>0.37125969004200382</v>
      </c>
      <c r="J59" s="6">
        <f>POWER(D59, 3)</f>
        <v>3196148663.9030719</v>
      </c>
      <c r="K59" s="6">
        <f>C$1 +(E$2 * (J59/H$2))</f>
        <v>1835.6598756993976</v>
      </c>
      <c r="L59" s="6">
        <f>C$1 + (E$2 * (POWER(2, D59/10000)-1)/K$2)</f>
        <v>1887.3215226212321</v>
      </c>
      <c r="M59" s="6">
        <f t="shared" si="6"/>
        <v>0.98181818181818181</v>
      </c>
      <c r="N59" s="6">
        <f t="shared" si="7"/>
        <v>0.98816094730598469</v>
      </c>
      <c r="O59" s="6">
        <f t="shared" si="8"/>
        <v>0.99964044913660566</v>
      </c>
      <c r="P59" s="6">
        <f t="shared" si="9"/>
        <v>1.5589569975169124</v>
      </c>
      <c r="Q59" s="6">
        <f t="shared" si="10"/>
        <v>0.96110613702673164</v>
      </c>
      <c r="R59" s="6">
        <f t="shared" si="11"/>
        <v>0.98831923096760854</v>
      </c>
    </row>
    <row r="60" spans="2:18" x14ac:dyDescent="0.25">
      <c r="B60" s="5">
        <v>55</v>
      </c>
      <c r="C60" s="6">
        <f t="shared" si="0"/>
        <v>1916.01550292968</v>
      </c>
      <c r="D60" s="6">
        <f t="shared" si="1"/>
        <v>1500.2993469238211</v>
      </c>
      <c r="E60" s="6">
        <f t="shared" si="2"/>
        <v>3.1761779202201779</v>
      </c>
      <c r="F60" s="6">
        <f t="shared" si="3"/>
        <v>1</v>
      </c>
      <c r="G60" s="6">
        <f t="shared" si="4"/>
        <v>1916.01550292968</v>
      </c>
      <c r="H60" s="6">
        <f t="shared" si="5"/>
        <v>1</v>
      </c>
      <c r="I60" s="6">
        <f>POWER(H60,B60)</f>
        <v>1</v>
      </c>
      <c r="J60" s="6">
        <f>POWER(D60, 3)</f>
        <v>3377020995.0012302</v>
      </c>
      <c r="K60" s="6">
        <f>C$1 +(E$2 * (J60/H$2))</f>
        <v>1916.01550292968</v>
      </c>
      <c r="L60" s="6">
        <f>C$1 + (E$2 * (POWER(2, D60/10000)-1)/K$2)</f>
        <v>1916.01550292968</v>
      </c>
      <c r="M60" s="6">
        <f t="shared" si="6"/>
        <v>1</v>
      </c>
      <c r="N60" s="6">
        <f t="shared" si="7"/>
        <v>1</v>
      </c>
      <c r="O60" s="6">
        <f t="shared" si="8"/>
        <v>1</v>
      </c>
      <c r="P60" s="6">
        <f t="shared" si="9"/>
        <v>1.5707963267948966</v>
      </c>
      <c r="Q60" s="6">
        <f t="shared" si="10"/>
        <v>1</v>
      </c>
      <c r="R60" s="6">
        <f t="shared" si="11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Sheet3 (2)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M. Gill</dc:creator>
  <cp:lastModifiedBy>Kevin M. Gill</cp:lastModifiedBy>
  <dcterms:created xsi:type="dcterms:W3CDTF">2012-03-22T16:46:34Z</dcterms:created>
  <dcterms:modified xsi:type="dcterms:W3CDTF">2012-03-27T16:17:18Z</dcterms:modified>
</cp:coreProperties>
</file>