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PRINCESSE\Classe\Epreuves et corriges\Revision_21_Juin\Compatbilité\"/>
    </mc:Choice>
  </mc:AlternateContent>
  <bookViews>
    <workbookView xWindow="0" yWindow="0" windowWidth="16980" windowHeight="65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B25" i="1"/>
  <c r="G24" i="1"/>
  <c r="D24" i="1"/>
  <c r="F23" i="1"/>
  <c r="F25" i="1" s="1"/>
  <c r="G25" i="1" s="1"/>
  <c r="C23" i="1"/>
  <c r="C25" i="1" s="1"/>
  <c r="G18" i="1"/>
  <c r="I18" i="1" s="1"/>
  <c r="G17" i="1"/>
  <c r="B23" i="1" s="1"/>
  <c r="D23" i="1" s="1"/>
  <c r="G16" i="1"/>
  <c r="G19" i="1" s="1"/>
  <c r="G15" i="1"/>
  <c r="D15" i="1"/>
  <c r="B14" i="1"/>
  <c r="B16" i="1" s="1"/>
  <c r="I14" i="1"/>
  <c r="F6" i="1"/>
  <c r="F5" i="1"/>
  <c r="F7" i="1" s="1"/>
  <c r="F10" i="1" s="1"/>
  <c r="E6" i="1"/>
  <c r="E5" i="1"/>
  <c r="E7" i="1" s="1"/>
  <c r="E10" i="1" s="1"/>
  <c r="D5" i="1"/>
  <c r="D7" i="1" s="1"/>
  <c r="D10" i="1" s="1"/>
  <c r="C16" i="1" s="1"/>
  <c r="C17" i="1" s="1"/>
  <c r="B6" i="1"/>
  <c r="B17" i="1" l="1"/>
  <c r="D16" i="1"/>
  <c r="D17" i="1" s="1"/>
  <c r="I15" i="1" s="1"/>
  <c r="D14" i="1"/>
  <c r="I17" i="1"/>
  <c r="I16" i="1"/>
  <c r="I19" i="1" s="1"/>
  <c r="D25" i="1"/>
  <c r="E23" i="1"/>
  <c r="G23" i="1" s="1"/>
  <c r="D26" i="1"/>
  <c r="G26" i="1"/>
</calcChain>
</file>

<file path=xl/sharedStrings.xml><?xml version="1.0" encoding="utf-8"?>
<sst xmlns="http://schemas.openxmlformats.org/spreadsheetml/2006/main" count="48" uniqueCount="33">
  <si>
    <t>Eléments</t>
  </si>
  <si>
    <t>Total</t>
  </si>
  <si>
    <t>Administration</t>
  </si>
  <si>
    <t>Achat</t>
  </si>
  <si>
    <t>Production</t>
  </si>
  <si>
    <t>Distibution</t>
  </si>
  <si>
    <t>Répartition primaire</t>
  </si>
  <si>
    <t>Repartition secondaire</t>
  </si>
  <si>
    <t>Entretien</t>
  </si>
  <si>
    <t>Nombre d'Unité Oeuvre</t>
  </si>
  <si>
    <t>Nature d'Unité Œuvre</t>
  </si>
  <si>
    <t>Coût d'Unité Œuvre</t>
  </si>
  <si>
    <t>Elements</t>
  </si>
  <si>
    <t>Quantité</t>
  </si>
  <si>
    <t>Prix unitaire</t>
  </si>
  <si>
    <t>Montant</t>
  </si>
  <si>
    <t>Fiche de stock</t>
  </si>
  <si>
    <t>Stock initial</t>
  </si>
  <si>
    <t>Entré</t>
  </si>
  <si>
    <t>Stock Disponible</t>
  </si>
  <si>
    <t xml:space="preserve"> Sortie T1</t>
  </si>
  <si>
    <t xml:space="preserve"> Sortie T2</t>
  </si>
  <si>
    <t>Stock final</t>
  </si>
  <si>
    <t>T1</t>
  </si>
  <si>
    <t>T2</t>
  </si>
  <si>
    <t>Coût de production T1 et T2</t>
  </si>
  <si>
    <t>Main d'œuvre d'irecte</t>
  </si>
  <si>
    <t>Consommation  Intermédiaire</t>
  </si>
  <si>
    <t>Total Répartition Secondaire</t>
  </si>
  <si>
    <t>Matière premiere</t>
  </si>
  <si>
    <t>Frais direct sur achat</t>
  </si>
  <si>
    <t>Charge indirect</t>
  </si>
  <si>
    <t>Coût d'achât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</si>
</sst>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/>
    <xf numFmtId="0" fontId="0" fillId="2" borderId="1" xfId="0" applyNumberFormat="1" applyFill="1" applyBorder="1"/>
    <xf numFmtId="0" fontId="1" fillId="2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vertical="center" wrapText="1"/>
    </xf>
    <xf numFmtId="0" fontId="1" fillId="0" borderId="1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tabSelected="1" workbookViewId="0">
      <selection activeCell="D24" sqref="D24"/>
    </sheetView>
  </sheetViews>
  <sheetFormatPr baseColWidth="10" defaultRowHeight="15" x14ac:dyDescent="0.25"/>
  <cols>
    <col min="1" max="1" width="21.42578125" customWidth="1"/>
    <col min="2" max="2" width="11.5703125" bestFit="1" customWidth="1"/>
    <col min="3" max="3" width="15.42578125" customWidth="1"/>
    <col min="5" max="5" width="13.42578125" customWidth="1"/>
    <col min="6" max="6" width="18.85546875" customWidth="1"/>
  </cols>
  <sheetData>
    <row r="2" spans="1:9" ht="31.5" x14ac:dyDescent="0.25">
      <c r="A2" s="2" t="s">
        <v>0</v>
      </c>
      <c r="B2" s="2" t="s">
        <v>2</v>
      </c>
      <c r="C2" s="2" t="s">
        <v>8</v>
      </c>
      <c r="D2" s="2" t="s">
        <v>3</v>
      </c>
      <c r="E2" s="2" t="s">
        <v>4</v>
      </c>
      <c r="F2" s="2" t="s">
        <v>5</v>
      </c>
    </row>
    <row r="3" spans="1:9" ht="31.5" x14ac:dyDescent="0.25">
      <c r="A3" s="2" t="s">
        <v>6</v>
      </c>
      <c r="B3" s="2">
        <v>26000</v>
      </c>
      <c r="C3" s="2">
        <v>17000</v>
      </c>
      <c r="D3" s="2">
        <v>12000</v>
      </c>
      <c r="E3" s="2">
        <v>144000</v>
      </c>
      <c r="F3" s="2">
        <v>23000</v>
      </c>
    </row>
    <row r="4" spans="1:9" ht="31.5" x14ac:dyDescent="0.25">
      <c r="A4" s="2" t="s">
        <v>7</v>
      </c>
      <c r="B4" s="8"/>
      <c r="C4" s="8"/>
      <c r="D4" s="8"/>
      <c r="E4" s="8"/>
      <c r="F4" s="8"/>
    </row>
    <row r="5" spans="1:9" ht="15.75" x14ac:dyDescent="0.25">
      <c r="A5" s="2" t="s">
        <v>2</v>
      </c>
      <c r="B5" s="2">
        <v>30000</v>
      </c>
      <c r="C5" s="2">
        <v>3000</v>
      </c>
      <c r="D5" s="2">
        <f>+B5*20%</f>
        <v>6000</v>
      </c>
      <c r="E5" s="2">
        <f>+B5*40%</f>
        <v>12000</v>
      </c>
      <c r="F5" s="2">
        <f>+B5*30%</f>
        <v>9000</v>
      </c>
    </row>
    <row r="6" spans="1:9" ht="15.75" x14ac:dyDescent="0.25">
      <c r="A6" s="2" t="s">
        <v>8</v>
      </c>
      <c r="B6" s="2">
        <f>C6*20%</f>
        <v>4000</v>
      </c>
      <c r="C6" s="2">
        <v>20000</v>
      </c>
      <c r="D6" s="2"/>
      <c r="E6" s="2">
        <f>+C6*60%</f>
        <v>12000</v>
      </c>
      <c r="F6" s="2">
        <f>+C6*20%</f>
        <v>4000</v>
      </c>
    </row>
    <row r="7" spans="1:9" ht="15.75" x14ac:dyDescent="0.25">
      <c r="A7" s="3" t="s">
        <v>28</v>
      </c>
      <c r="B7" s="2">
        <v>0</v>
      </c>
      <c r="C7" s="2">
        <v>0</v>
      </c>
      <c r="D7" s="2">
        <f>+SUM(D3:D6)</f>
        <v>18000</v>
      </c>
      <c r="E7" s="2">
        <f t="shared" ref="E7:F7" si="0">+SUM(E3:E6)</f>
        <v>168000</v>
      </c>
      <c r="F7" s="2">
        <f t="shared" si="0"/>
        <v>36000</v>
      </c>
    </row>
    <row r="8" spans="1:9" x14ac:dyDescent="0.25">
      <c r="A8" s="3" t="s">
        <v>10</v>
      </c>
      <c r="B8" s="7"/>
      <c r="C8" s="7"/>
      <c r="D8" s="4">
        <v>1</v>
      </c>
      <c r="E8" s="3">
        <v>1</v>
      </c>
      <c r="F8" s="3">
        <v>100</v>
      </c>
    </row>
    <row r="9" spans="1:9" x14ac:dyDescent="0.25">
      <c r="A9" s="3" t="s">
        <v>9</v>
      </c>
      <c r="B9" s="6"/>
      <c r="C9" s="6"/>
      <c r="D9" s="3">
        <v>24000</v>
      </c>
      <c r="E9" s="3">
        <v>6000</v>
      </c>
      <c r="F9" s="3">
        <v>4000</v>
      </c>
    </row>
    <row r="10" spans="1:9" x14ac:dyDescent="0.25">
      <c r="A10" s="5" t="s">
        <v>11</v>
      </c>
      <c r="B10" s="6"/>
      <c r="C10" s="6"/>
      <c r="D10" s="3">
        <f>D7/D9</f>
        <v>0.75</v>
      </c>
      <c r="E10" s="3">
        <f>+E7/E9</f>
        <v>28</v>
      </c>
      <c r="F10" s="3">
        <f>+F7/F9</f>
        <v>9</v>
      </c>
    </row>
    <row r="12" spans="1:9" ht="15.75" x14ac:dyDescent="0.25">
      <c r="A12" s="10" t="s">
        <v>32</v>
      </c>
      <c r="B12" s="11"/>
      <c r="C12" s="11"/>
      <c r="D12" s="12"/>
      <c r="E12" s="17"/>
      <c r="F12" s="10" t="s">
        <v>16</v>
      </c>
      <c r="G12" s="11"/>
      <c r="H12" s="11"/>
      <c r="I12" s="12"/>
    </row>
    <row r="13" spans="1:9" ht="31.5" x14ac:dyDescent="0.25">
      <c r="A13" s="2" t="s">
        <v>12</v>
      </c>
      <c r="B13" s="2" t="s">
        <v>13</v>
      </c>
      <c r="C13" s="2" t="s">
        <v>14</v>
      </c>
      <c r="D13" s="13" t="s">
        <v>15</v>
      </c>
      <c r="E13" s="17"/>
      <c r="F13" s="15" t="s">
        <v>12</v>
      </c>
      <c r="G13" s="2" t="s">
        <v>13</v>
      </c>
      <c r="H13" s="2" t="s">
        <v>14</v>
      </c>
      <c r="I13" s="2" t="s">
        <v>15</v>
      </c>
    </row>
    <row r="14" spans="1:9" ht="15.75" x14ac:dyDescent="0.25">
      <c r="A14" s="2" t="s">
        <v>29</v>
      </c>
      <c r="B14" s="2">
        <f>+D9</f>
        <v>24000</v>
      </c>
      <c r="C14" s="2">
        <v>3.45</v>
      </c>
      <c r="D14" s="13">
        <f>+B14*C14</f>
        <v>82800</v>
      </c>
      <c r="E14" s="17"/>
      <c r="F14" s="15" t="s">
        <v>17</v>
      </c>
      <c r="G14" s="2">
        <v>8000</v>
      </c>
      <c r="H14" s="2">
        <v>3.4</v>
      </c>
      <c r="I14" s="2">
        <f>G14*H14</f>
        <v>27200</v>
      </c>
    </row>
    <row r="15" spans="1:9" ht="31.5" x14ac:dyDescent="0.25">
      <c r="A15" s="2" t="s">
        <v>30</v>
      </c>
      <c r="B15" s="8"/>
      <c r="C15" s="8"/>
      <c r="D15" s="13">
        <f t="shared" ref="D15:D16" si="1">+B15*C15</f>
        <v>0</v>
      </c>
      <c r="E15" s="17"/>
      <c r="F15" s="15" t="s">
        <v>18</v>
      </c>
      <c r="G15" s="2">
        <f>D9</f>
        <v>24000</v>
      </c>
      <c r="H15" s="8"/>
      <c r="I15" s="2">
        <f>D17</f>
        <v>100800</v>
      </c>
    </row>
    <row r="16" spans="1:9" ht="31.5" x14ac:dyDescent="0.25">
      <c r="A16" s="2" t="s">
        <v>31</v>
      </c>
      <c r="B16" s="2">
        <f>+B14</f>
        <v>24000</v>
      </c>
      <c r="C16" s="2">
        <f>+D10</f>
        <v>0.75</v>
      </c>
      <c r="D16" s="13">
        <f t="shared" si="1"/>
        <v>18000</v>
      </c>
      <c r="E16" s="17"/>
      <c r="F16" s="15" t="s">
        <v>19</v>
      </c>
      <c r="G16" s="2">
        <f>SUM(G14:G15)</f>
        <v>32000</v>
      </c>
      <c r="H16" s="2">
        <v>4</v>
      </c>
      <c r="I16" s="2">
        <f>G16*H16</f>
        <v>128000</v>
      </c>
    </row>
    <row r="17" spans="1:9" ht="15.75" x14ac:dyDescent="0.25">
      <c r="A17" s="14" t="s">
        <v>32</v>
      </c>
      <c r="B17" s="14">
        <f>B16</f>
        <v>24000</v>
      </c>
      <c r="C17" s="14">
        <f>SUM(C14:C16)</f>
        <v>4.2</v>
      </c>
      <c r="D17" s="18">
        <f>SUM(D14:D16)</f>
        <v>100800</v>
      </c>
      <c r="E17" s="17"/>
      <c r="F17" s="15" t="s">
        <v>20</v>
      </c>
      <c r="G17" s="2">
        <f>4*3000</f>
        <v>12000</v>
      </c>
      <c r="H17" s="2">
        <v>4</v>
      </c>
      <c r="I17" s="2">
        <f>-G17*H17</f>
        <v>-48000</v>
      </c>
    </row>
    <row r="18" spans="1:9" ht="15.75" x14ac:dyDescent="0.25">
      <c r="A18" s="19"/>
      <c r="B18" s="19"/>
      <c r="C18" s="19"/>
      <c r="D18" s="19"/>
      <c r="E18" s="16"/>
      <c r="F18" s="15" t="s">
        <v>21</v>
      </c>
      <c r="G18" s="2">
        <f>5*2000</f>
        <v>10000</v>
      </c>
      <c r="H18" s="2">
        <v>4</v>
      </c>
      <c r="I18" s="2">
        <f>-G18*H18</f>
        <v>-40000</v>
      </c>
    </row>
    <row r="19" spans="1:9" ht="15.75" x14ac:dyDescent="0.25">
      <c r="A19" s="1"/>
      <c r="B19" s="1"/>
      <c r="C19" s="1"/>
      <c r="D19" s="1"/>
      <c r="E19" s="16"/>
      <c r="F19" s="20" t="s">
        <v>22</v>
      </c>
      <c r="G19" s="14">
        <f>G16-SUM(G17:G18)</f>
        <v>10000</v>
      </c>
      <c r="H19" s="8"/>
      <c r="I19" s="2">
        <f>SUM(I16:I18)</f>
        <v>40000</v>
      </c>
    </row>
    <row r="20" spans="1:9" ht="31.5" customHeight="1" x14ac:dyDescent="0.25">
      <c r="A20" s="9" t="s">
        <v>25</v>
      </c>
      <c r="B20" s="9"/>
      <c r="C20" s="9"/>
      <c r="D20" s="9"/>
      <c r="E20" s="9"/>
      <c r="F20" s="9"/>
      <c r="G20" s="9"/>
      <c r="H20" s="1"/>
      <c r="I20" s="1"/>
    </row>
    <row r="21" spans="1:9" ht="15.75" x14ac:dyDescent="0.25">
      <c r="A21" s="2"/>
      <c r="B21" s="9" t="s">
        <v>23</v>
      </c>
      <c r="C21" s="9"/>
      <c r="D21" s="9"/>
      <c r="E21" s="9" t="s">
        <v>24</v>
      </c>
      <c r="F21" s="9"/>
      <c r="G21" s="9"/>
      <c r="H21" s="1"/>
      <c r="I21" s="1"/>
    </row>
    <row r="22" spans="1:9" ht="15.75" x14ac:dyDescent="0.25">
      <c r="A22" s="2" t="s">
        <v>12</v>
      </c>
      <c r="B22" s="2" t="s">
        <v>13</v>
      </c>
      <c r="C22" s="2" t="s">
        <v>14</v>
      </c>
      <c r="D22" s="2" t="s">
        <v>15</v>
      </c>
      <c r="E22" s="2" t="s">
        <v>13</v>
      </c>
      <c r="F22" s="2" t="s">
        <v>14</v>
      </c>
      <c r="G22" s="2" t="s">
        <v>15</v>
      </c>
      <c r="H22" s="1"/>
      <c r="I22" s="1"/>
    </row>
    <row r="23" spans="1:9" ht="15.75" x14ac:dyDescent="0.25">
      <c r="A23" s="2" t="s">
        <v>4</v>
      </c>
      <c r="B23" s="2">
        <f>G17</f>
        <v>12000</v>
      </c>
      <c r="C23" s="2">
        <f>H17</f>
        <v>4</v>
      </c>
      <c r="D23" s="2">
        <f>B23*C23</f>
        <v>48000</v>
      </c>
      <c r="E23" s="2">
        <f>G18</f>
        <v>10000</v>
      </c>
      <c r="F23" s="2">
        <f>H18</f>
        <v>4</v>
      </c>
      <c r="G23" s="2">
        <f>E23*F23</f>
        <v>40000</v>
      </c>
      <c r="H23" s="1"/>
      <c r="I23" s="1"/>
    </row>
    <row r="24" spans="1:9" ht="31.5" x14ac:dyDescent="0.25">
      <c r="A24" s="2" t="s">
        <v>26</v>
      </c>
      <c r="B24" s="2">
        <v>3150</v>
      </c>
      <c r="C24" s="2">
        <v>32</v>
      </c>
      <c r="D24" s="2">
        <f>+B24*C24</f>
        <v>100800</v>
      </c>
      <c r="E24" s="2">
        <v>2850</v>
      </c>
      <c r="F24" s="2">
        <v>32</v>
      </c>
      <c r="G24" s="2">
        <f>E24*F24</f>
        <v>91200</v>
      </c>
      <c r="H24" s="1"/>
      <c r="I24" s="1"/>
    </row>
    <row r="25" spans="1:9" ht="31.5" x14ac:dyDescent="0.25">
      <c r="A25" s="2" t="s">
        <v>27</v>
      </c>
      <c r="B25" s="2">
        <f>B24</f>
        <v>3150</v>
      </c>
      <c r="C25" s="2">
        <f>C24-C23</f>
        <v>28</v>
      </c>
      <c r="D25" s="2">
        <f>+B25*C25</f>
        <v>88200</v>
      </c>
      <c r="E25" s="2">
        <f>E24</f>
        <v>2850</v>
      </c>
      <c r="F25" s="2">
        <f>F24-F23</f>
        <v>28</v>
      </c>
      <c r="G25" s="2">
        <f>+E25*F25</f>
        <v>79800</v>
      </c>
      <c r="H25" s="1"/>
      <c r="I25" s="1"/>
    </row>
    <row r="26" spans="1:9" ht="15.75" x14ac:dyDescent="0.25">
      <c r="A26" s="2" t="s">
        <v>1</v>
      </c>
      <c r="B26" s="2">
        <v>3000</v>
      </c>
      <c r="C26" s="8"/>
      <c r="D26" s="2">
        <f>SUM(D23:D25)</f>
        <v>237000</v>
      </c>
      <c r="E26" s="2">
        <v>2000</v>
      </c>
      <c r="F26" s="8"/>
      <c r="G26" s="2">
        <f>+SUM(G23:G25)</f>
        <v>211000</v>
      </c>
      <c r="H26" s="1"/>
      <c r="I26" s="1"/>
    </row>
  </sheetData>
  <mergeCells count="5">
    <mergeCell ref="E21:G21"/>
    <mergeCell ref="B21:D21"/>
    <mergeCell ref="A20:G20"/>
    <mergeCell ref="F12:I12"/>
    <mergeCell ref="A12:D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2025-05-31T10:56:05Z</dcterms:created>
  <dcterms:modified xsi:type="dcterms:W3CDTF">2025-05-31T13:03:14Z</dcterms:modified>
</cp:coreProperties>
</file>