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E78" i="1" l="1"/>
  <c r="D78" i="1"/>
  <c r="C78" i="1"/>
  <c r="E77" i="1"/>
  <c r="D77" i="1"/>
  <c r="C77" i="1"/>
  <c r="E76" i="1"/>
  <c r="D76" i="1"/>
  <c r="C76" i="1"/>
  <c r="E42" i="1"/>
  <c r="D42" i="1"/>
  <c r="F42" i="1" s="1"/>
  <c r="G42" i="1" s="1"/>
  <c r="C42" i="1"/>
  <c r="E41" i="1"/>
  <c r="D41" i="1"/>
  <c r="C41" i="1"/>
  <c r="E40" i="1"/>
  <c r="D40" i="1"/>
  <c r="C40" i="1"/>
  <c r="F40" i="1" s="1"/>
  <c r="G40" i="1" s="1"/>
  <c r="F78" i="1" l="1"/>
  <c r="D79" i="1"/>
  <c r="D80" i="1" s="1"/>
  <c r="E79" i="1"/>
  <c r="E80" i="1" s="1"/>
  <c r="E43" i="1"/>
  <c r="E44" i="1" s="1"/>
  <c r="C43" i="1"/>
  <c r="C44" i="1" s="1"/>
  <c r="F77" i="1"/>
  <c r="F76" i="1"/>
  <c r="C79" i="1"/>
  <c r="C80" i="1" s="1"/>
  <c r="F41" i="1"/>
  <c r="G41" i="1" s="1"/>
  <c r="D43" i="1"/>
  <c r="D44" i="1" s="1"/>
  <c r="D27" i="1" l="1"/>
  <c r="D26" i="1"/>
  <c r="D17" i="1"/>
  <c r="E27" i="1" s="1"/>
  <c r="D16" i="1"/>
  <c r="E26" i="1" s="1"/>
  <c r="D15" i="1"/>
  <c r="E25" i="1" s="1"/>
  <c r="C17" i="1"/>
  <c r="C16" i="1"/>
  <c r="C15" i="1"/>
  <c r="D25" i="1" s="1"/>
  <c r="B17" i="1"/>
  <c r="C27" i="1" s="1"/>
  <c r="B16" i="1"/>
  <c r="C26" i="1" s="1"/>
  <c r="B15" i="1"/>
  <c r="C25" i="1" s="1"/>
  <c r="D8" i="1"/>
  <c r="F6" i="1"/>
  <c r="F5" i="1"/>
  <c r="D7" i="1"/>
  <c r="C7" i="1"/>
  <c r="C8" i="1" s="1"/>
  <c r="B7" i="1"/>
  <c r="B8" i="1" s="1"/>
  <c r="E6" i="1"/>
  <c r="E5" i="1"/>
  <c r="E4" i="1"/>
  <c r="F4" i="1" s="1"/>
  <c r="H24" i="1" l="1" a="1"/>
  <c r="H24" i="1" s="1"/>
  <c r="H26" i="1" l="1"/>
  <c r="H25" i="1"/>
  <c r="I26" i="1"/>
  <c r="J24" i="1"/>
  <c r="I25" i="1"/>
  <c r="I24" i="1"/>
  <c r="J26" i="1"/>
  <c r="J25" i="1"/>
  <c r="I4" i="1" l="1" a="1"/>
  <c r="I5" i="1" l="1"/>
  <c r="I4" i="1"/>
  <c r="I6" i="1"/>
</calcChain>
</file>

<file path=xl/sharedStrings.xml><?xml version="1.0" encoding="utf-8"?>
<sst xmlns="http://schemas.openxmlformats.org/spreadsheetml/2006/main" count="82" uniqueCount="19">
  <si>
    <t>Agriculture</t>
  </si>
  <si>
    <t>Industrie</t>
  </si>
  <si>
    <t>Service</t>
  </si>
  <si>
    <t>TCI</t>
  </si>
  <si>
    <t>DF</t>
  </si>
  <si>
    <t>PT</t>
  </si>
  <si>
    <t>VA</t>
  </si>
  <si>
    <t>Industriee</t>
  </si>
  <si>
    <t>(I-A)</t>
  </si>
  <si>
    <t>service</t>
  </si>
  <si>
    <t>1: remplissage de tableau</t>
  </si>
  <si>
    <t>2: les coefficients techinique</t>
  </si>
  <si>
    <t xml:space="preserve">3: Inverse de (I-A) </t>
  </si>
  <si>
    <t>4: a/ : Déterminons  l’unité de production totale de chaque secteur</t>
  </si>
  <si>
    <t>b : Réalisons le tableaux</t>
  </si>
  <si>
    <t>6:a / Déterminons combiens d’unité chaque secteur doit disposer</t>
  </si>
  <si>
    <t xml:space="preserve"> b : Réalisons le tableaux</t>
  </si>
  <si>
    <t>5:a/Déterminons combiens d’unité de biens de chaque secteur doit il utiliser en consommation intermédiaire</t>
  </si>
  <si>
    <t>b : Réalisons le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</si>
</sst>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topLeftCell="A38" workbookViewId="0">
      <selection activeCell="S57" sqref="S57"/>
    </sheetView>
  </sheetViews>
  <sheetFormatPr baseColWidth="10" defaultColWidth="8.88671875" defaultRowHeight="14.4" x14ac:dyDescent="0.3"/>
  <cols>
    <col min="1" max="1" width="10.88671875" customWidth="1"/>
    <col min="2" max="2" width="10.21875" customWidth="1"/>
    <col min="7" max="7" width="9.88671875" customWidth="1"/>
    <col min="8" max="8" width="9.77734375" customWidth="1"/>
  </cols>
  <sheetData>
    <row r="1" spans="1:9" x14ac:dyDescent="0.3">
      <c r="B1" t="s">
        <v>10</v>
      </c>
    </row>
    <row r="3" spans="1:9" x14ac:dyDescent="0.3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9" x14ac:dyDescent="0.3">
      <c r="A4" s="1" t="s">
        <v>0</v>
      </c>
      <c r="B4" s="1">
        <v>256</v>
      </c>
      <c r="C4" s="1">
        <v>103</v>
      </c>
      <c r="D4" s="1">
        <v>48</v>
      </c>
      <c r="E4" s="1">
        <f>SUM(B4:D4)</f>
        <v>407</v>
      </c>
      <c r="F4" s="1">
        <f>G4-E4</f>
        <v>606</v>
      </c>
      <c r="G4" s="1">
        <v>1013</v>
      </c>
      <c r="I4">
        <f t="array" ref="I4:I6">MMULT(H24:J26,F4:F6)</f>
        <v>1013</v>
      </c>
    </row>
    <row r="5" spans="1:9" x14ac:dyDescent="0.3">
      <c r="A5" s="1" t="s">
        <v>1</v>
      </c>
      <c r="B5" s="1">
        <v>143</v>
      </c>
      <c r="C5" s="1">
        <v>1000</v>
      </c>
      <c r="D5" s="1">
        <v>544</v>
      </c>
      <c r="E5" s="1">
        <f>SUM(B5:D5)</f>
        <v>1687</v>
      </c>
      <c r="F5" s="1">
        <f>G5-E5</f>
        <v>3893</v>
      </c>
      <c r="G5" s="1">
        <v>5580</v>
      </c>
      <c r="I5">
        <v>5580</v>
      </c>
    </row>
    <row r="6" spans="1:9" x14ac:dyDescent="0.3">
      <c r="A6" s="1" t="s">
        <v>2</v>
      </c>
      <c r="B6" s="1">
        <v>30</v>
      </c>
      <c r="C6" s="1">
        <v>778</v>
      </c>
      <c r="D6" s="1">
        <v>2050</v>
      </c>
      <c r="E6" s="1">
        <f>SUM(B6:D6)</f>
        <v>2858</v>
      </c>
      <c r="F6" s="1">
        <f>G6-E6</f>
        <v>3022</v>
      </c>
      <c r="G6" s="1">
        <v>5880</v>
      </c>
      <c r="I6">
        <v>5880</v>
      </c>
    </row>
    <row r="7" spans="1:9" x14ac:dyDescent="0.3">
      <c r="A7" s="1" t="s">
        <v>3</v>
      </c>
      <c r="B7" s="1">
        <f>SUM(B4:B6)</f>
        <v>429</v>
      </c>
      <c r="C7" s="1">
        <f>SUM(C4:C6)</f>
        <v>1881</v>
      </c>
      <c r="D7" s="1">
        <f>SUM(D4:D6)</f>
        <v>2642</v>
      </c>
      <c r="E7" s="1"/>
      <c r="F7" s="1"/>
      <c r="G7" s="1"/>
    </row>
    <row r="8" spans="1:9" x14ac:dyDescent="0.3">
      <c r="A8" s="1" t="s">
        <v>6</v>
      </c>
      <c r="B8" s="1">
        <f>G4-B7</f>
        <v>584</v>
      </c>
      <c r="C8" s="1">
        <f>G5-C7</f>
        <v>3699</v>
      </c>
      <c r="D8" s="1">
        <f>G6-D7</f>
        <v>3238</v>
      </c>
      <c r="E8" s="1"/>
      <c r="F8" s="1"/>
      <c r="G8" s="1"/>
    </row>
    <row r="12" spans="1:9" x14ac:dyDescent="0.3">
      <c r="B12" t="s">
        <v>11</v>
      </c>
    </row>
    <row r="14" spans="1:9" x14ac:dyDescent="0.3">
      <c r="A14" s="1"/>
      <c r="B14" s="1" t="s">
        <v>0</v>
      </c>
      <c r="C14" s="1" t="s">
        <v>1</v>
      </c>
      <c r="D14" s="1" t="s">
        <v>2</v>
      </c>
    </row>
    <row r="15" spans="1:9" x14ac:dyDescent="0.3">
      <c r="A15" s="1" t="s">
        <v>0</v>
      </c>
      <c r="B15" s="1">
        <f>B4/G4</f>
        <v>0.25271470878578478</v>
      </c>
      <c r="C15" s="1">
        <f>C4/G5</f>
        <v>1.8458781362007168E-2</v>
      </c>
      <c r="D15" s="1">
        <f>D4/G6</f>
        <v>8.1632653061224497E-3</v>
      </c>
    </row>
    <row r="16" spans="1:9" x14ac:dyDescent="0.3">
      <c r="A16" s="1" t="s">
        <v>7</v>
      </c>
      <c r="B16" s="1">
        <f>B5/G4</f>
        <v>0.14116485686080948</v>
      </c>
      <c r="C16" s="1">
        <f>C5/G5</f>
        <v>0.17921146953405018</v>
      </c>
      <c r="D16" s="1">
        <f>D5/G6</f>
        <v>9.2517006802721083E-2</v>
      </c>
    </row>
    <row r="17" spans="1:10" x14ac:dyDescent="0.3">
      <c r="A17" s="1" t="s">
        <v>2</v>
      </c>
      <c r="B17" s="1">
        <f>B6/G4</f>
        <v>2.9615004935834157E-2</v>
      </c>
      <c r="C17" s="1">
        <f>C6/G5</f>
        <v>0.13942652329749103</v>
      </c>
      <c r="D17" s="1">
        <f>D6/G6</f>
        <v>0.34863945578231292</v>
      </c>
    </row>
    <row r="22" spans="1:10" x14ac:dyDescent="0.3">
      <c r="D22" t="s">
        <v>8</v>
      </c>
      <c r="H22" t="s">
        <v>12</v>
      </c>
    </row>
    <row r="24" spans="1:10" x14ac:dyDescent="0.3">
      <c r="C24" t="s">
        <v>0</v>
      </c>
      <c r="D24" t="s">
        <v>1</v>
      </c>
      <c r="E24" t="s">
        <v>2</v>
      </c>
      <c r="H24">
        <f t="array" ref="H24:J26">MINVERSE(C25:E27)</f>
        <v>1.3454479127573917</v>
      </c>
      <c r="I24">
        <v>3.3941141012150108E-2</v>
      </c>
      <c r="J24">
        <v>2.1682893086935891E-2</v>
      </c>
    </row>
    <row r="25" spans="1:10" x14ac:dyDescent="0.3">
      <c r="B25" t="s">
        <v>0</v>
      </c>
      <c r="C25">
        <f>1-B15</f>
        <v>0.74728529121421516</v>
      </c>
      <c r="D25">
        <f>-C15</f>
        <v>-1.8458781362007168E-2</v>
      </c>
      <c r="E25">
        <f>-D15</f>
        <v>-8.1632653061224497E-3</v>
      </c>
      <c r="H25">
        <v>0.24418622601829254</v>
      </c>
      <c r="I25">
        <v>1.2546230364561433</v>
      </c>
      <c r="J25">
        <v>0.18126262942063182</v>
      </c>
    </row>
    <row r="26" spans="1:10" x14ac:dyDescent="0.3">
      <c r="B26" t="s">
        <v>1</v>
      </c>
      <c r="C26">
        <f>-B16</f>
        <v>-0.14116485686080948</v>
      </c>
      <c r="D26">
        <f>1-C16</f>
        <v>0.82078853046594979</v>
      </c>
      <c r="E26">
        <f>-D16</f>
        <v>-9.2517006802721083E-2</v>
      </c>
      <c r="H26">
        <v>0.11344175474556992</v>
      </c>
      <c r="I26">
        <v>0.27010063265641499</v>
      </c>
      <c r="J26">
        <v>1.5750339290843021</v>
      </c>
    </row>
    <row r="27" spans="1:10" x14ac:dyDescent="0.3">
      <c r="B27" t="s">
        <v>2</v>
      </c>
      <c r="C27">
        <f>-B17</f>
        <v>-2.9615004935834157E-2</v>
      </c>
      <c r="D27">
        <f>-C17</f>
        <v>-0.13942652329749103</v>
      </c>
      <c r="E27">
        <f>1-D17</f>
        <v>0.65136054421768708</v>
      </c>
    </row>
    <row r="29" spans="1:10" x14ac:dyDescent="0.3">
      <c r="B29" t="s">
        <v>13</v>
      </c>
    </row>
    <row r="31" spans="1:10" x14ac:dyDescent="0.3">
      <c r="B31" s="1"/>
      <c r="C31" s="1" t="s">
        <v>5</v>
      </c>
    </row>
    <row r="32" spans="1:10" x14ac:dyDescent="0.3">
      <c r="B32" s="1" t="s">
        <v>0</v>
      </c>
      <c r="C32" s="1">
        <v>2000</v>
      </c>
    </row>
    <row r="33" spans="2:8" x14ac:dyDescent="0.3">
      <c r="B33" s="1" t="s">
        <v>1</v>
      </c>
      <c r="C33" s="1">
        <v>5736.67</v>
      </c>
    </row>
    <row r="34" spans="2:8" x14ac:dyDescent="0.3">
      <c r="B34" s="1" t="s">
        <v>9</v>
      </c>
      <c r="C34" s="1">
        <v>5945.27</v>
      </c>
    </row>
    <row r="37" spans="2:8" x14ac:dyDescent="0.3">
      <c r="B37" s="2" t="s">
        <v>14</v>
      </c>
    </row>
    <row r="39" spans="2:8" x14ac:dyDescent="0.3">
      <c r="B39" s="1"/>
      <c r="C39" s="1" t="s">
        <v>0</v>
      </c>
      <c r="D39" s="1" t="s">
        <v>1</v>
      </c>
      <c r="E39" s="1" t="s">
        <v>2</v>
      </c>
      <c r="F39" s="1" t="s">
        <v>3</v>
      </c>
      <c r="G39" s="1" t="s">
        <v>4</v>
      </c>
      <c r="H39" s="1" t="s">
        <v>5</v>
      </c>
    </row>
    <row r="40" spans="2:8" x14ac:dyDescent="0.3">
      <c r="B40" s="1" t="s">
        <v>0</v>
      </c>
      <c r="C40" s="1">
        <f>H40*0.25</f>
        <v>500</v>
      </c>
      <c r="D40" s="1">
        <f>H41*0.01</f>
        <v>57.366700000000002</v>
      </c>
      <c r="E40" s="1">
        <f>H42*0.008</f>
        <v>47.562160000000006</v>
      </c>
      <c r="F40" s="1">
        <f>SUM(C40:E40)</f>
        <v>604.92885999999999</v>
      </c>
      <c r="G40" s="1">
        <f>H40-F40</f>
        <v>1395.07114</v>
      </c>
      <c r="H40" s="1">
        <v>2000</v>
      </c>
    </row>
    <row r="41" spans="2:8" x14ac:dyDescent="0.3">
      <c r="B41" s="1" t="s">
        <v>1</v>
      </c>
      <c r="C41" s="1">
        <f>H40*0.14</f>
        <v>280</v>
      </c>
      <c r="D41" s="1">
        <f>H41*0.17</f>
        <v>975.23390000000006</v>
      </c>
      <c r="E41" s="1">
        <f>H42*0.09</f>
        <v>535.07429999999999</v>
      </c>
      <c r="F41" s="1">
        <f>SUM(C41:E41)</f>
        <v>1790.3082000000002</v>
      </c>
      <c r="G41" s="1">
        <f>H41-F41</f>
        <v>3946.3617999999997</v>
      </c>
      <c r="H41" s="1">
        <v>5736.67</v>
      </c>
    </row>
    <row r="42" spans="2:8" x14ac:dyDescent="0.3">
      <c r="B42" s="1" t="s">
        <v>2</v>
      </c>
      <c r="C42" s="1">
        <f>H40*0.02</f>
        <v>40</v>
      </c>
      <c r="D42" s="1">
        <f>H41*0.13</f>
        <v>745.76710000000003</v>
      </c>
      <c r="E42" s="1">
        <f>H42*0.34</f>
        <v>2021.3918000000003</v>
      </c>
      <c r="F42" s="1">
        <f>SUM(C42:E42)</f>
        <v>2807.1589000000004</v>
      </c>
      <c r="G42" s="1">
        <f>H42-F42</f>
        <v>3138.1111000000001</v>
      </c>
      <c r="H42" s="1">
        <v>5945.27</v>
      </c>
    </row>
    <row r="43" spans="2:8" x14ac:dyDescent="0.3">
      <c r="B43" s="1" t="s">
        <v>3</v>
      </c>
      <c r="C43" s="1">
        <f>SUM(C40:C42)</f>
        <v>820</v>
      </c>
      <c r="D43" s="1">
        <f>SUM(D40:D42)</f>
        <v>1778.3677</v>
      </c>
      <c r="E43" s="1">
        <f>SUM(E40:E42)</f>
        <v>2604.02826</v>
      </c>
      <c r="F43" s="1"/>
      <c r="G43" s="1"/>
      <c r="H43" s="1"/>
    </row>
    <row r="44" spans="2:8" x14ac:dyDescent="0.3">
      <c r="B44" s="1" t="s">
        <v>6</v>
      </c>
      <c r="C44" s="1">
        <f>H40-C43</f>
        <v>1180</v>
      </c>
      <c r="D44" s="1">
        <f>H41-D43</f>
        <v>3958.3023000000003</v>
      </c>
      <c r="E44" s="1">
        <f>H42-E43</f>
        <v>3341.2417400000004</v>
      </c>
      <c r="F44" s="1"/>
      <c r="G44" s="1"/>
      <c r="H44" s="1"/>
    </row>
    <row r="47" spans="2:8" x14ac:dyDescent="0.3">
      <c r="B47" s="2" t="s">
        <v>17</v>
      </c>
    </row>
    <row r="49" spans="2:8" ht="15" thickBot="1" x14ac:dyDescent="0.35"/>
    <row r="50" spans="2:8" ht="15" thickBot="1" x14ac:dyDescent="0.35">
      <c r="B50" s="3"/>
      <c r="C50" s="4" t="s">
        <v>0</v>
      </c>
      <c r="D50" s="4" t="s">
        <v>1</v>
      </c>
      <c r="E50" s="4" t="s">
        <v>2</v>
      </c>
      <c r="F50" s="4" t="s">
        <v>3</v>
      </c>
    </row>
    <row r="51" spans="2:8" ht="15" thickBot="1" x14ac:dyDescent="0.35">
      <c r="B51" s="5" t="s">
        <v>0</v>
      </c>
      <c r="C51" s="6">
        <v>253.25</v>
      </c>
      <c r="D51" s="6">
        <v>55.8</v>
      </c>
      <c r="E51" s="6">
        <v>48</v>
      </c>
      <c r="F51" s="6">
        <v>357.05</v>
      </c>
    </row>
    <row r="52" spans="2:8" ht="15" thickBot="1" x14ac:dyDescent="0.35">
      <c r="B52" s="5" t="s">
        <v>1</v>
      </c>
      <c r="C52" s="6">
        <v>141.82</v>
      </c>
      <c r="D52" s="6">
        <v>948.6</v>
      </c>
      <c r="E52" s="6">
        <v>540</v>
      </c>
      <c r="F52" s="6">
        <v>1630.42</v>
      </c>
    </row>
    <row r="53" spans="2:8" ht="15" thickBot="1" x14ac:dyDescent="0.35">
      <c r="B53" s="5" t="s">
        <v>2</v>
      </c>
      <c r="C53" s="6">
        <v>20.260000000000002</v>
      </c>
      <c r="D53" s="6">
        <v>725.4</v>
      </c>
      <c r="E53" s="6">
        <v>2040</v>
      </c>
      <c r="F53" s="6">
        <v>2785.66</v>
      </c>
    </row>
    <row r="54" spans="2:8" ht="15" thickBot="1" x14ac:dyDescent="0.35">
      <c r="B54" s="5" t="s">
        <v>3</v>
      </c>
      <c r="C54" s="6">
        <v>415.33</v>
      </c>
      <c r="D54" s="6">
        <v>1729.8</v>
      </c>
      <c r="E54" s="6">
        <v>2628</v>
      </c>
      <c r="F54" s="7"/>
    </row>
    <row r="57" spans="2:8" ht="15" thickBot="1" x14ac:dyDescent="0.35">
      <c r="B57" s="2" t="s">
        <v>18</v>
      </c>
    </row>
    <row r="58" spans="2:8" ht="15" thickBot="1" x14ac:dyDescent="0.35">
      <c r="B58" s="3"/>
      <c r="C58" s="4" t="s">
        <v>0</v>
      </c>
      <c r="D58" s="4" t="s">
        <v>1</v>
      </c>
      <c r="E58" s="4" t="s">
        <v>2</v>
      </c>
      <c r="F58" s="4" t="s">
        <v>3</v>
      </c>
      <c r="G58" s="4" t="s">
        <v>4</v>
      </c>
      <c r="H58" s="4" t="s">
        <v>5</v>
      </c>
    </row>
    <row r="59" spans="2:8" ht="15" thickBot="1" x14ac:dyDescent="0.35">
      <c r="B59" s="5" t="s">
        <v>0</v>
      </c>
      <c r="C59" s="6">
        <v>253.25</v>
      </c>
      <c r="D59" s="6">
        <v>55.8</v>
      </c>
      <c r="E59" s="6">
        <v>48</v>
      </c>
      <c r="F59" s="6">
        <v>357.05</v>
      </c>
      <c r="G59" s="6">
        <v>655.95</v>
      </c>
      <c r="H59" s="6">
        <v>1013</v>
      </c>
    </row>
    <row r="60" spans="2:8" ht="15" thickBot="1" x14ac:dyDescent="0.35">
      <c r="B60" s="5" t="s">
        <v>1</v>
      </c>
      <c r="C60" s="6">
        <v>141.82</v>
      </c>
      <c r="D60" s="6">
        <v>948.6</v>
      </c>
      <c r="E60" s="6">
        <v>540</v>
      </c>
      <c r="F60" s="6">
        <v>1630.42</v>
      </c>
      <c r="G60" s="6">
        <v>3949.58</v>
      </c>
      <c r="H60" s="6">
        <v>5580</v>
      </c>
    </row>
    <row r="61" spans="2:8" ht="15" thickBot="1" x14ac:dyDescent="0.35">
      <c r="B61" s="5" t="s">
        <v>2</v>
      </c>
      <c r="C61" s="6">
        <v>20.260000000000002</v>
      </c>
      <c r="D61" s="6">
        <v>725.4</v>
      </c>
      <c r="E61" s="6">
        <v>2040</v>
      </c>
      <c r="F61" s="6">
        <v>2785.66</v>
      </c>
      <c r="G61" s="6">
        <v>3214.34</v>
      </c>
      <c r="H61" s="6">
        <v>6000</v>
      </c>
    </row>
    <row r="62" spans="2:8" ht="15" thickBot="1" x14ac:dyDescent="0.35">
      <c r="B62" s="5" t="s">
        <v>3</v>
      </c>
      <c r="C62" s="6">
        <v>415.33</v>
      </c>
      <c r="D62" s="6">
        <v>1729.8</v>
      </c>
      <c r="E62" s="6">
        <v>2628</v>
      </c>
      <c r="F62" s="7"/>
      <c r="G62" s="7"/>
      <c r="H62" s="7"/>
    </row>
    <row r="63" spans="2:8" ht="15" thickBot="1" x14ac:dyDescent="0.35">
      <c r="B63" s="5" t="s">
        <v>6</v>
      </c>
      <c r="C63" s="6">
        <v>597.66999999999996</v>
      </c>
      <c r="D63" s="6">
        <v>3850.2</v>
      </c>
      <c r="E63" s="6">
        <v>3372</v>
      </c>
      <c r="F63" s="7"/>
      <c r="G63" s="7"/>
      <c r="H63" s="7"/>
    </row>
    <row r="64" spans="2:8" x14ac:dyDescent="0.3">
      <c r="B64" s="2"/>
    </row>
    <row r="66" spans="2:8" x14ac:dyDescent="0.3">
      <c r="B66" t="s">
        <v>15</v>
      </c>
    </row>
    <row r="68" spans="2:8" x14ac:dyDescent="0.3">
      <c r="B68" s="1"/>
      <c r="C68" s="1" t="s">
        <v>5</v>
      </c>
    </row>
    <row r="69" spans="2:8" x14ac:dyDescent="0.3">
      <c r="B69" s="1" t="s">
        <v>0</v>
      </c>
      <c r="C69" s="1">
        <v>1088.19</v>
      </c>
    </row>
    <row r="70" spans="2:8" x14ac:dyDescent="0.3">
      <c r="B70" s="1" t="s">
        <v>1</v>
      </c>
      <c r="C70" s="1">
        <v>6111.2150000000001</v>
      </c>
    </row>
    <row r="71" spans="2:8" x14ac:dyDescent="0.3">
      <c r="B71" s="1" t="s">
        <v>2</v>
      </c>
      <c r="C71" s="1">
        <v>6448.5410000000002</v>
      </c>
    </row>
    <row r="73" spans="2:8" x14ac:dyDescent="0.3">
      <c r="B73" s="2" t="s">
        <v>16</v>
      </c>
    </row>
    <row r="75" spans="2:8" x14ac:dyDescent="0.3">
      <c r="B75" s="1"/>
      <c r="C75" s="1" t="s">
        <v>0</v>
      </c>
      <c r="D75" s="1" t="s">
        <v>1</v>
      </c>
      <c r="E75" s="1" t="s">
        <v>2</v>
      </c>
      <c r="F75" s="1" t="s">
        <v>3</v>
      </c>
      <c r="G75" s="1" t="s">
        <v>4</v>
      </c>
      <c r="H75" s="1" t="s">
        <v>5</v>
      </c>
    </row>
    <row r="76" spans="2:8" x14ac:dyDescent="0.3">
      <c r="B76" s="1" t="s">
        <v>0</v>
      </c>
      <c r="C76" s="1">
        <f>H76*0.25</f>
        <v>272.04750000000001</v>
      </c>
      <c r="D76" s="1">
        <f>H77*0.01</f>
        <v>61.11215</v>
      </c>
      <c r="E76" s="1">
        <f>H78*0.008</f>
        <v>51.588328000000004</v>
      </c>
      <c r="F76" s="1">
        <f>SUM(C76:E76)</f>
        <v>384.74797799999999</v>
      </c>
      <c r="G76" s="1">
        <v>666.6</v>
      </c>
      <c r="H76" s="1">
        <v>1088.19</v>
      </c>
    </row>
    <row r="77" spans="2:8" x14ac:dyDescent="0.3">
      <c r="B77" s="1" t="s">
        <v>1</v>
      </c>
      <c r="C77" s="1">
        <f>H76*0.14</f>
        <v>152.34660000000002</v>
      </c>
      <c r="D77" s="1">
        <f>H77*0.17</f>
        <v>1038.9065500000002</v>
      </c>
      <c r="E77" s="1">
        <f>H78*0.09</f>
        <v>580.36869000000002</v>
      </c>
      <c r="F77" s="1">
        <f>SUM(C77:E77)</f>
        <v>1771.6218400000002</v>
      </c>
      <c r="G77" s="1">
        <v>4282.3</v>
      </c>
      <c r="H77" s="1">
        <v>6111.2150000000001</v>
      </c>
    </row>
    <row r="78" spans="2:8" x14ac:dyDescent="0.3">
      <c r="B78" s="1" t="s">
        <v>2</v>
      </c>
      <c r="C78" s="1">
        <f>H76*0.02</f>
        <v>21.7638</v>
      </c>
      <c r="D78" s="1">
        <f>H77*0.13</f>
        <v>794.4579500000001</v>
      </c>
      <c r="E78" s="1">
        <f>H78*0.34</f>
        <v>2192.5039400000001</v>
      </c>
      <c r="F78" s="1">
        <f>SUM(C78:E78)</f>
        <v>3008.7256900000002</v>
      </c>
      <c r="G78" s="1">
        <v>3324.2</v>
      </c>
      <c r="H78" s="1">
        <v>6448.5410000000002</v>
      </c>
    </row>
    <row r="79" spans="2:8" x14ac:dyDescent="0.3">
      <c r="B79" s="1" t="s">
        <v>3</v>
      </c>
      <c r="C79" s="1">
        <f>SUM(C76:C78)</f>
        <v>446.15790000000004</v>
      </c>
      <c r="D79" s="1">
        <f>SUM(D76:D78)</f>
        <v>1894.4766500000001</v>
      </c>
      <c r="E79" s="1">
        <f>SUM(E76:E78)</f>
        <v>2824.4609580000001</v>
      </c>
      <c r="F79" s="1"/>
      <c r="G79" s="1"/>
      <c r="H79" s="1"/>
    </row>
    <row r="80" spans="2:8" x14ac:dyDescent="0.3">
      <c r="B80" s="1" t="s">
        <v>6</v>
      </c>
      <c r="C80" s="1">
        <f>H76-C79</f>
        <v>642.03210000000001</v>
      </c>
      <c r="D80" s="1">
        <f>H77-D79</f>
        <v>4216.7383499999996</v>
      </c>
      <c r="E80" s="1">
        <f>H78-E79</f>
        <v>3624.080042</v>
      </c>
      <c r="F80" s="1"/>
      <c r="G80" s="1"/>
      <c r="H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2022-05-19T07:33:49Z</dcterms:modified>
</cp:coreProperties>
</file>