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amil\Desktop\Program\"/>
    </mc:Choice>
  </mc:AlternateContent>
  <xr:revisionPtr revIDLastSave="0" documentId="13_ncr:1_{91A25BF6-296B-407D-BF40-BBF146F2C1B3}" xr6:coauthVersionLast="47" xr6:coauthVersionMax="47" xr10:uidLastSave="{00000000-0000-0000-0000-000000000000}"/>
  <bookViews>
    <workbookView xWindow="-28920" yWindow="-3285" windowWidth="29040" windowHeight="15720" activeTab="1" xr2:uid="{A6943916-921B-4660-8012-E2869FBD20DB}"/>
  </bookViews>
  <sheets>
    <sheet name="ZP Dane kont" sheetId="4" r:id="rId1"/>
    <sheet name="ZP Status DE" sheetId="6" r:id="rId2"/>
    <sheet name="Status PL" sheetId="5" r:id="rId3"/>
    <sheet name="FA Dane kont" sheetId="12" r:id="rId4"/>
    <sheet name="FA Status" sheetId="8" r:id="rId5"/>
    <sheet name="Pola_Wyb" sheetId="2" r:id="rId6"/>
    <sheet name="PODSUMOWANIE" sheetId="1" r:id="rId7"/>
  </sheets>
  <definedNames>
    <definedName name="_xlnm._FilterDatabase" localSheetId="4" hidden="1">'FA Status'!$A$1:$L$203</definedName>
    <definedName name="_xlnm._FilterDatabase" localSheetId="6" hidden="1">PODSUMOWANIE!$A$1:$N$2</definedName>
    <definedName name="_xlnm._FilterDatabase" localSheetId="2" hidden="1">'Status PL'!$A$1:$I$1</definedName>
    <definedName name="_xlnm._FilterDatabase" localSheetId="0" hidden="1">'ZP Dane kont'!$A$1:$L$1</definedName>
    <definedName name="_xlnm._FilterDatabase" localSheetId="1" hidden="1">'ZP Status DE'!$A$1:$Q$86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8" l="1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F39" i="12"/>
  <c r="F38" i="12"/>
  <c r="M51" i="4"/>
  <c r="M50" i="4"/>
  <c r="Q13" i="6"/>
  <c r="F7" i="8"/>
  <c r="F19" i="8"/>
  <c r="F33" i="8"/>
  <c r="F13" i="8"/>
  <c r="F37" i="8"/>
  <c r="F3" i="8"/>
  <c r="F9" i="8"/>
  <c r="F8" i="8"/>
  <c r="F24" i="8"/>
  <c r="F30" i="8"/>
  <c r="F14" i="8"/>
  <c r="F21" i="8"/>
  <c r="F17" i="8"/>
  <c r="F20" i="8"/>
  <c r="F10" i="8"/>
  <c r="F32" i="8"/>
  <c r="F31" i="8"/>
  <c r="F29" i="8"/>
  <c r="F26" i="8"/>
  <c r="F5" i="8"/>
  <c r="F27" i="8"/>
  <c r="F28" i="8"/>
  <c r="F6" i="8"/>
  <c r="F22" i="8"/>
  <c r="F16" i="8"/>
  <c r="F23" i="8"/>
  <c r="F2" i="8"/>
  <c r="F12" i="8"/>
  <c r="F15" i="8"/>
  <c r="F4" i="8"/>
  <c r="F36" i="8"/>
  <c r="F34" i="8"/>
  <c r="F18" i="8"/>
  <c r="F11" i="8"/>
  <c r="F38" i="8"/>
  <c r="F19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35" i="8"/>
  <c r="I18" i="1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25" i="8"/>
  <c r="Q34" i="6"/>
  <c r="Q25" i="6"/>
  <c r="Q35" i="6"/>
  <c r="Q19" i="6"/>
  <c r="Q40" i="6"/>
  <c r="Q18" i="6"/>
  <c r="Q9" i="6"/>
  <c r="Q31" i="6"/>
  <c r="Q3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H18" i="6"/>
  <c r="H46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G18" i="6"/>
  <c r="G46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Q38" i="6"/>
  <c r="Q39" i="6"/>
  <c r="I35" i="8"/>
  <c r="Q27" i="6"/>
  <c r="I5" i="8"/>
  <c r="I27" i="8"/>
  <c r="I28" i="8"/>
  <c r="I6" i="8"/>
  <c r="I22" i="8"/>
  <c r="I16" i="8"/>
  <c r="I23" i="8"/>
  <c r="I2" i="8"/>
  <c r="I12" i="8"/>
  <c r="I15" i="8"/>
  <c r="I4" i="8"/>
  <c r="I36" i="8"/>
  <c r="I34" i="8"/>
  <c r="I18" i="8"/>
  <c r="I11" i="8"/>
  <c r="I38" i="8"/>
  <c r="I19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26" i="8"/>
  <c r="I19" i="8"/>
  <c r="I33" i="8"/>
  <c r="I13" i="8"/>
  <c r="I37" i="8"/>
  <c r="I3" i="8"/>
  <c r="I9" i="8"/>
  <c r="I8" i="8"/>
  <c r="I24" i="8"/>
  <c r="I30" i="8"/>
  <c r="I14" i="8"/>
  <c r="I21" i="8"/>
  <c r="I17" i="8"/>
  <c r="I20" i="8"/>
  <c r="I10" i="8"/>
  <c r="I32" i="8"/>
  <c r="I31" i="8"/>
  <c r="I7" i="8"/>
  <c r="Q5" i="6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A4" i="8" s="1"/>
  <c r="F33" i="12"/>
  <c r="A36" i="8" s="1"/>
  <c r="F34" i="12"/>
  <c r="A34" i="8" s="1"/>
  <c r="F35" i="12"/>
  <c r="A18" i="8" s="1"/>
  <c r="F36" i="12"/>
  <c r="A11" i="8" s="1"/>
  <c r="F37" i="12"/>
  <c r="A38" i="8" s="1"/>
  <c r="F40" i="12"/>
  <c r="A40" i="8" s="1"/>
  <c r="F41" i="12"/>
  <c r="A41" i="8" s="1"/>
  <c r="F42" i="12"/>
  <c r="A42" i="8" s="1"/>
  <c r="F43" i="12"/>
  <c r="A43" i="8" s="1"/>
  <c r="F44" i="12"/>
  <c r="A44" i="8" s="1"/>
  <c r="F45" i="12"/>
  <c r="A45" i="8" s="1"/>
  <c r="F46" i="12"/>
  <c r="A46" i="8" s="1"/>
  <c r="F47" i="12"/>
  <c r="A47" i="8" s="1"/>
  <c r="F48" i="12"/>
  <c r="A48" i="8" s="1"/>
  <c r="F49" i="12"/>
  <c r="A49" i="8" s="1"/>
  <c r="F50" i="12"/>
  <c r="A50" i="8" s="1"/>
  <c r="F51" i="12"/>
  <c r="A51" i="8" s="1"/>
  <c r="F52" i="12"/>
  <c r="A52" i="8" s="1"/>
  <c r="F53" i="12"/>
  <c r="A53" i="8" s="1"/>
  <c r="F54" i="12"/>
  <c r="A54" i="8" s="1"/>
  <c r="F55" i="12"/>
  <c r="A55" i="8" s="1"/>
  <c r="F56" i="12"/>
  <c r="A56" i="8" s="1"/>
  <c r="F57" i="12"/>
  <c r="A57" i="8" s="1"/>
  <c r="F58" i="12"/>
  <c r="A58" i="8" s="1"/>
  <c r="F59" i="12"/>
  <c r="A59" i="8" s="1"/>
  <c r="F60" i="12"/>
  <c r="A60" i="8" s="1"/>
  <c r="F61" i="12"/>
  <c r="A61" i="8" s="1"/>
  <c r="F62" i="12"/>
  <c r="A62" i="8" s="1"/>
  <c r="F63" i="12"/>
  <c r="A63" i="8" s="1"/>
  <c r="F64" i="12"/>
  <c r="A64" i="8" s="1"/>
  <c r="F65" i="12"/>
  <c r="A65" i="8" s="1"/>
  <c r="F66" i="12"/>
  <c r="A66" i="8" s="1"/>
  <c r="F67" i="12"/>
  <c r="A67" i="8" s="1"/>
  <c r="F68" i="12"/>
  <c r="A68" i="8" s="1"/>
  <c r="F69" i="12"/>
  <c r="A69" i="8" s="1"/>
  <c r="F70" i="12"/>
  <c r="A70" i="8" s="1"/>
  <c r="F71" i="12"/>
  <c r="A71" i="8" s="1"/>
  <c r="F72" i="12"/>
  <c r="A72" i="8" s="1"/>
  <c r="F73" i="12"/>
  <c r="A73" i="8" s="1"/>
  <c r="F74" i="12"/>
  <c r="A74" i="8" s="1"/>
  <c r="F75" i="12"/>
  <c r="A75" i="8" s="1"/>
  <c r="F76" i="12"/>
  <c r="A76" i="8" s="1"/>
  <c r="F77" i="12"/>
  <c r="A77" i="8" s="1"/>
  <c r="F78" i="12"/>
  <c r="A78" i="8" s="1"/>
  <c r="F79" i="12"/>
  <c r="A79" i="8" s="1"/>
  <c r="F80" i="12"/>
  <c r="A80" i="8" s="1"/>
  <c r="F81" i="12"/>
  <c r="A81" i="8" s="1"/>
  <c r="F82" i="12"/>
  <c r="A82" i="8" s="1"/>
  <c r="F83" i="12"/>
  <c r="A83" i="8" s="1"/>
  <c r="F84" i="12"/>
  <c r="A84" i="8" s="1"/>
  <c r="F85" i="12"/>
  <c r="A85" i="8" s="1"/>
  <c r="F86" i="12"/>
  <c r="A86" i="8" s="1"/>
  <c r="F87" i="12"/>
  <c r="A87" i="8" s="1"/>
  <c r="F88" i="12"/>
  <c r="A88" i="8" s="1"/>
  <c r="F89" i="12"/>
  <c r="A89" i="8" s="1"/>
  <c r="F90" i="12"/>
  <c r="A90" i="8" s="1"/>
  <c r="F91" i="12"/>
  <c r="A91" i="8" s="1"/>
  <c r="F92" i="12"/>
  <c r="A92" i="8" s="1"/>
  <c r="F93" i="12"/>
  <c r="A93" i="8" s="1"/>
  <c r="F94" i="12"/>
  <c r="A94" i="8" s="1"/>
  <c r="F95" i="12"/>
  <c r="A95" i="8" s="1"/>
  <c r="F96" i="12"/>
  <c r="A96" i="8" s="1"/>
  <c r="F97" i="12"/>
  <c r="A97" i="8" s="1"/>
  <c r="F98" i="12"/>
  <c r="A98" i="8" s="1"/>
  <c r="F99" i="12"/>
  <c r="A99" i="8" s="1"/>
  <c r="F100" i="12"/>
  <c r="A100" i="8" s="1"/>
  <c r="F101" i="12"/>
  <c r="A101" i="8" s="1"/>
  <c r="F102" i="12"/>
  <c r="A102" i="8" s="1"/>
  <c r="F103" i="12"/>
  <c r="A103" i="8" s="1"/>
  <c r="F104" i="12"/>
  <c r="A104" i="8" s="1"/>
  <c r="F105" i="12"/>
  <c r="A105" i="8" s="1"/>
  <c r="F106" i="12"/>
  <c r="A106" i="8" s="1"/>
  <c r="F107" i="12"/>
  <c r="A107" i="8" s="1"/>
  <c r="F108" i="12"/>
  <c r="A108" i="8" s="1"/>
  <c r="F109" i="12"/>
  <c r="A109" i="8" s="1"/>
  <c r="F110" i="12"/>
  <c r="A110" i="8" s="1"/>
  <c r="F111" i="12"/>
  <c r="A111" i="8" s="1"/>
  <c r="F112" i="12"/>
  <c r="A112" i="8" s="1"/>
  <c r="F113" i="12"/>
  <c r="A113" i="8" s="1"/>
  <c r="F114" i="12"/>
  <c r="A114" i="8" s="1"/>
  <c r="F115" i="12"/>
  <c r="A115" i="8" s="1"/>
  <c r="F116" i="12"/>
  <c r="A116" i="8" s="1"/>
  <c r="F117" i="12"/>
  <c r="A117" i="8" s="1"/>
  <c r="F118" i="12"/>
  <c r="A118" i="8" s="1"/>
  <c r="F119" i="12"/>
  <c r="A119" i="8" s="1"/>
  <c r="F120" i="12"/>
  <c r="A120" i="8" s="1"/>
  <c r="F121" i="12"/>
  <c r="A121" i="8" s="1"/>
  <c r="F122" i="12"/>
  <c r="A122" i="8" s="1"/>
  <c r="F123" i="12"/>
  <c r="A123" i="8" s="1"/>
  <c r="F124" i="12"/>
  <c r="A124" i="8" s="1"/>
  <c r="F125" i="12"/>
  <c r="A125" i="8" s="1"/>
  <c r="F126" i="12"/>
  <c r="A126" i="8" s="1"/>
  <c r="F127" i="12"/>
  <c r="A127" i="8" s="1"/>
  <c r="F128" i="12"/>
  <c r="A128" i="8" s="1"/>
  <c r="F129" i="12"/>
  <c r="A129" i="8" s="1"/>
  <c r="F130" i="12"/>
  <c r="A130" i="8" s="1"/>
  <c r="F131" i="12"/>
  <c r="A131" i="8" s="1"/>
  <c r="F2" i="12"/>
  <c r="G27" i="6"/>
  <c r="G41" i="6"/>
  <c r="H41" i="6"/>
  <c r="G16" i="6"/>
  <c r="H16" i="6"/>
  <c r="H27" i="6"/>
  <c r="Q6" i="6"/>
  <c r="Q22" i="6"/>
  <c r="Q41" i="6"/>
  <c r="Q16" i="6"/>
  <c r="Q2" i="6"/>
  <c r="Q7" i="6"/>
  <c r="Q8" i="6"/>
  <c r="Q10" i="6"/>
  <c r="Q12" i="6"/>
  <c r="Q14" i="6"/>
  <c r="Q15" i="6"/>
  <c r="Q17" i="6"/>
  <c r="Q21" i="6"/>
  <c r="Q23" i="6"/>
  <c r="Q24" i="6"/>
  <c r="Q26" i="6"/>
  <c r="Q29" i="6"/>
  <c r="Q30" i="6"/>
  <c r="Q32" i="6"/>
  <c r="Q33" i="6"/>
  <c r="Q37" i="6"/>
  <c r="Q42" i="6"/>
  <c r="Q43" i="6"/>
  <c r="Q44" i="6"/>
  <c r="Q45" i="6"/>
  <c r="Q20" i="6"/>
  <c r="Q36" i="6"/>
  <c r="Q11" i="6"/>
  <c r="M8" i="4"/>
  <c r="M47" i="4"/>
  <c r="M34" i="4"/>
  <c r="M18" i="4"/>
  <c r="B18" i="1" s="1"/>
  <c r="M5" i="4"/>
  <c r="M1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M44" i="4"/>
  <c r="M33" i="4"/>
  <c r="M14" i="4"/>
  <c r="M25" i="4"/>
  <c r="M22" i="4"/>
  <c r="M39" i="4"/>
  <c r="M15" i="4"/>
  <c r="M30" i="4"/>
  <c r="M21" i="4"/>
  <c r="M37" i="4"/>
  <c r="M11" i="4"/>
  <c r="M28" i="4"/>
  <c r="M6" i="4"/>
  <c r="M23" i="4"/>
  <c r="M42" i="4"/>
  <c r="M16" i="4"/>
  <c r="M40" i="4"/>
  <c r="M2" i="4"/>
  <c r="M26" i="4"/>
  <c r="M36" i="4"/>
  <c r="M20" i="4"/>
  <c r="M41" i="4"/>
  <c r="M19" i="4"/>
  <c r="M9" i="4"/>
  <c r="M32" i="4"/>
  <c r="M4" i="4"/>
  <c r="M3" i="4"/>
  <c r="M29" i="4"/>
  <c r="M46" i="4"/>
  <c r="M13" i="4"/>
  <c r="M48" i="4"/>
  <c r="M49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4" i="4"/>
  <c r="M38" i="4"/>
  <c r="M45" i="4"/>
  <c r="M10" i="4"/>
  <c r="M17" i="4"/>
  <c r="M35" i="4"/>
  <c r="M27" i="4"/>
  <c r="M43" i="4"/>
  <c r="M7" i="4"/>
  <c r="M31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F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B23" i="1"/>
  <c r="D23" i="1"/>
  <c r="E23" i="1"/>
  <c r="F23" i="1"/>
  <c r="G23" i="1"/>
  <c r="J23" i="1"/>
  <c r="K23" i="1"/>
  <c r="L23" i="1" s="1"/>
  <c r="M23" i="1"/>
  <c r="B24" i="1"/>
  <c r="D24" i="1"/>
  <c r="E24" i="1"/>
  <c r="F24" i="1"/>
  <c r="G24" i="1"/>
  <c r="J24" i="1"/>
  <c r="K24" i="1"/>
  <c r="L24" i="1" s="1"/>
  <c r="M24" i="1"/>
  <c r="B25" i="1"/>
  <c r="D25" i="1"/>
  <c r="E25" i="1"/>
  <c r="F25" i="1"/>
  <c r="G25" i="1"/>
  <c r="J25" i="1"/>
  <c r="K25" i="1"/>
  <c r="L25" i="1" s="1"/>
  <c r="M25" i="1"/>
  <c r="B26" i="1"/>
  <c r="D26" i="1"/>
  <c r="E26" i="1"/>
  <c r="F26" i="1"/>
  <c r="G26" i="1"/>
  <c r="J26" i="1"/>
  <c r="K26" i="1"/>
  <c r="L26" i="1" s="1"/>
  <c r="M26" i="1"/>
  <c r="B27" i="1"/>
  <c r="D27" i="1"/>
  <c r="E27" i="1"/>
  <c r="F27" i="1"/>
  <c r="G27" i="1"/>
  <c r="J27" i="1"/>
  <c r="K27" i="1"/>
  <c r="L27" i="1" s="1"/>
  <c r="M27" i="1"/>
  <c r="B28" i="1"/>
  <c r="D28" i="1"/>
  <c r="E28" i="1"/>
  <c r="F28" i="1"/>
  <c r="G28" i="1"/>
  <c r="J28" i="1"/>
  <c r="K28" i="1"/>
  <c r="L28" i="1" s="1"/>
  <c r="M28" i="1"/>
  <c r="B29" i="1"/>
  <c r="D29" i="1"/>
  <c r="E29" i="1"/>
  <c r="F29" i="1"/>
  <c r="G29" i="1"/>
  <c r="J29" i="1"/>
  <c r="K29" i="1"/>
  <c r="L29" i="1" s="1"/>
  <c r="M29" i="1"/>
  <c r="B30" i="1"/>
  <c r="D30" i="1"/>
  <c r="E30" i="1"/>
  <c r="F30" i="1"/>
  <c r="G30" i="1"/>
  <c r="J30" i="1"/>
  <c r="K30" i="1"/>
  <c r="L30" i="1" s="1"/>
  <c r="M30" i="1"/>
  <c r="M2" i="1"/>
  <c r="A31" i="1"/>
  <c r="A32" i="1"/>
  <c r="A33" i="1"/>
  <c r="D3" i="1"/>
  <c r="E3" i="1"/>
  <c r="F3" i="1"/>
  <c r="G3" i="1"/>
  <c r="J3" i="1"/>
  <c r="D4" i="1"/>
  <c r="E4" i="1"/>
  <c r="G4" i="1"/>
  <c r="J4" i="1"/>
  <c r="D5" i="1"/>
  <c r="E5" i="1"/>
  <c r="F5" i="1"/>
  <c r="G5" i="1"/>
  <c r="J5" i="1"/>
  <c r="D6" i="1"/>
  <c r="E6" i="1"/>
  <c r="F6" i="1"/>
  <c r="G6" i="1"/>
  <c r="J6" i="1"/>
  <c r="D7" i="1"/>
  <c r="E7" i="1"/>
  <c r="F7" i="1"/>
  <c r="G7" i="1"/>
  <c r="J7" i="1"/>
  <c r="D8" i="1"/>
  <c r="E8" i="1"/>
  <c r="F8" i="1"/>
  <c r="G8" i="1"/>
  <c r="J8" i="1"/>
  <c r="D9" i="1"/>
  <c r="E9" i="1"/>
  <c r="F9" i="1"/>
  <c r="G9" i="1"/>
  <c r="J9" i="1"/>
  <c r="D10" i="1"/>
  <c r="E10" i="1"/>
  <c r="F10" i="1"/>
  <c r="G10" i="1"/>
  <c r="J10" i="1"/>
  <c r="D11" i="1"/>
  <c r="E11" i="1"/>
  <c r="F11" i="1"/>
  <c r="G11" i="1"/>
  <c r="J11" i="1"/>
  <c r="D12" i="1"/>
  <c r="E12" i="1"/>
  <c r="F12" i="1"/>
  <c r="G12" i="1"/>
  <c r="J12" i="1"/>
  <c r="D13" i="1"/>
  <c r="E13" i="1"/>
  <c r="F13" i="1"/>
  <c r="G13" i="1"/>
  <c r="J13" i="1"/>
  <c r="D14" i="1"/>
  <c r="E14" i="1"/>
  <c r="F14" i="1"/>
  <c r="G14" i="1"/>
  <c r="J14" i="1"/>
  <c r="D15" i="1"/>
  <c r="E15" i="1"/>
  <c r="F15" i="1"/>
  <c r="G15" i="1"/>
  <c r="J15" i="1"/>
  <c r="D16" i="1"/>
  <c r="E16" i="1"/>
  <c r="F16" i="1"/>
  <c r="G16" i="1"/>
  <c r="J16" i="1"/>
  <c r="D17" i="1"/>
  <c r="E17" i="1"/>
  <c r="F17" i="1"/>
  <c r="G17" i="1"/>
  <c r="J17" i="1"/>
  <c r="D18" i="1"/>
  <c r="E18" i="1"/>
  <c r="F18" i="1"/>
  <c r="G18" i="1"/>
  <c r="J18" i="1"/>
  <c r="D19" i="1"/>
  <c r="E19" i="1"/>
  <c r="F19" i="1"/>
  <c r="G19" i="1"/>
  <c r="J19" i="1"/>
  <c r="D20" i="1"/>
  <c r="E20" i="1"/>
  <c r="F20" i="1"/>
  <c r="G20" i="1"/>
  <c r="J20" i="1"/>
  <c r="D21" i="1"/>
  <c r="E21" i="1"/>
  <c r="F21" i="1"/>
  <c r="G21" i="1"/>
  <c r="J21" i="1"/>
  <c r="D22" i="1"/>
  <c r="E22" i="1"/>
  <c r="F22" i="1"/>
  <c r="G22" i="1"/>
  <c r="J2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F2" i="1"/>
  <c r="E2" i="1"/>
  <c r="K2" i="1"/>
  <c r="J2" i="1"/>
  <c r="N2" i="1"/>
  <c r="D2" i="1"/>
  <c r="G2" i="1"/>
  <c r="C2" i="1"/>
  <c r="C3" i="5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8" i="1"/>
  <c r="C29" i="1"/>
  <c r="C30" i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4" i="5"/>
  <c r="C5" i="5"/>
  <c r="C6" i="5"/>
  <c r="C7" i="5"/>
  <c r="C2" i="5"/>
  <c r="L2" i="1" l="1"/>
  <c r="C4" i="1"/>
  <c r="C27" i="1"/>
  <c r="C3" i="1"/>
  <c r="C23" i="1"/>
  <c r="B22" i="1"/>
  <c r="B21" i="1"/>
  <c r="B20" i="1"/>
  <c r="B19" i="1"/>
  <c r="B17" i="1"/>
  <c r="B16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I29" i="8"/>
</calcChain>
</file>

<file path=xl/sharedStrings.xml><?xml version="1.0" encoding="utf-8"?>
<sst xmlns="http://schemas.openxmlformats.org/spreadsheetml/2006/main" count="1348" uniqueCount="711">
  <si>
    <t>Imie</t>
  </si>
  <si>
    <t>Nazwisko</t>
  </si>
  <si>
    <t>Biuro</t>
  </si>
  <si>
    <t>Nr telefonu</t>
  </si>
  <si>
    <t>E-Mail</t>
  </si>
  <si>
    <t>Stan cywilny</t>
  </si>
  <si>
    <t>Numer konta</t>
  </si>
  <si>
    <t>SWIFT</t>
  </si>
  <si>
    <t>Finanzamt</t>
  </si>
  <si>
    <t>Steuernummer</t>
  </si>
  <si>
    <t>ID. Nr</t>
  </si>
  <si>
    <t>ID żony</t>
  </si>
  <si>
    <t>Nazwisko Imie Numer</t>
  </si>
  <si>
    <t>Data urodzenia</t>
  </si>
  <si>
    <t>Religia</t>
  </si>
  <si>
    <t>Ulica</t>
  </si>
  <si>
    <t>Miejscowośc</t>
  </si>
  <si>
    <t>Data ślubu</t>
  </si>
  <si>
    <t>Data Ur Żony</t>
  </si>
  <si>
    <t>imię żony</t>
  </si>
  <si>
    <t>KRZYSZTOF</t>
  </si>
  <si>
    <t>BOREK</t>
  </si>
  <si>
    <t>Przeworsk</t>
  </si>
  <si>
    <t>733 391 522</t>
  </si>
  <si>
    <t>Żonaty</t>
  </si>
  <si>
    <t>PL17 9162 1010 2003 1507 4074 0001</t>
  </si>
  <si>
    <t>POLUPLPR</t>
  </si>
  <si>
    <t>STRAUBING, Fürstenstraße 21, 
94315 Straubing</t>
  </si>
  <si>
    <t>162 340 01659</t>
  </si>
  <si>
    <t>DAWID</t>
  </si>
  <si>
    <t>BUCZKOWSKI</t>
  </si>
  <si>
    <t>519 756 028</t>
  </si>
  <si>
    <t>dawidb82.82@interia.pl</t>
  </si>
  <si>
    <t>DE18 5865 0030 1009 4288 12</t>
  </si>
  <si>
    <t>LEER (OSTFRIESENLAND), 
EDZARDSTR. 12/16,
26789 LEER</t>
  </si>
  <si>
    <t>60/007/29522</t>
  </si>
  <si>
    <t>JACEK</t>
  </si>
  <si>
    <t>CZEREBA</t>
  </si>
  <si>
    <t>667 751 269</t>
  </si>
  <si>
    <t>PL64 1240 2571 1111 0000 3351 0170</t>
  </si>
  <si>
    <t>PKOPPLPW</t>
  </si>
  <si>
    <t>HOFHEIM, Nordring 4 - 10, 65719 Hofheim am Taunus</t>
  </si>
  <si>
    <t>046 891 46177</t>
  </si>
  <si>
    <t>DECOWSKI</t>
  </si>
  <si>
    <t>668 385 124</t>
  </si>
  <si>
    <t>Rozwiedziony/na</t>
  </si>
  <si>
    <t>PL02 2490 0005 0000 4000 7651 3896</t>
  </si>
  <si>
    <t>ALBPPLPW</t>
  </si>
  <si>
    <t>HOFHEIM, POSTFACH 1380
65703 HOFHEIM</t>
  </si>
  <si>
    <t>KACPER</t>
  </si>
  <si>
    <t>DĘBOWSKI</t>
  </si>
  <si>
    <t>531 758 795</t>
  </si>
  <si>
    <t xml:space="preserve">
alakielich@gmail.com</t>
  </si>
  <si>
    <t>Kawaler</t>
  </si>
  <si>
    <t>PL55 1240 2744 1978 0010 9110 6523</t>
  </si>
  <si>
    <t>KONIGS WUSTERHAUSEN, 
Max-Werner-Straße 9, 
15711 Königs Wusterhausen</t>
  </si>
  <si>
    <t>NOCH KEINE</t>
  </si>
  <si>
    <t>ANTONI</t>
  </si>
  <si>
    <t>DZIEDZIC</t>
  </si>
  <si>
    <t>694 867 325</t>
  </si>
  <si>
    <t>dziedzicp@poczta.fm</t>
  </si>
  <si>
    <t>PL39 1090 2590 0000 0001 3246 3368</t>
  </si>
  <si>
    <t>Hameln - Holzminden</t>
  </si>
  <si>
    <t>22/010/02066</t>
  </si>
  <si>
    <t>MATEUSZ</t>
  </si>
  <si>
    <t>DZIÓB</t>
  </si>
  <si>
    <t>ANETA SONDEJ</t>
  </si>
  <si>
    <t>PL81 1160 2202 0000 0005 7372 4082</t>
  </si>
  <si>
    <t>BIGBPLPW</t>
  </si>
  <si>
    <t>BAMBERG, MARTIN-LUTHER-STR.1
96050 BAMBERG</t>
  </si>
  <si>
    <t>DARIUSZ</t>
  </si>
  <si>
    <t>FASZCZEWSKI</t>
  </si>
  <si>
    <t>600 575 861</t>
  </si>
  <si>
    <t>gosia.faska@gmail.com</t>
  </si>
  <si>
    <t>PL38 2490 0005 0000 4000 6628 1688</t>
  </si>
  <si>
    <t>OLPE, Am Gallenberg 20, 
57462 Olpe</t>
  </si>
  <si>
    <t>MARIAN</t>
  </si>
  <si>
    <t>FUDALI</t>
  </si>
  <si>
    <t>695 288 042</t>
  </si>
  <si>
    <t>22/013/11204</t>
  </si>
  <si>
    <t>TOMASZ</t>
  </si>
  <si>
    <t>FURGAŁA</t>
  </si>
  <si>
    <t>, CZYRNY  AGN</t>
  </si>
  <si>
    <t xml:space="preserve">GŁAB </t>
  </si>
  <si>
    <t>882 156  689</t>
  </si>
  <si>
    <t>PL83 1050 1546 1000 0097 8872 1778</t>
  </si>
  <si>
    <t>INGBPLPW</t>
  </si>
  <si>
    <t>COTTBUS, POSTFACH 10 04 53, 
03004 COTTBUS</t>
  </si>
  <si>
    <t>GRZEGORZ</t>
  </si>
  <si>
    <t>DUBIS</t>
  </si>
  <si>
    <t>509 845 804</t>
  </si>
  <si>
    <t>dubisgrzegorz@interia.eu</t>
  </si>
  <si>
    <t>PL93 1160 2202 0000 0005 4190 6314</t>
  </si>
  <si>
    <t>ITZEHOE, FEHRSTR. 5
25524 ITZEHOE</t>
  </si>
  <si>
    <t>18/315/09506</t>
  </si>
  <si>
    <t>45 783 152  500</t>
  </si>
  <si>
    <t>KONRAD</t>
  </si>
  <si>
    <t>GŁĄB</t>
  </si>
  <si>
    <t>577 396 734</t>
  </si>
  <si>
    <t>PL52 1160 2202 0000 0006 0015 7589</t>
  </si>
  <si>
    <t>COTTBUS</t>
  </si>
  <si>
    <t>HARŁACZ</t>
  </si>
  <si>
    <t>889 106 427</t>
  </si>
  <si>
    <t>anetakris28@interia.pl</t>
  </si>
  <si>
    <t>PL57 1160 2202 0000 0003 1239 2740</t>
  </si>
  <si>
    <t>Hameln - Holzminden
Postfach 10 13 25
31 763 Hameln</t>
  </si>
  <si>
    <t>22/016/17087</t>
  </si>
  <si>
    <t>PRZEMYSŁAW</t>
  </si>
  <si>
    <t>HOP</t>
  </si>
  <si>
    <t>664 240 070</t>
  </si>
  <si>
    <t>przemekh201@gmal.com</t>
  </si>
  <si>
    <t>PL19 1050 1546 1000 0090 9528 4965</t>
  </si>
  <si>
    <t>WEIDEN I. D. OPF., SCHLORPL. 2 U. 4,
92637 WEIDEN</t>
  </si>
  <si>
    <t>255 296 07922</t>
  </si>
  <si>
    <t>BARTOSZ</t>
  </si>
  <si>
    <t>JANAS</t>
  </si>
  <si>
    <t>791 127 536</t>
  </si>
  <si>
    <t>bartosz.janas@onet.p</t>
  </si>
  <si>
    <t xml:space="preserve">PL41 1090 2590 0000 0001 3523 9181 </t>
  </si>
  <si>
    <t>WBKPPLPP</t>
  </si>
  <si>
    <t>NORDLINGEN</t>
  </si>
  <si>
    <t xml:space="preserve">bartosz.janas@onet.pl
</t>
  </si>
  <si>
    <t>PL41 1090 2590 0000 0001 3523 9181 </t>
  </si>
  <si>
    <t>NORDLINGEN, POSTFACH1521, 
86715 NORDLINGEN</t>
  </si>
  <si>
    <t>JASIŃSKI</t>
  </si>
  <si>
    <t>edit1234j@gmail.com</t>
  </si>
  <si>
    <t>PL08 1090 1160 0000 0001 3538 7120</t>
  </si>
  <si>
    <t>DAMIAN</t>
  </si>
  <si>
    <t>JONIEC</t>
  </si>
  <si>
    <t>605 455 314</t>
  </si>
  <si>
    <t>damiano5401@wp.pl</t>
  </si>
  <si>
    <t>PL75 2490 0005 0000 4000 4340 0371</t>
  </si>
  <si>
    <t>ERFURT, AUGUST-ROBLING-STR. 10
99091 ERFURT</t>
  </si>
  <si>
    <t>151/409/16800</t>
  </si>
  <si>
    <t>JAN</t>
  </si>
  <si>
    <t>KALINSKI</t>
  </si>
  <si>
    <t>535 888 824</t>
  </si>
  <si>
    <t>PL86 1240 2597 1978 0010 4621 4361</t>
  </si>
  <si>
    <t>MUHLHAUSEN, MARTINISTR. 22
99974 MUHLHAUSEN</t>
  </si>
  <si>
    <t>157/412/06703</t>
  </si>
  <si>
    <t>KAMIL</t>
  </si>
  <si>
    <t>KAMIŃSKI</t>
  </si>
  <si>
    <t>669 748 011</t>
  </si>
  <si>
    <t>iwona.89kaminska@gmail.com</t>
  </si>
  <si>
    <t xml:space="preserve">PL37 1240 2571 1978 0010 5014 6810 </t>
  </si>
  <si>
    <t>FINANZAMT LEIPZIG I,
 Wilhelm-Liebknecht-Platz 3/4, 04105 Leipzig</t>
  </si>
  <si>
    <t>ALICJA</t>
  </si>
  <si>
    <t xml:space="preserve">KIELICH </t>
  </si>
  <si>
    <t>Panienka</t>
  </si>
  <si>
    <t>PL61 1140 2004 0000 3112 1130 0490</t>
  </si>
  <si>
    <t>BREXPLPW</t>
  </si>
  <si>
    <t>KONOPKA</t>
  </si>
  <si>
    <t>606 873 846</t>
  </si>
  <si>
    <t>DAMIANKO2@OP.PL</t>
  </si>
  <si>
    <t>PL05 1020 3176 0000 5102 0300 6780</t>
  </si>
  <si>
    <t>KASSEL</t>
  </si>
  <si>
    <t>ADAM</t>
  </si>
  <si>
    <t>KOS</t>
  </si>
  <si>
    <t>669 423 068</t>
  </si>
  <si>
    <t>adam12369@op.pl</t>
  </si>
  <si>
    <t>PL72 2490 0005 0000 4000 3904 1730</t>
  </si>
  <si>
    <t>Hameln - Holzminden, 
Postfach 10 13 25,
 31763 Hameln</t>
  </si>
  <si>
    <t>22/023/31969</t>
  </si>
  <si>
    <t>DANUTA</t>
  </si>
  <si>
    <t>KRAMARSKA</t>
  </si>
  <si>
    <t>782 066 230</t>
  </si>
  <si>
    <t>PL08 1090 2590 0000 0001 4229 7980</t>
  </si>
  <si>
    <t>HANAU, AM FREIHEITSPLATZ 2
63450 HANAU</t>
  </si>
  <si>
    <t>022 443 07502</t>
  </si>
  <si>
    <t>ALEKSANDRA</t>
  </si>
  <si>
    <t>KUKULSKA</t>
  </si>
  <si>
    <t>667 151 575</t>
  </si>
  <si>
    <t>LT49 3250 0198 1238 0428</t>
  </si>
  <si>
    <t>REVOLUT21</t>
  </si>
  <si>
    <t>MAGDEBURG, 
TESSENOWSTRASSE 6. 39114 MAGDEBURG</t>
  </si>
  <si>
    <t>10219084027</t>
  </si>
  <si>
    <t>LENDZION</t>
  </si>
  <si>
    <t>661 138 265</t>
  </si>
  <si>
    <t>PL60 1140 2004 0000 3312 0553 7446</t>
  </si>
  <si>
    <t>157 441 07528</t>
  </si>
  <si>
    <t>ŁUKSIK</t>
  </si>
  <si>
    <t>790 320 583</t>
  </si>
  <si>
    <t>PL81 1020 4391 0000 6602 0230 3600</t>
  </si>
  <si>
    <t>BPKOPLPW</t>
  </si>
  <si>
    <t>046 895 00737</t>
  </si>
  <si>
    <t>MATUSZEWSKI</t>
  </si>
  <si>
    <t>796 843 876</t>
  </si>
  <si>
    <t>marysia-chabko@wp.pl</t>
  </si>
  <si>
    <t>DE33 1001 0010 0473 5421 24</t>
  </si>
  <si>
    <t>DIEBURG, MARIENSTRASSE 19
64807 DIEBURG</t>
  </si>
  <si>
    <t>JAKUB</t>
  </si>
  <si>
    <t>MOSIĘŻNY</t>
  </si>
  <si>
    <t>691 073 570</t>
  </si>
  <si>
    <t>angelika.mosiezna@interia.pl</t>
  </si>
  <si>
    <t>LT96 3250 0584 5980 0813</t>
  </si>
  <si>
    <t>KASSEL, ALTMARKT 1
34125 KASSEL</t>
  </si>
  <si>
    <t>ZBIGNIEW</t>
  </si>
  <si>
    <t>ORZECHOWSKI</t>
  </si>
  <si>
    <t>668 545 490</t>
  </si>
  <si>
    <t>PL57 1240 2571 1978 0010 6171</t>
  </si>
  <si>
    <t>BERLIN für Körperschaften I, 
Bredtschneiderstr. 5, 
14057 Berlin</t>
  </si>
  <si>
    <t>DOMINIKA</t>
  </si>
  <si>
    <t>PAWLISZKO</t>
  </si>
  <si>
    <t>518 660 706</t>
  </si>
  <si>
    <t>dpawliszko04@wp.pl</t>
  </si>
  <si>
    <t>PL12 1240 2601 1978 0011 0575 2687</t>
  </si>
  <si>
    <t>LINGEN (EMS)</t>
  </si>
  <si>
    <t xml:space="preserve">406 271 223 95 </t>
  </si>
  <si>
    <t>ŁUKASZ</t>
  </si>
  <si>
    <t>POTACZAŁA</t>
  </si>
  <si>
    <t>PL96 1600 1462 1889 9052 6000 0003</t>
  </si>
  <si>
    <t>PPABPLPK</t>
  </si>
  <si>
    <t>207/615/02582</t>
  </si>
  <si>
    <t>RACHFAŁ</t>
  </si>
  <si>
    <t>530 593 914</t>
  </si>
  <si>
    <t>LT70 3250 0595 8960 4707</t>
  </si>
  <si>
    <t>10219084043</t>
  </si>
  <si>
    <t>EDYTA</t>
  </si>
  <si>
    <t>RYNIA</t>
  </si>
  <si>
    <t>PL96 1160 2202 0000 0005 2401 2088</t>
  </si>
  <si>
    <t>157/296/26926</t>
  </si>
  <si>
    <t>MACIEJ</t>
  </si>
  <si>
    <t>SKÓRA</t>
  </si>
  <si>
    <t>530 363 40</t>
  </si>
  <si>
    <t>mk.skora@wp.pl</t>
  </si>
  <si>
    <t>PL15 1020 4391 0000 6602 0194 2978</t>
  </si>
  <si>
    <t>046 891 47457</t>
  </si>
  <si>
    <t>SZAJER</t>
  </si>
  <si>
    <t>Rozwiedziony</t>
  </si>
  <si>
    <t>PL02 1090 2750 0000 0001 5310 9585</t>
  </si>
  <si>
    <t>HAMELN, POSTFACH 10 13 25, 31762 HAMELN</t>
  </si>
  <si>
    <t>22/039/05918</t>
  </si>
  <si>
    <t>ADRIAN</t>
  </si>
  <si>
    <t>SZLACHTA</t>
  </si>
  <si>
    <t>504 085 832
579 293  832</t>
  </si>
  <si>
    <t>aszlachta86@gmail.com</t>
  </si>
  <si>
    <t>ELSTER</t>
  </si>
  <si>
    <t xml:space="preserve">ŚMIECH </t>
  </si>
  <si>
    <t>606 986 798</t>
  </si>
  <si>
    <t>PL94 1020 4287 0000 2302 0170 8387</t>
  </si>
  <si>
    <t>056 608 21947</t>
  </si>
  <si>
    <t>PIOTR</t>
  </si>
  <si>
    <t>TWOREK</t>
  </si>
  <si>
    <t>532 515 491</t>
  </si>
  <si>
    <t>PL03 1240 2643 1111 0000 3788 1795</t>
  </si>
  <si>
    <t>WICHNERA</t>
  </si>
  <si>
    <t>733 627 214</t>
  </si>
  <si>
    <t>krzysztofwichnera@gmail.ccom</t>
  </si>
  <si>
    <t>PL54 1050 1416 1000 0097 6799 0014</t>
  </si>
  <si>
    <t>111 123 23475</t>
  </si>
  <si>
    <t>BEZ ZONY</t>
  </si>
  <si>
    <t>WOJCIECHOWSKI</t>
  </si>
  <si>
    <t>600 475 593</t>
  </si>
  <si>
    <t>PL37 1560 1195 2016 4680 1000 0004</t>
  </si>
  <si>
    <t>053/601/24357</t>
  </si>
  <si>
    <t>WYCZAWSKI</t>
  </si>
  <si>
    <t>668 025 584</t>
  </si>
  <si>
    <t>PL48 9096 0004 2001 0063 6863 0001</t>
  </si>
  <si>
    <t>STORMARN</t>
  </si>
  <si>
    <t>30/398/271114</t>
  </si>
  <si>
    <t>ROZL. BEZ ZONY</t>
  </si>
  <si>
    <t>PAWEŁ</t>
  </si>
  <si>
    <t>ZUBEK</t>
  </si>
  <si>
    <t>791 591 576</t>
  </si>
  <si>
    <t>beatazubek@wp.pl</t>
  </si>
  <si>
    <t>PL64 1020 4287 0000 2702 0056 5101</t>
  </si>
  <si>
    <t>MERSEBURG, BAHHHOFSTRASSE 10, 
062 17 MERSEBURG</t>
  </si>
  <si>
    <t>112/578/01928</t>
  </si>
  <si>
    <t>724 483 059</t>
  </si>
  <si>
    <t>przemyslaw_kam@o2.pl</t>
  </si>
  <si>
    <t>PL45 1240 2441 1978 0011 1057 0788</t>
  </si>
  <si>
    <t>207/493/02489</t>
  </si>
  <si>
    <t>RAFAŁ</t>
  </si>
  <si>
    <t>GŁAZIEWICZ</t>
  </si>
  <si>
    <t>, ANETA SONDEJ</t>
  </si>
  <si>
    <t>PL87 1140 2004 0000 3702 7704 6653</t>
  </si>
  <si>
    <t>BREXPLPWMBK</t>
  </si>
  <si>
    <t>STORMARN, Berliner Ring 25,
 23843 Bad Oldesloe</t>
  </si>
  <si>
    <t>DANIEL</t>
  </si>
  <si>
    <t>HARPAK</t>
  </si>
  <si>
    <t>663 944 060</t>
  </si>
  <si>
    <t>daniel.harpak@o2.pl</t>
  </si>
  <si>
    <t>PL18 1560 1195 2015 3569 2000 0004</t>
  </si>
  <si>
    <t>GBGCPLPK</t>
  </si>
  <si>
    <t>KAROLINA</t>
  </si>
  <si>
    <t>ŚWIZDOR</t>
  </si>
  <si>
    <t>, SOBALA</t>
  </si>
  <si>
    <t>PL53 1020 4287 0000 2002 0216 4978</t>
  </si>
  <si>
    <t>SULINGEN, Hindenburgstraße 16,
 27232 Sulingen</t>
  </si>
  <si>
    <t>HOŁUB</t>
  </si>
  <si>
    <t>883 505 909</t>
  </si>
  <si>
    <t>PL79 1020 4287 0000 2802 0210 2523</t>
  </si>
  <si>
    <t xml:space="preserve">BAYREUYTH, </t>
  </si>
  <si>
    <t>208/474/00022</t>
  </si>
  <si>
    <t>ROMAN</t>
  </si>
  <si>
    <t>CUL</t>
  </si>
  <si>
    <t>697 513 241</t>
  </si>
  <si>
    <t>PL09 1020 4287 0000 2302 0183 0876</t>
  </si>
  <si>
    <t>HAMELN</t>
  </si>
  <si>
    <t>22/256/10074</t>
  </si>
  <si>
    <t>45 118  207 310</t>
  </si>
  <si>
    <t>41 273  770 980</t>
  </si>
  <si>
    <t>KOCHANOWICZ</t>
  </si>
  <si>
    <t>607 282 901</t>
  </si>
  <si>
    <t>PL84 1240 2571 1978 0011 3482 9389</t>
  </si>
  <si>
    <t>WIEDENBRUCK, Am Sandberg 56,
 33378 Rheda-Wiedenbrück, Niemcy</t>
  </si>
  <si>
    <t>062/296/09430</t>
  </si>
  <si>
    <t>Imię i Nazwisko</t>
  </si>
  <si>
    <t>Status DE</t>
  </si>
  <si>
    <t>Rok</t>
  </si>
  <si>
    <t>Zwrot</t>
  </si>
  <si>
    <t>Opiekun</t>
  </si>
  <si>
    <t>Uwagi</t>
  </si>
  <si>
    <t>Poinf</t>
  </si>
  <si>
    <t>Wysł</t>
  </si>
  <si>
    <t>Fahrkosten</t>
  </si>
  <si>
    <t>Ubernach.</t>
  </si>
  <si>
    <t>24H</t>
  </si>
  <si>
    <t>8H</t>
  </si>
  <si>
    <t>W kabin</t>
  </si>
  <si>
    <t>An und ab</t>
  </si>
  <si>
    <t>Dzieci</t>
  </si>
  <si>
    <t>Cena</t>
  </si>
  <si>
    <t>Status płat.</t>
  </si>
  <si>
    <t>Zapłac.</t>
  </si>
  <si>
    <t>Forma zapł.</t>
  </si>
  <si>
    <t xml:space="preserve">Data </t>
  </si>
  <si>
    <t>Zarobki Męża (EURO)</t>
  </si>
  <si>
    <t>Zarob żony</t>
  </si>
  <si>
    <t>Nr. 22</t>
  </si>
  <si>
    <t>Nr. 23</t>
  </si>
  <si>
    <t>Nr. 25</t>
  </si>
  <si>
    <t>Nr. 26</t>
  </si>
  <si>
    <t>Klasa PIT1</t>
  </si>
  <si>
    <t>Brutto (1)</t>
  </si>
  <si>
    <t>Podatek (2)</t>
  </si>
  <si>
    <t>Dopłata (3)</t>
  </si>
  <si>
    <t>Kościelny(4)</t>
  </si>
  <si>
    <t>Kurzarbeitergeld(15)</t>
  </si>
  <si>
    <t>Klasa PIT12</t>
  </si>
  <si>
    <t>Brutto (1)3</t>
  </si>
  <si>
    <t>Podatek (2)4</t>
  </si>
  <si>
    <t>Dopłata (3)5</t>
  </si>
  <si>
    <t>Kościelny(4)6</t>
  </si>
  <si>
    <t>Kurzarbeitergeld(15)7</t>
  </si>
  <si>
    <t>Klasa PIT122</t>
  </si>
  <si>
    <t>Nr. 27</t>
  </si>
  <si>
    <t>Pracodawca</t>
  </si>
  <si>
    <t>BOREK KRZYSZTOF 733 391 522</t>
  </si>
  <si>
    <t>DE - Rozliczono</t>
  </si>
  <si>
    <t>Kamil</t>
  </si>
  <si>
    <t xml:space="preserve">Tak </t>
  </si>
  <si>
    <t>MARCIN, 19.11.2011, BEZ KG</t>
  </si>
  <si>
    <t>Gotowka</t>
  </si>
  <si>
    <t>BUCZKOWSKI DAWID 519 756 028</t>
  </si>
  <si>
    <t>1.951</t>
  </si>
  <si>
    <t>BEZ KOSZTÓW</t>
  </si>
  <si>
    <t>200 ?</t>
  </si>
  <si>
    <t>CZEREBA JACEK 667 751 269</t>
  </si>
  <si>
    <t>3.249</t>
  </si>
  <si>
    <t>ZAPLACONO</t>
  </si>
  <si>
    <t>DECOWSKI JACEK 668 385 124</t>
  </si>
  <si>
    <t>207 lub 887</t>
  </si>
  <si>
    <t>OGR OB POD</t>
  </si>
  <si>
    <t>DĘBOWSKI KACPER 531 758 795</t>
  </si>
  <si>
    <t>DZIEDZIC ANTONI 694 867 325</t>
  </si>
  <si>
    <t xml:space="preserve">DE - Niekompletny zestaw </t>
  </si>
  <si>
    <t>Nie</t>
  </si>
  <si>
    <t>BEDA</t>
  </si>
  <si>
    <t>SYN DOROSLY SKONCZYL STUDIA W LIPCU</t>
  </si>
  <si>
    <t>DZIÓB MATEUSZ ANETA SONDEJ</t>
  </si>
  <si>
    <t>1.027</t>
  </si>
  <si>
    <t>Aneta</t>
  </si>
  <si>
    <t>FASZCZEWSKI DARIUSZ 600 575 861</t>
  </si>
  <si>
    <t>Beata</t>
  </si>
  <si>
    <t>WPISAC UBEZP AUTA 667,20 EURO</t>
  </si>
  <si>
    <t>2.773,52</t>
  </si>
  <si>
    <t>FUDALI MARIAN 695 288 042</t>
  </si>
  <si>
    <t>Faktura</t>
  </si>
  <si>
    <t>FURGAŁA TOMASZ , CZYRNY  AGN</t>
  </si>
  <si>
    <t>DOPLATA  533</t>
  </si>
  <si>
    <t>ELSTER, wyszla doplata, czekay na decyzję</t>
  </si>
  <si>
    <t>GŁAB  KACPER 882 156  689</t>
  </si>
  <si>
    <t>2.045</t>
  </si>
  <si>
    <t>GŁAZIEWICZ RAFAŁ ANETA SONDEJ</t>
  </si>
  <si>
    <t>BEZ SPECYFIKACJI</t>
  </si>
  <si>
    <t>GŁĄB KONRAD 577 396 734</t>
  </si>
  <si>
    <t>HARŁACZ KRZYSZTOF 889 106 427</t>
  </si>
  <si>
    <t>PATRYK 30.01.2006, KG 1250
OLIWIA, 02.02.2023, KG 1250</t>
  </si>
  <si>
    <t>HOP PRZEMYSŁA 664 240 070</t>
  </si>
  <si>
    <t>DE - Otrzymano dokumenty</t>
  </si>
  <si>
    <t>CHOROBOWE 6.330 EURO WPISAC</t>
  </si>
  <si>
    <t>JANAS BARTOSZ 791 127 536</t>
  </si>
  <si>
    <t xml:space="preserve">JASIŃSKI MATEUSZ </t>
  </si>
  <si>
    <t>EU EWR, SWIFT, KOSZTY? 
STEUERNUMMER? PODPIS</t>
  </si>
  <si>
    <t>JONIEC DAMIAN 605 455 314</t>
  </si>
  <si>
    <t>KALINSKI JAN 535 888 824</t>
  </si>
  <si>
    <t>2.946? (THOR)</t>
  </si>
  <si>
    <t>chorobowe 949</t>
  </si>
  <si>
    <t>3.390</t>
  </si>
  <si>
    <t>KAMIŃSKI KAMIL 669 748 011</t>
  </si>
  <si>
    <t>DOPLATA 618</t>
  </si>
  <si>
    <t>ALEKSANDRA 16.12.2010, KG 1.689
EMILIA, 05.12.2014, KG 1.689</t>
  </si>
  <si>
    <t>KIELICH  ALICJA 531 758 795</t>
  </si>
  <si>
    <t>KONOPKA DAMIAN 606 873 846</t>
  </si>
  <si>
    <t>24.566,40 E</t>
  </si>
  <si>
    <t>KOS ADAM 669 423 068</t>
  </si>
  <si>
    <t>DOPŁATA  350</t>
  </si>
  <si>
    <t>KRAMARSKA DANUTA 782 066 230</t>
  </si>
  <si>
    <t>KUKULSKA ALEKSANDRA 667 151 575</t>
  </si>
  <si>
    <t>1.003</t>
  </si>
  <si>
    <t>LENDZION MARIAN 661 138 265</t>
  </si>
  <si>
    <t>DOPLATA 523</t>
  </si>
  <si>
    <t>JA WYSLE, wyszla doplata, BEDA BILETY</t>
  </si>
  <si>
    <t>ŁUKSIK ANTONI 790 320 583</t>
  </si>
  <si>
    <t>Elster</t>
  </si>
  <si>
    <t>MATUSZEWSKI MATEUSZ 796 843 876</t>
  </si>
  <si>
    <t>3.155</t>
  </si>
  <si>
    <t>11.291 E</t>
  </si>
  <si>
    <t>MOSIĘŻNY JAKUB 691 073 570</t>
  </si>
  <si>
    <t>ORZECHOWSKI ZBIGNIEW 668 545 490</t>
  </si>
  <si>
    <t>bez specyfikacji</t>
  </si>
  <si>
    <t>PAWLISZKO DOMINIKA 518 660 706</t>
  </si>
  <si>
    <t>POTACZAŁA ŁUKASZ ANETA SONDEJ</t>
  </si>
  <si>
    <t>2.222</t>
  </si>
  <si>
    <t>9.100</t>
  </si>
  <si>
    <t>RACHFAŁ JAKUB 530 593 914</t>
  </si>
  <si>
    <t>1.004</t>
  </si>
  <si>
    <t>RYNIA EDYTA 605 455 314</t>
  </si>
  <si>
    <t>SKÓRA MACIEJ 530 363 40</t>
  </si>
  <si>
    <t>6.297</t>
  </si>
  <si>
    <t>PRZENIESIONY Z WIESBADEN DO HOFHEIM</t>
  </si>
  <si>
    <t>ELIZA, 03.01.2020. BRAK KG</t>
  </si>
  <si>
    <t>SZAJER GRZEGORZ 693416780</t>
  </si>
  <si>
    <t>DAGMARA 27.12.2010, BEZ KG</t>
  </si>
  <si>
    <t>ŚMIECH  TOMASZ 606 986 798</t>
  </si>
  <si>
    <t>DOPŁATA 766</t>
  </si>
  <si>
    <t>KOSZTY DOPISAĆ, OGR. OB PODATKOWY ELSTER</t>
  </si>
  <si>
    <t>TWOREK PIOTR 532 515 491</t>
  </si>
  <si>
    <t>WICHNERA KRZYSZTOF 733 627 214</t>
  </si>
  <si>
    <t>OGR. OB PODATKOWY, ja powiadomie</t>
  </si>
  <si>
    <t>WOJCIECHOWSKI GRZEGORZ 600 475 593</t>
  </si>
  <si>
    <t>DOMINIK 15.10.2006, BEZ KG
MICHAL 02.03.2012, BEZ KG</t>
  </si>
  <si>
    <t>WYCZAWSKI TOMASZ 668 025 584</t>
  </si>
  <si>
    <t>ZUBEK PAWEŁ 791 591 576</t>
  </si>
  <si>
    <t>KAMIŃSKI PRZMYSŁAW 724 483 059</t>
  </si>
  <si>
    <t xml:space="preserve">ZAPLACIŁ 70 Z ZA KOREKTE PL FAKTURA ZBIORCZA (PL +zaliczka), </t>
  </si>
  <si>
    <t>219/2024</t>
  </si>
  <si>
    <t xml:space="preserve">DUBIS GRZEGORZ </t>
  </si>
  <si>
    <t>221-2024</t>
  </si>
  <si>
    <t>HARPAK DANIEL 663 944 060</t>
  </si>
  <si>
    <t>DOPLATA 1.037</t>
  </si>
  <si>
    <t>BEATA</t>
  </si>
  <si>
    <t>ŚWIZDOR KAROLINA , SOBALA</t>
  </si>
  <si>
    <t>BLICK</t>
  </si>
  <si>
    <t>KOCHANOWICZ DAMIAN 607 282 901</t>
  </si>
  <si>
    <t>3.242</t>
  </si>
  <si>
    <t>ANETA</t>
  </si>
  <si>
    <t xml:space="preserve"> </t>
  </si>
  <si>
    <t>CUL ROMAN 697 513 241</t>
  </si>
  <si>
    <t>WIKTOR, 19.09.2008
2. KLARA, 20.09.2018</t>
  </si>
  <si>
    <t>ZALICZKA</t>
  </si>
  <si>
    <t>HOŁUB ŁUKASZ 883 505 909</t>
  </si>
  <si>
    <t>Status PL</t>
  </si>
  <si>
    <t xml:space="preserve"> PL Skrót</t>
  </si>
  <si>
    <t>Sposob roz w PL</t>
  </si>
  <si>
    <t>Status płatności</t>
  </si>
  <si>
    <t>EUEWR</t>
  </si>
  <si>
    <t>PL - Rozliczono</t>
  </si>
  <si>
    <t>Zapłacono</t>
  </si>
  <si>
    <t>Poinformowano klienta</t>
  </si>
  <si>
    <t>Adam</t>
  </si>
  <si>
    <t>SZLACHTA ADRIAN 504 085 832
579 293  832</t>
  </si>
  <si>
    <t>Z żona na zero</t>
  </si>
  <si>
    <t>korekta</t>
  </si>
  <si>
    <t>Tomasz</t>
  </si>
  <si>
    <t>Wróbel</t>
  </si>
  <si>
    <t>731 245 960</t>
  </si>
  <si>
    <t>tomek.wrobel@vp.pl</t>
  </si>
  <si>
    <t>Andrzej</t>
  </si>
  <si>
    <t>Gniadek</t>
  </si>
  <si>
    <t>605 371 522</t>
  </si>
  <si>
    <t>gniadek.andrzej@wp.pl</t>
  </si>
  <si>
    <t xml:space="preserve">DOMINIK </t>
  </si>
  <si>
    <t>604 745 324</t>
  </si>
  <si>
    <t>matuszewskidominik@o2.pl</t>
  </si>
  <si>
    <t>MICHAŁ</t>
  </si>
  <si>
    <t>UJEJSKI</t>
  </si>
  <si>
    <t>880 049123</t>
  </si>
  <si>
    <t>mik3ll@wp.pl</t>
  </si>
  <si>
    <t>KUREK</t>
  </si>
  <si>
    <t>664 868 502</t>
  </si>
  <si>
    <t xml:space="preserve">ZIEBA </t>
  </si>
  <si>
    <t>787 369 461</t>
  </si>
  <si>
    <t>darrek.pl@interia.pl</t>
  </si>
  <si>
    <t>CHRZANOWSKI</t>
  </si>
  <si>
    <t>605 294 038</t>
  </si>
  <si>
    <t>inspaw.pawelchrzanowski@onet.pl</t>
  </si>
  <si>
    <t>PATRYK</t>
  </si>
  <si>
    <t>HADER</t>
  </si>
  <si>
    <t>793 974 302</t>
  </si>
  <si>
    <t>haderpatryk@o2.pl</t>
  </si>
  <si>
    <t>ARKADIUSZ</t>
  </si>
  <si>
    <t>691 978 150</t>
  </si>
  <si>
    <t>arekhader150@gmail.com</t>
  </si>
  <si>
    <t>JADWIGA</t>
  </si>
  <si>
    <t>PELC</t>
  </si>
  <si>
    <t>791 465 265</t>
  </si>
  <si>
    <t>office@empwelding.eu</t>
  </si>
  <si>
    <t>TURECKI</t>
  </si>
  <si>
    <t>530 990 892</t>
  </si>
  <si>
    <t>darek.turecki@interia.pl</t>
  </si>
  <si>
    <t>KUROWSKI</t>
  </si>
  <si>
    <t>796 047 007</t>
  </si>
  <si>
    <t>dawidos12056@gmail.com</t>
  </si>
  <si>
    <t>MARCIN</t>
  </si>
  <si>
    <t>MOSZKOWICZ</t>
  </si>
  <si>
    <t>731 582 57</t>
  </si>
  <si>
    <t>marcin.moszkowicz@o2.pl</t>
  </si>
  <si>
    <t>RAFAł</t>
  </si>
  <si>
    <t>ŁATKA</t>
  </si>
  <si>
    <t>690 254 268</t>
  </si>
  <si>
    <t>rafal.latka1983@interia.pl</t>
  </si>
  <si>
    <t>JAROSŁAW</t>
  </si>
  <si>
    <t>MILEWCZYK</t>
  </si>
  <si>
    <t>663 162 298</t>
  </si>
  <si>
    <t>jaras172@wp.pl</t>
  </si>
  <si>
    <t>ILUCZYK</t>
  </si>
  <si>
    <t>883 499 900</t>
  </si>
  <si>
    <t>duncikpl1234@o2.pl</t>
  </si>
  <si>
    <t>TUREK</t>
  </si>
  <si>
    <t>697 585 7777</t>
  </si>
  <si>
    <t>duncikpl1234@o2.pl (ILUCZYK)</t>
  </si>
  <si>
    <t>692 278 694</t>
  </si>
  <si>
    <t>SOCHACKI</t>
  </si>
  <si>
    <t>576 367 835</t>
  </si>
  <si>
    <t>WALDEMAR</t>
  </si>
  <si>
    <t>POŻOGA</t>
  </si>
  <si>
    <t>788 369 889</t>
  </si>
  <si>
    <t>pozogawaldemar@gmail.com</t>
  </si>
  <si>
    <t>FILIP</t>
  </si>
  <si>
    <t>721 661 198</t>
  </si>
  <si>
    <t>SEMENIUK</t>
  </si>
  <si>
    <t>667 391 612</t>
  </si>
  <si>
    <t>semen1988@interia.pl</t>
  </si>
  <si>
    <t>GAWRON</t>
  </si>
  <si>
    <t>795 767 895</t>
  </si>
  <si>
    <t>GrzegorzGawron7@interia.pl</t>
  </si>
  <si>
    <t>RAFAL</t>
  </si>
  <si>
    <t>NOGA</t>
  </si>
  <si>
    <t>726 655 364</t>
  </si>
  <si>
    <t>rafal72665@wp.pl</t>
  </si>
  <si>
    <t>LUTOMSKI</t>
  </si>
  <si>
    <t>535 440 377</t>
  </si>
  <si>
    <t>daniolut82@gmail.com</t>
  </si>
  <si>
    <t>SEBASTIAN</t>
  </si>
  <si>
    <t xml:space="preserve">ORGANISZCZAK </t>
  </si>
  <si>
    <t>724 454 159</t>
  </si>
  <si>
    <t>sebastian.organiszzcak@op.pl</t>
  </si>
  <si>
    <t>BALASA</t>
  </si>
  <si>
    <t>518 293 957</t>
  </si>
  <si>
    <t>balasadominik@gmail.com</t>
  </si>
  <si>
    <t>MONIKA</t>
  </si>
  <si>
    <t>KUBAS</t>
  </si>
  <si>
    <t>788 408 984</t>
  </si>
  <si>
    <t>pl3ktech@gmail.com</t>
  </si>
  <si>
    <t>LATOSIŃSKI</t>
  </si>
  <si>
    <t>513 973 761</t>
  </si>
  <si>
    <t>malgosialat95@gmail.com</t>
  </si>
  <si>
    <t>POKRYWKA</t>
  </si>
  <si>
    <t>880 714 679</t>
  </si>
  <si>
    <t>marcinp281284@wp.pl</t>
  </si>
  <si>
    <t>DROBOT</t>
  </si>
  <si>
    <t>517 826 504</t>
  </si>
  <si>
    <t>piotr.drobot1231@o2.pl</t>
  </si>
  <si>
    <t>ZAJĄC</t>
  </si>
  <si>
    <t>725 331 610</t>
  </si>
  <si>
    <t>konrad.zajac147@gmail.com</t>
  </si>
  <si>
    <t>WOLANIN</t>
  </si>
  <si>
    <t>787 976 993</t>
  </si>
  <si>
    <t>ROBERT</t>
  </si>
  <si>
    <t>KOZIOŁ</t>
  </si>
  <si>
    <t>570 553 125</t>
  </si>
  <si>
    <t>robsonkoziol4@gmail.com</t>
  </si>
  <si>
    <t>MARIUSZ</t>
  </si>
  <si>
    <t>ZYGMUNT</t>
  </si>
  <si>
    <t>693 772 436</t>
  </si>
  <si>
    <t>POCHROŃ</t>
  </si>
  <si>
    <t>788 493 323</t>
  </si>
  <si>
    <t>sylwester1276</t>
  </si>
  <si>
    <t>Zamówione Usługi</t>
  </si>
  <si>
    <t>Status</t>
  </si>
  <si>
    <t>Data statusu</t>
  </si>
  <si>
    <t>Status płat</t>
  </si>
  <si>
    <t>Forma zapł</t>
  </si>
  <si>
    <t>Data  Zapł</t>
  </si>
  <si>
    <t>BALASA DOMINIK  518 293 957</t>
  </si>
  <si>
    <t>PF 2023 + FB</t>
  </si>
  <si>
    <t>Wysłano</t>
  </si>
  <si>
    <t>FA215-2024</t>
  </si>
  <si>
    <t>CHRZANOWSKI PAWEŁ 605 294 038</t>
  </si>
  <si>
    <t xml:space="preserve">FA193-2024 </t>
  </si>
  <si>
    <t>Zgłoszenie + 1.FB</t>
  </si>
  <si>
    <t>MA LISTE, DOPIERO POJEDZIE</t>
  </si>
  <si>
    <t>Niekompletny zestaw dok</t>
  </si>
  <si>
    <t>FILIP MATEUSZ 721 661 198</t>
  </si>
  <si>
    <t>FB</t>
  </si>
  <si>
    <t>GOT.</t>
  </si>
  <si>
    <t>GAWRON GRZEGORZ 795 767 895</t>
  </si>
  <si>
    <t>fb ma do 18 lipca 2024, 250 plus VAT</t>
  </si>
  <si>
    <t>Gniadek Andrzej 605 371 522</t>
  </si>
  <si>
    <t>PF 2023</t>
  </si>
  <si>
    <t xml:space="preserve"> FA190-2024</t>
  </si>
  <si>
    <t>HADER ARKADIUSZ 691 978 150</t>
  </si>
  <si>
    <t>got.</t>
  </si>
  <si>
    <t>HADER PATRYK 793 974 302</t>
  </si>
  <si>
    <t>ILUCZYK DOMINIK  883 499 900</t>
  </si>
  <si>
    <t>FA200-2024</t>
  </si>
  <si>
    <t>FA231-2024</t>
  </si>
  <si>
    <t>KUBAS MONIKA 788 408 984</t>
  </si>
  <si>
    <t>FA213-2024</t>
  </si>
  <si>
    <t>KUREK KACPER 664 868 502</t>
  </si>
  <si>
    <t>FA192-2024</t>
  </si>
  <si>
    <t>KUROWSKI DAWID 796 047 007</t>
  </si>
  <si>
    <t>FA198-2024</t>
  </si>
  <si>
    <t>LATOSIŃSKI GRZEGORZ 513 973 761</t>
  </si>
  <si>
    <t>LUTOMSKI DANIEL 535 440 377</t>
  </si>
  <si>
    <t>PF 2023 + WOZPB</t>
  </si>
  <si>
    <t>czekam na PF 2023 na maila, 250 PLUS VAT</t>
  </si>
  <si>
    <t>ŁATKA RAFAł 690 254 268</t>
  </si>
  <si>
    <t>FA naMatuszewski Dominik</t>
  </si>
  <si>
    <t>FA220-2024</t>
  </si>
  <si>
    <t>MATUSZEWSKI DOMINIK  604 745 324</t>
  </si>
  <si>
    <t>FA218-2024</t>
  </si>
  <si>
    <t>MILEWCZYK JAROSŁAW 663 162 298</t>
  </si>
  <si>
    <t>chce FB OD MAJA 2024</t>
  </si>
  <si>
    <t>FA199-2024</t>
  </si>
  <si>
    <t>MOSZKOWICZ MARCIN 731 582 57</t>
  </si>
  <si>
    <t>duplikat poprzedniego  FB  chce</t>
  </si>
  <si>
    <t>got</t>
  </si>
  <si>
    <t>NOGA RAFAL 726 655 364</t>
  </si>
  <si>
    <t>FA 219</t>
  </si>
  <si>
    <t>ORGANISZCZAK  SEBASTIAN 724 454 159</t>
  </si>
  <si>
    <t>PELC JADWIGA 791 465 265</t>
  </si>
  <si>
    <t>POKRYWKA MARCIN 880 714 679</t>
  </si>
  <si>
    <t>zapłacono</t>
  </si>
  <si>
    <t>POŻOGA WALDEMAR 788 369 889</t>
  </si>
  <si>
    <t>FA205-2024</t>
  </si>
  <si>
    <t>SEMENIUK ŁUKASZ 667 391 612</t>
  </si>
  <si>
    <t>WOZPB</t>
  </si>
  <si>
    <t>zaplacono 50 (razem z pf 2023)</t>
  </si>
  <si>
    <t>SOCHACKI RAFAŁ 576 367 835</t>
  </si>
  <si>
    <t>CR WYSŁANY</t>
  </si>
  <si>
    <t>FA203-2024</t>
  </si>
  <si>
    <t>TURECKI DARIUSZ 530 990 892</t>
  </si>
  <si>
    <t>FA191-2024</t>
  </si>
  <si>
    <t>TUREK JACEK 692 278 694</t>
  </si>
  <si>
    <t>FA202-2024</t>
  </si>
  <si>
    <t>TUREK PIOTR 697 585 7777</t>
  </si>
  <si>
    <t>FA201-2024</t>
  </si>
  <si>
    <t>UJEJSKI MICHAŁ 880 049123</t>
  </si>
  <si>
    <t>BRAK TABELI, EU EWR</t>
  </si>
  <si>
    <t>Wróbel Tomasz 731 245 960</t>
  </si>
  <si>
    <t xml:space="preserve">FA230-2024 </t>
  </si>
  <si>
    <t>nie wybral EU ER, wyslalam bez</t>
  </si>
  <si>
    <t>FAKTURA 229-2024</t>
  </si>
  <si>
    <t>ZIEBA  DARIUSZ 787 369 461</t>
  </si>
  <si>
    <t>CR WYSLANY 06.05.2024</t>
  </si>
  <si>
    <t>Status Skrót</t>
  </si>
  <si>
    <t>Usługa</t>
  </si>
  <si>
    <t>Sposob rozliczenia</t>
  </si>
  <si>
    <t>cena roz w PL</t>
  </si>
  <si>
    <t>cena roz w DE</t>
  </si>
  <si>
    <t>Usługi Działalność</t>
  </si>
  <si>
    <t>Status Działalność</t>
  </si>
  <si>
    <t>Forma zapłaty</t>
  </si>
  <si>
    <t>Poinformowano?</t>
  </si>
  <si>
    <t>Cena FA</t>
  </si>
  <si>
    <t>PL - Niekompletny zestaw dok</t>
  </si>
  <si>
    <t>NZD PL</t>
  </si>
  <si>
    <t>Rozliczenie w PL</t>
  </si>
  <si>
    <t xml:space="preserve">Jarosław </t>
  </si>
  <si>
    <t xml:space="preserve">Z żoną </t>
  </si>
  <si>
    <t>Zaliczka</t>
  </si>
  <si>
    <t>PL - Otrzymano dokumenty</t>
  </si>
  <si>
    <t>KZD PL</t>
  </si>
  <si>
    <t>Rozliczenie w DE</t>
  </si>
  <si>
    <t xml:space="preserve">Bez żony </t>
  </si>
  <si>
    <t>Otrzymano dokumenty</t>
  </si>
  <si>
    <t>ROZ PL</t>
  </si>
  <si>
    <t>Korekta w PL</t>
  </si>
  <si>
    <t>Na zero</t>
  </si>
  <si>
    <t>Karta</t>
  </si>
  <si>
    <t>NZD DE</t>
  </si>
  <si>
    <t>Bez żony na zero</t>
  </si>
  <si>
    <t>Kasia</t>
  </si>
  <si>
    <t>KZD DE</t>
  </si>
  <si>
    <t xml:space="preserve">Mężatka </t>
  </si>
  <si>
    <t>PF 2023 +FB + WOZPB</t>
  </si>
  <si>
    <t>ROZ DE</t>
  </si>
  <si>
    <t>Zrealizowane</t>
  </si>
  <si>
    <t>ZREAL</t>
  </si>
  <si>
    <t>Nr</t>
  </si>
  <si>
    <t>Opiekun pl</t>
  </si>
  <si>
    <t>Poinform.</t>
  </si>
  <si>
    <t>Do zapłaty</t>
  </si>
  <si>
    <t>Opiekun DE</t>
  </si>
  <si>
    <t>VD</t>
  </si>
  <si>
    <t>GRZESKA 193</t>
  </si>
  <si>
    <t>37200 PRZEWORSK</t>
  </si>
  <si>
    <t>ORANIENBURG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</si>
</sst>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b/>
      <sz val="12"/>
      <color theme="0"/>
      <name val="Aptos Narrow"/>
      <family val="2"/>
      <scheme val="minor"/>
    </font>
    <font>
      <sz val="11"/>
      <color rgb="FF000000"/>
      <name val="Aptos Narrow"/>
      <family val="2"/>
    </font>
    <font>
      <b/>
      <sz val="12"/>
      <color theme="0"/>
      <name val="Aptos Narrow"/>
      <family val="2"/>
      <charset val="238"/>
      <scheme val="minor"/>
    </font>
    <font>
      <sz val="11"/>
      <color rgb="FF000000"/>
      <name val="Aptos Narrow"/>
      <family val="2"/>
      <charset val="238"/>
      <scheme val="minor"/>
    </font>
    <font>
      <b/>
      <sz val="12"/>
      <color rgb="FF00000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rgb="FFFFFFFF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rgb="FF000000"/>
      <name val="Calibri"/>
      <family val="2"/>
      <charset val="1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rgb="FFFFFFFF"/>
      <name val="Aptos Narrow"/>
      <family val="2"/>
    </font>
    <font>
      <b/>
      <sz val="12"/>
      <color rgb="FFFFFFFF"/>
      <name val="Aptos Narrow"/>
      <family val="2"/>
    </font>
    <font>
      <sz val="11"/>
      <color rgb="FF000000"/>
      <name val="Aptos Narrow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53D6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02B93"/>
        <bgColor rgb="FF0000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9" fillId="0" borderId="0" xfId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49" fontId="8" fillId="2" borderId="0" xfId="0" applyNumberFormat="1" applyFont="1" applyFill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9" fillId="0" borderId="0" xfId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5" fillId="7" borderId="0" xfId="0" applyFont="1" applyFill="1"/>
    <xf numFmtId="0" fontId="16" fillId="8" borderId="0" xfId="0" applyFont="1" applyFill="1"/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0" fontId="16" fillId="12" borderId="0" xfId="0" applyFont="1" applyFill="1"/>
    <xf numFmtId="0" fontId="17" fillId="0" borderId="0" xfId="0" applyFont="1"/>
    <xf numFmtId="0" fontId="8" fillId="2" borderId="4" xfId="0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</cellXfs>
  <cellStyles count="2">
    <cellStyle name="Hyperlink" xfId="1" xr:uid="{00000000-000B-0000-0000-000008000000}"/>
    <cellStyle name="Normalny" xfId="0" builtinId="0"/>
  </cellStyles>
  <dxfs count="75">
    <dxf>
      <font>
        <color rgb="FF000000"/>
      </font>
      <fill>
        <patternFill patternType="solid">
          <bgColor theme="4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</dxf>
    <dxf>
      <font>
        <color rgb="FF000000"/>
      </font>
      <fill>
        <patternFill patternType="solid">
          <bgColor theme="5" tint="0.59999389629810485"/>
        </patternFill>
      </fill>
    </dxf>
    <dxf>
      <font>
        <color rgb="FF9C0006"/>
      </font>
      <fill>
        <patternFill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8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3" tint="0.8999908444471571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FFFF"/>
      </font>
      <fill>
        <patternFill patternType="solid"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FFFF"/>
      </font>
      <fill>
        <patternFill patternType="solid"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FFFFFF"/>
      </font>
      <fill>
        <patternFill patternType="solid">
          <bgColor rgb="FF0070C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000000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430156-F17E-4555-9A90-88AFC4595D81}" name="Tabela8" displayName="Tabela8" ref="A1:T208" totalsRowShown="0" headerRowDxfId="74" dataDxfId="73">
  <autoFilter ref="A1:T208" xr:uid="{F3430156-F17E-4555-9A90-88AFC4595D81}">
    <filterColumn colId="1">
      <filters>
        <filter val="WOJCIECHOWSKI"/>
      </filters>
    </filterColumn>
  </autoFilter>
  <sortState xmlns:xlrd2="http://schemas.microsoft.com/office/spreadsheetml/2017/richdata2" ref="A2:M206">
    <sortCondition ref="B1:B206"/>
  </sortState>
  <tableColumns count="20">
    <tableColumn id="1" xr3:uid="{6E59A98E-92C8-4C7F-B28B-737EF96307FE}" name="Imie" dataDxfId="72"/>
    <tableColumn id="2" xr3:uid="{4C85DB53-276F-4270-8698-640885D89B12}" name="Nazwisko" dataDxfId="71"/>
    <tableColumn id="4" xr3:uid="{0ED7BD88-BC88-434F-ADA7-72C97032FD37}" name="Biuro" dataDxfId="70"/>
    <tableColumn id="5" xr3:uid="{D3B5766C-7CCC-4FC8-A6E1-677C4F4F9AB3}" name="Nr telefonu" dataDxfId="69"/>
    <tableColumn id="6" xr3:uid="{998A3533-D942-4D54-B9A5-EF24FCF4770D}" name="E-Mail" dataDxfId="68"/>
    <tableColumn id="7" xr3:uid="{3CF117F9-84DB-489D-9132-280CF695934B}" name="Stan cywilny" dataDxfId="67"/>
    <tableColumn id="8" xr3:uid="{532336FC-0937-4317-8840-0C43B1AEF58F}" name="Numer konta" dataDxfId="66"/>
    <tableColumn id="14" xr3:uid="{2E4D120B-A941-4EDC-929A-54252CF8A7E8}" name="SWIFT" dataDxfId="65"/>
    <tableColumn id="9" xr3:uid="{194A42ED-2ED1-47DE-B99C-35C6ADA6954B}" name="Finanzamt" dataDxfId="64"/>
    <tableColumn id="10" xr3:uid="{380A6B17-2998-406E-9DCA-9619377382A9}" name="Steuernummer" dataDxfId="63"/>
    <tableColumn id="11" xr3:uid="{B9632ACE-69C3-4B22-A8A2-4D60AEA4A487}" name="ID. Nr" dataDxfId="62"/>
    <tableColumn id="12" xr3:uid="{8A3C1D57-7AAE-47C1-9CA8-82EF5C6E4B63}" name="ID żony" dataDxfId="61"/>
    <tableColumn id="13" xr3:uid="{EBF4E1ED-2FB3-4D70-BADF-A6AE84DEBD44}" name="Nazwisko Imie Numer" dataDxfId="60">
      <calculatedColumnFormula>_xlfn.CONCAT(B2," ",A2, " ",D2)</calculatedColumnFormula>
    </tableColumn>
    <tableColumn id="3" xr3:uid="{63B3453A-6D5C-4865-B1CF-55872A5C9A36}" name="Data urodzenia" dataDxfId="59"/>
    <tableColumn id="15" xr3:uid="{A97696F4-1A20-40BB-B55C-E1E1AA5BC276}" name="Religia" dataDxfId="58"/>
    <tableColumn id="16" xr3:uid="{49DF4AC7-0595-4EC6-ACB7-EA3D86BFC6DD}" name="Ulica" dataDxfId="57"/>
    <tableColumn id="17" xr3:uid="{34023412-B14A-4466-9BA2-CFAB71A84F23}" name="Miejscowośc" dataDxfId="56"/>
    <tableColumn id="18" xr3:uid="{55D478FD-A9F3-40A0-95D9-06A47ABCFA28}" name="Data ślubu" dataDxfId="55"/>
    <tableColumn id="19" xr3:uid="{B4BCE699-A7BF-48A8-8F99-23E362D1B0C5}" name="Data Ur Żony" dataDxfId="54"/>
    <tableColumn id="20" xr3:uid="{01338331-F40A-4BB1-8589-CA3BF3A5ECF9}" name="imię żony" dataDxfId="5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2454D-78CF-4EAA-B5E7-F6EE5F2654AC}" name="Tabela1" displayName="Tabela1" ref="A1:F131" totalsRowShown="0" headerRowDxfId="52" dataDxfId="51">
  <autoFilter ref="A1:F131" xr:uid="{E7C2454D-78CF-4EAA-B5E7-F6EE5F2654AC}"/>
  <tableColumns count="6">
    <tableColumn id="1" xr3:uid="{21A43653-1DCC-400F-8119-1C54296490DB}" name="Imie" dataDxfId="50"/>
    <tableColumn id="2" xr3:uid="{9509E1A7-8E92-42C0-A1CB-293652831599}" name="Nazwisko" dataDxfId="49"/>
    <tableColumn id="3" xr3:uid="{4DC8CE79-ABAE-4420-AA24-3711F00A8474}" name="Nr telefonu" dataDxfId="48"/>
    <tableColumn id="4" xr3:uid="{718CE78E-1DE3-4F0E-874C-7FADDA335089}" name="E-Mail" dataDxfId="47"/>
    <tableColumn id="5" xr3:uid="{244D97AA-5E9B-4C0F-A4FF-94CBFD45089B}" name="Biuro" dataDxfId="46"/>
    <tableColumn id="6" xr3:uid="{A51531FE-F35F-493E-B213-B30437B2678E}" name="Nazwisko Imie Numer" dataDxfId="45">
      <calculatedColumnFormula>_xlfn.CONCAT(B2," ",A2, " ",C2)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zlachta86@gmail.com" TargetMode="External"/><Relationship Id="rId13" Type="http://schemas.openxmlformats.org/officeDocument/2006/relationships/hyperlink" Target="mailto:przemekh201@gmal.com" TargetMode="External"/><Relationship Id="rId18" Type="http://schemas.openxmlformats.org/officeDocument/2006/relationships/hyperlink" Target="mailto:gosia.faska@gmail.com" TargetMode="External"/><Relationship Id="rId3" Type="http://schemas.openxmlformats.org/officeDocument/2006/relationships/hyperlink" Target="mailto:dziedzicp@poczta.fm" TargetMode="External"/><Relationship Id="rId21" Type="http://schemas.openxmlformats.org/officeDocument/2006/relationships/hyperlink" Target="mailto:dubisgrzegorz@interia.eu" TargetMode="External"/><Relationship Id="rId7" Type="http://schemas.openxmlformats.org/officeDocument/2006/relationships/hyperlink" Target="mailto:iwona.89kaminska@gmail.com" TargetMode="External"/><Relationship Id="rId12" Type="http://schemas.openxmlformats.org/officeDocument/2006/relationships/hyperlink" Target="mailto:krzysztofwichnera@gmail.ccom" TargetMode="External"/><Relationship Id="rId17" Type="http://schemas.openxmlformats.org/officeDocument/2006/relationships/hyperlink" Target="mailto:edit1234j@gmail.com" TargetMode="External"/><Relationship Id="rId2" Type="http://schemas.openxmlformats.org/officeDocument/2006/relationships/hyperlink" Target="mailto:beatazubek@wp.pl" TargetMode="External"/><Relationship Id="rId16" Type="http://schemas.openxmlformats.org/officeDocument/2006/relationships/hyperlink" Target="mailto:damiano5401@wp.pl" TargetMode="External"/><Relationship Id="rId20" Type="http://schemas.openxmlformats.org/officeDocument/2006/relationships/hyperlink" Target="mailto:przemyslaw_kam@o2.pl" TargetMode="External"/><Relationship Id="rId1" Type="http://schemas.openxmlformats.org/officeDocument/2006/relationships/hyperlink" Target="mailto:DAMIANKO2@OP.PL" TargetMode="External"/><Relationship Id="rId6" Type="http://schemas.openxmlformats.org/officeDocument/2006/relationships/hyperlink" Target="mailto:adam12369@op.pl" TargetMode="External"/><Relationship Id="rId11" Type="http://schemas.openxmlformats.org/officeDocument/2006/relationships/hyperlink" Target="mailto:mk.skora@wp.pl" TargetMode="External"/><Relationship Id="rId5" Type="http://schemas.openxmlformats.org/officeDocument/2006/relationships/hyperlink" Target="mailto:dpawliszko04@wp.pl" TargetMode="External"/><Relationship Id="rId15" Type="http://schemas.openxmlformats.org/officeDocument/2006/relationships/hyperlink" Target="mailto:damiano5401@wp.pl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marysia-chabko@wp.pl" TargetMode="External"/><Relationship Id="rId19" Type="http://schemas.openxmlformats.org/officeDocument/2006/relationships/hyperlink" Target="mailto:dawidb82.82@interia.pl" TargetMode="External"/><Relationship Id="rId4" Type="http://schemas.openxmlformats.org/officeDocument/2006/relationships/hyperlink" Target="mailto:angelika.mosiezna@interia.pl" TargetMode="External"/><Relationship Id="rId9" Type="http://schemas.openxmlformats.org/officeDocument/2006/relationships/hyperlink" Target="mailto:anetakris28@interia.pl" TargetMode="External"/><Relationship Id="rId14" Type="http://schemas.openxmlformats.org/officeDocument/2006/relationships/hyperlink" Target="mailto:bartosz.janas@onet.p" TargetMode="External"/><Relationship Id="rId22" Type="http://schemas.openxmlformats.org/officeDocument/2006/relationships/hyperlink" Target="mailto:daniel.harpak@o2.p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in.moszkowicz@o2.pl" TargetMode="External"/><Relationship Id="rId18" Type="http://schemas.openxmlformats.org/officeDocument/2006/relationships/hyperlink" Target="mailto:duncikpl1234@o2.pl%20(ILUCZYK" TargetMode="External"/><Relationship Id="rId26" Type="http://schemas.openxmlformats.org/officeDocument/2006/relationships/hyperlink" Target="mailto:pl3ktech@gmail.com" TargetMode="External"/><Relationship Id="rId3" Type="http://schemas.openxmlformats.org/officeDocument/2006/relationships/hyperlink" Target="mailto:matuszewskidominik@o2.pl" TargetMode="External"/><Relationship Id="rId21" Type="http://schemas.openxmlformats.org/officeDocument/2006/relationships/hyperlink" Target="mailto:semen1988@interia.pl" TargetMode="External"/><Relationship Id="rId34" Type="http://schemas.openxmlformats.org/officeDocument/2006/relationships/hyperlink" Target="mailto:robsonkoziol4@gmail.com" TargetMode="External"/><Relationship Id="rId7" Type="http://schemas.openxmlformats.org/officeDocument/2006/relationships/hyperlink" Target="mailto:inspaw.pawelchrzanowski@onet.pl" TargetMode="External"/><Relationship Id="rId12" Type="http://schemas.openxmlformats.org/officeDocument/2006/relationships/hyperlink" Target="mailto:dawidos12056@gmail.com" TargetMode="External"/><Relationship Id="rId17" Type="http://schemas.openxmlformats.org/officeDocument/2006/relationships/hyperlink" Target="mailto:duncikpl1234@o2.pl%20(ILUCZYK" TargetMode="External"/><Relationship Id="rId25" Type="http://schemas.openxmlformats.org/officeDocument/2006/relationships/hyperlink" Target="mailto:sebastian.organiszzcak@op.pl" TargetMode="External"/><Relationship Id="rId33" Type="http://schemas.openxmlformats.org/officeDocument/2006/relationships/hyperlink" Target="mailto:matuszewskidominik@o2.pl" TargetMode="External"/><Relationship Id="rId2" Type="http://schemas.openxmlformats.org/officeDocument/2006/relationships/hyperlink" Target="mailto:gniadek.andrzej@wp.pl" TargetMode="External"/><Relationship Id="rId16" Type="http://schemas.openxmlformats.org/officeDocument/2006/relationships/hyperlink" Target="mailto:duncikpl1234@o2.pl" TargetMode="External"/><Relationship Id="rId20" Type="http://schemas.openxmlformats.org/officeDocument/2006/relationships/hyperlink" Target="mailto:pozogawaldemar@gmail.com" TargetMode="External"/><Relationship Id="rId29" Type="http://schemas.openxmlformats.org/officeDocument/2006/relationships/hyperlink" Target="mailto:marcinp281284@wp.pl" TargetMode="External"/><Relationship Id="rId1" Type="http://schemas.openxmlformats.org/officeDocument/2006/relationships/hyperlink" Target="mailto:tomek.wrobel@vp.pl" TargetMode="External"/><Relationship Id="rId6" Type="http://schemas.openxmlformats.org/officeDocument/2006/relationships/hyperlink" Target="mailto:darrek.pl@interia.pl" TargetMode="External"/><Relationship Id="rId11" Type="http://schemas.openxmlformats.org/officeDocument/2006/relationships/hyperlink" Target="mailto:darek.turecki@interia.pl" TargetMode="External"/><Relationship Id="rId24" Type="http://schemas.openxmlformats.org/officeDocument/2006/relationships/hyperlink" Target="mailto:daniolut82@gmail.com" TargetMode="External"/><Relationship Id="rId32" Type="http://schemas.openxmlformats.org/officeDocument/2006/relationships/hyperlink" Target="mailto:matuszewskidominik@o2.pl" TargetMode="External"/><Relationship Id="rId5" Type="http://schemas.openxmlformats.org/officeDocument/2006/relationships/hyperlink" Target="mailto:mik3ll@wp.pl" TargetMode="External"/><Relationship Id="rId15" Type="http://schemas.openxmlformats.org/officeDocument/2006/relationships/hyperlink" Target="mailto:jaras172@wp.pl" TargetMode="External"/><Relationship Id="rId23" Type="http://schemas.openxmlformats.org/officeDocument/2006/relationships/hyperlink" Target="mailto:rafal72665@wp.pl" TargetMode="External"/><Relationship Id="rId28" Type="http://schemas.openxmlformats.org/officeDocument/2006/relationships/hyperlink" Target="mailto:balasadominik@gmail.com" TargetMode="External"/><Relationship Id="rId10" Type="http://schemas.openxmlformats.org/officeDocument/2006/relationships/hyperlink" Target="mailto:office@empwelding.eu" TargetMode="External"/><Relationship Id="rId19" Type="http://schemas.openxmlformats.org/officeDocument/2006/relationships/hyperlink" Target="mailto:duncikpl1234@o2.pl%20(ILUCZYK" TargetMode="External"/><Relationship Id="rId31" Type="http://schemas.openxmlformats.org/officeDocument/2006/relationships/hyperlink" Target="mailto:konrad.zajac147@gmail.com" TargetMode="External"/><Relationship Id="rId4" Type="http://schemas.openxmlformats.org/officeDocument/2006/relationships/hyperlink" Target="mailto:mik3ll@wp.pl" TargetMode="External"/><Relationship Id="rId9" Type="http://schemas.openxmlformats.org/officeDocument/2006/relationships/hyperlink" Target="mailto:arekhader150@gmail.com" TargetMode="External"/><Relationship Id="rId14" Type="http://schemas.openxmlformats.org/officeDocument/2006/relationships/hyperlink" Target="mailto:rafal.latka1983@interia.pl" TargetMode="External"/><Relationship Id="rId22" Type="http://schemas.openxmlformats.org/officeDocument/2006/relationships/hyperlink" Target="mailto:GrzegorzGawron7@interia.pl" TargetMode="External"/><Relationship Id="rId27" Type="http://schemas.openxmlformats.org/officeDocument/2006/relationships/hyperlink" Target="mailto:malgosialat95@gmail.com" TargetMode="External"/><Relationship Id="rId30" Type="http://schemas.openxmlformats.org/officeDocument/2006/relationships/hyperlink" Target="mailto:piotr.drobot1231@o2.pl" TargetMode="External"/><Relationship Id="rId35" Type="http://schemas.openxmlformats.org/officeDocument/2006/relationships/table" Target="../tables/table2.xml"/><Relationship Id="rId8" Type="http://schemas.openxmlformats.org/officeDocument/2006/relationships/hyperlink" Target="mailto:haderpatryk@o2.p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6FB5-1590-419B-B69A-60ABDE1BB6E2}">
  <sheetPr codeName="Arkusz6">
    <tabColor rgb="FF00B050"/>
  </sheetPr>
  <dimension ref="A1:T208"/>
  <sheetViews>
    <sheetView topLeftCell="F1" workbookViewId="0">
      <pane ySplit="1" topLeftCell="A43" activePane="bottomLeft" state="frozen"/>
      <selection pane="bottomLeft" activeCell="J217" sqref="J217"/>
    </sheetView>
  </sheetViews>
  <sheetFormatPr defaultColWidth="9.109375" defaultRowHeight="14.4" x14ac:dyDescent="0.3"/>
  <cols>
    <col min="1" max="1" width="12.88671875" style="27" bestFit="1" customWidth="1"/>
    <col min="2" max="2" width="16.6640625" style="27" bestFit="1" customWidth="1"/>
    <col min="3" max="3" width="9.88671875" style="27" bestFit="1" customWidth="1"/>
    <col min="4" max="4" width="13.5546875" style="34" customWidth="1"/>
    <col min="5" max="5" width="27" style="27" bestFit="1" customWidth="1"/>
    <col min="6" max="6" width="14.5546875" style="27" bestFit="1" customWidth="1"/>
    <col min="7" max="7" width="34.6640625" style="27" bestFit="1" customWidth="1"/>
    <col min="8" max="8" width="12" style="27" customWidth="1"/>
    <col min="9" max="9" width="20" style="27" bestFit="1" customWidth="1"/>
    <col min="10" max="10" width="17" style="34" bestFit="1" customWidth="1"/>
    <col min="11" max="11" width="17" style="27" customWidth="1"/>
    <col min="12" max="12" width="14.88671875" style="27" bestFit="1" customWidth="1"/>
    <col min="13" max="13" width="38.6640625" style="27" bestFit="1" customWidth="1"/>
    <col min="14" max="14" width="17" style="27" bestFit="1" customWidth="1"/>
    <col min="15" max="15" width="9.109375" style="27"/>
    <col min="16" max="16" width="11.33203125" style="27" customWidth="1"/>
    <col min="17" max="17" width="14.88671875" style="27" bestFit="1" customWidth="1"/>
    <col min="18" max="18" width="12.88671875" style="27" bestFit="1" customWidth="1"/>
    <col min="19" max="19" width="14.6640625" style="27" bestFit="1" customWidth="1"/>
    <col min="20" max="20" width="11.6640625" style="27" bestFit="1" customWidth="1"/>
    <col min="21" max="16384" width="9.109375" style="27"/>
  </cols>
  <sheetData>
    <row r="1" spans="1:20" ht="23.25" customHeight="1" x14ac:dyDescent="0.3">
      <c r="A1" s="26" t="s">
        <v>0</v>
      </c>
      <c r="B1" s="26" t="s">
        <v>1</v>
      </c>
      <c r="C1" s="26" t="s">
        <v>2</v>
      </c>
      <c r="D1" s="31" t="s">
        <v>3</v>
      </c>
      <c r="E1" s="26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9" t="s">
        <v>9</v>
      </c>
      <c r="K1" s="32" t="s">
        <v>10</v>
      </c>
      <c r="L1" s="32" t="s">
        <v>11</v>
      </c>
      <c r="M1" s="33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</row>
    <row r="2" spans="1:20" ht="43.2" hidden="1" x14ac:dyDescent="0.3">
      <c r="A2" s="27" t="s">
        <v>20</v>
      </c>
      <c r="B2" s="27" t="s">
        <v>21</v>
      </c>
      <c r="C2" s="27" t="s">
        <v>22</v>
      </c>
      <c r="D2" s="34" t="s">
        <v>23</v>
      </c>
      <c r="F2" s="27" t="s">
        <v>24</v>
      </c>
      <c r="G2" s="27" t="s">
        <v>25</v>
      </c>
      <c r="H2" s="27" t="s">
        <v>26</v>
      </c>
      <c r="I2" s="28" t="s">
        <v>27</v>
      </c>
      <c r="J2" s="34" t="s">
        <v>28</v>
      </c>
      <c r="K2" s="36">
        <v>86922037154</v>
      </c>
      <c r="L2" s="36">
        <v>23095438678</v>
      </c>
      <c r="M2" s="27" t="str">
        <f t="shared" ref="M2:M65" si="0">_xlfn.CONCAT(B2," ",A2, " ",D2)</f>
        <v>BOREK KRZYSZTOF 733 391 522</v>
      </c>
      <c r="N2" s="27" t="b">
        <v>0</v>
      </c>
    </row>
    <row r="3" spans="1:20" ht="57.6" hidden="1" x14ac:dyDescent="0.3">
      <c r="A3" s="27" t="s">
        <v>29</v>
      </c>
      <c r="B3" s="27" t="s">
        <v>30</v>
      </c>
      <c r="C3" s="27" t="s">
        <v>22</v>
      </c>
      <c r="D3" s="34" t="s">
        <v>31</v>
      </c>
      <c r="E3" s="35" t="s">
        <v>32</v>
      </c>
      <c r="F3" s="27" t="s">
        <v>24</v>
      </c>
      <c r="G3" s="27" t="s">
        <v>33</v>
      </c>
      <c r="I3" s="28" t="s">
        <v>34</v>
      </c>
      <c r="J3" s="34" t="s">
        <v>35</v>
      </c>
      <c r="K3" s="36">
        <v>84712101652</v>
      </c>
      <c r="L3" s="36">
        <v>17242892062</v>
      </c>
      <c r="M3" s="27" t="str">
        <f t="shared" si="0"/>
        <v>BUCZKOWSKI DAWID 519 756 028</v>
      </c>
    </row>
    <row r="4" spans="1:20" ht="43.2" hidden="1" x14ac:dyDescent="0.3">
      <c r="A4" s="27" t="s">
        <v>36</v>
      </c>
      <c r="B4" s="27" t="s">
        <v>37</v>
      </c>
      <c r="C4" s="27" t="s">
        <v>22</v>
      </c>
      <c r="D4" s="34" t="s">
        <v>38</v>
      </c>
      <c r="F4" s="27" t="s">
        <v>24</v>
      </c>
      <c r="G4" s="27" t="s">
        <v>39</v>
      </c>
      <c r="H4" s="27" t="s">
        <v>40</v>
      </c>
      <c r="I4" s="28" t="s">
        <v>41</v>
      </c>
      <c r="J4" s="34" t="s">
        <v>42</v>
      </c>
      <c r="K4" s="36">
        <v>16340829657</v>
      </c>
      <c r="M4" s="27" t="str">
        <f t="shared" si="0"/>
        <v>CZEREBA JACEK 667 751 269</v>
      </c>
    </row>
    <row r="5" spans="1:20" ht="43.2" hidden="1" x14ac:dyDescent="0.3">
      <c r="A5" s="27" t="s">
        <v>36</v>
      </c>
      <c r="B5" s="27" t="s">
        <v>43</v>
      </c>
      <c r="C5" s="27" t="s">
        <v>22</v>
      </c>
      <c r="D5" s="34" t="s">
        <v>44</v>
      </c>
      <c r="F5" s="27" t="s">
        <v>45</v>
      </c>
      <c r="G5" s="27" t="s">
        <v>46</v>
      </c>
      <c r="H5" s="27" t="s">
        <v>47</v>
      </c>
      <c r="I5" s="28" t="s">
        <v>48</v>
      </c>
      <c r="J5" s="34">
        <v>4689210321</v>
      </c>
      <c r="K5" s="36">
        <v>78602915310</v>
      </c>
      <c r="M5" s="27" t="str">
        <f t="shared" si="0"/>
        <v>DECOWSKI JACEK 668 385 124</v>
      </c>
    </row>
    <row r="6" spans="1:20" ht="72" hidden="1" x14ac:dyDescent="0.3">
      <c r="A6" s="27" t="s">
        <v>49</v>
      </c>
      <c r="B6" s="27" t="s">
        <v>50</v>
      </c>
      <c r="C6" s="27" t="s">
        <v>22</v>
      </c>
      <c r="D6" s="34" t="s">
        <v>51</v>
      </c>
      <c r="E6" s="28" t="s">
        <v>52</v>
      </c>
      <c r="F6" s="27" t="s">
        <v>53</v>
      </c>
      <c r="G6" s="27" t="s">
        <v>54</v>
      </c>
      <c r="H6" s="27" t="s">
        <v>40</v>
      </c>
      <c r="I6" s="28" t="s">
        <v>55</v>
      </c>
      <c r="J6" s="34" t="s">
        <v>56</v>
      </c>
      <c r="K6" s="36">
        <v>56182450539</v>
      </c>
      <c r="M6" s="27" t="str">
        <f t="shared" si="0"/>
        <v>DĘBOWSKI KACPER 531 758 795</v>
      </c>
    </row>
    <row r="7" spans="1:20" hidden="1" x14ac:dyDescent="0.3">
      <c r="A7" s="27" t="s">
        <v>57</v>
      </c>
      <c r="B7" s="27" t="s">
        <v>58</v>
      </c>
      <c r="C7" s="27" t="s">
        <v>22</v>
      </c>
      <c r="D7" s="34" t="s">
        <v>59</v>
      </c>
      <c r="E7" s="35" t="s">
        <v>60</v>
      </c>
      <c r="F7" s="27" t="s">
        <v>24</v>
      </c>
      <c r="G7" s="27" t="s">
        <v>61</v>
      </c>
      <c r="I7" s="27" t="s">
        <v>62</v>
      </c>
      <c r="J7" s="34" t="s">
        <v>63</v>
      </c>
      <c r="K7" s="36">
        <v>24905162389</v>
      </c>
      <c r="L7" s="36">
        <v>62145735051</v>
      </c>
      <c r="M7" s="27" t="str">
        <f t="shared" si="0"/>
        <v>DZIEDZIC ANTONI 694 867 325</v>
      </c>
    </row>
    <row r="8" spans="1:20" ht="43.2" hidden="1" x14ac:dyDescent="0.3">
      <c r="A8" s="27" t="s">
        <v>64</v>
      </c>
      <c r="B8" s="27" t="s">
        <v>65</v>
      </c>
      <c r="C8" s="27" t="s">
        <v>22</v>
      </c>
      <c r="D8" s="34" t="s">
        <v>66</v>
      </c>
      <c r="F8" s="27" t="s">
        <v>24</v>
      </c>
      <c r="G8" s="27" t="s">
        <v>67</v>
      </c>
      <c r="H8" s="27" t="s">
        <v>68</v>
      </c>
      <c r="I8" s="28" t="s">
        <v>69</v>
      </c>
      <c r="J8" s="34" t="s">
        <v>56</v>
      </c>
      <c r="K8" s="36">
        <v>67154238773</v>
      </c>
      <c r="M8" s="27" t="str">
        <f t="shared" si="0"/>
        <v>DZIÓB MATEUSZ ANETA SONDEJ</v>
      </c>
    </row>
    <row r="9" spans="1:20" ht="43.2" hidden="1" x14ac:dyDescent="0.3">
      <c r="A9" s="27" t="s">
        <v>70</v>
      </c>
      <c r="B9" s="27" t="s">
        <v>71</v>
      </c>
      <c r="C9" s="27" t="s">
        <v>22</v>
      </c>
      <c r="D9" s="34" t="s">
        <v>72</v>
      </c>
      <c r="E9" s="35" t="s">
        <v>73</v>
      </c>
      <c r="F9" s="27" t="s">
        <v>24</v>
      </c>
      <c r="G9" s="27" t="s">
        <v>74</v>
      </c>
      <c r="H9" s="27" t="s">
        <v>47</v>
      </c>
      <c r="I9" s="28" t="s">
        <v>75</v>
      </c>
      <c r="J9" s="34" t="s">
        <v>56</v>
      </c>
      <c r="K9" s="36">
        <v>73219807463</v>
      </c>
      <c r="L9" s="36">
        <v>39423806575</v>
      </c>
      <c r="M9" s="27" t="str">
        <f t="shared" si="0"/>
        <v>FASZCZEWSKI DARIUSZ 600 575 861</v>
      </c>
    </row>
    <row r="10" spans="1:20" hidden="1" x14ac:dyDescent="0.3">
      <c r="A10" s="27" t="s">
        <v>76</v>
      </c>
      <c r="B10" s="27" t="s">
        <v>77</v>
      </c>
      <c r="C10" s="27" t="s">
        <v>22</v>
      </c>
      <c r="D10" s="34" t="s">
        <v>78</v>
      </c>
      <c r="F10" s="27" t="s">
        <v>24</v>
      </c>
      <c r="I10" s="27" t="s">
        <v>62</v>
      </c>
      <c r="J10" s="34" t="s">
        <v>79</v>
      </c>
      <c r="K10" s="36">
        <v>16270359649</v>
      </c>
      <c r="L10" s="27" t="s">
        <v>56</v>
      </c>
      <c r="M10" s="27" t="str">
        <f t="shared" si="0"/>
        <v>FUDALI MARIAN 695 288 042</v>
      </c>
    </row>
    <row r="11" spans="1:20" hidden="1" x14ac:dyDescent="0.3">
      <c r="A11" s="27" t="s">
        <v>80</v>
      </c>
      <c r="B11" s="27" t="s">
        <v>81</v>
      </c>
      <c r="C11" s="27" t="s">
        <v>22</v>
      </c>
      <c r="D11" s="34" t="s">
        <v>82</v>
      </c>
      <c r="F11" s="27" t="s">
        <v>24</v>
      </c>
      <c r="M11" s="27" t="str">
        <f t="shared" si="0"/>
        <v>FURGAŁA TOMASZ , CZYRNY  AGN</v>
      </c>
    </row>
    <row r="12" spans="1:20" ht="43.2" hidden="1" x14ac:dyDescent="0.3">
      <c r="A12" s="27" t="s">
        <v>49</v>
      </c>
      <c r="B12" s="27" t="s">
        <v>83</v>
      </c>
      <c r="C12" s="27" t="s">
        <v>22</v>
      </c>
      <c r="D12" s="34" t="s">
        <v>84</v>
      </c>
      <c r="F12" s="27" t="s">
        <v>53</v>
      </c>
      <c r="G12" s="27" t="s">
        <v>85</v>
      </c>
      <c r="H12" s="27" t="s">
        <v>86</v>
      </c>
      <c r="I12" s="28" t="s">
        <v>87</v>
      </c>
      <c r="J12" s="34" t="s">
        <v>56</v>
      </c>
      <c r="K12" s="36">
        <v>47184530240</v>
      </c>
      <c r="M12" s="27" t="str">
        <f t="shared" si="0"/>
        <v>GŁAB  KACPER 882 156  689</v>
      </c>
    </row>
    <row r="13" spans="1:20" ht="28.8" hidden="1" x14ac:dyDescent="0.3">
      <c r="A13" s="27" t="s">
        <v>88</v>
      </c>
      <c r="B13" s="27" t="s">
        <v>89</v>
      </c>
      <c r="C13" s="27" t="s">
        <v>22</v>
      </c>
      <c r="D13" s="34" t="s">
        <v>90</v>
      </c>
      <c r="E13" s="35" t="s">
        <v>91</v>
      </c>
      <c r="F13" s="27" t="s">
        <v>24</v>
      </c>
      <c r="G13" s="27" t="s">
        <v>92</v>
      </c>
      <c r="H13" s="27" t="s">
        <v>68</v>
      </c>
      <c r="I13" s="28" t="s">
        <v>93</v>
      </c>
      <c r="J13" s="34" t="s">
        <v>94</v>
      </c>
      <c r="K13" s="27" t="s">
        <v>95</v>
      </c>
      <c r="L13" s="36">
        <v>40516209075</v>
      </c>
      <c r="M13" s="27" t="str">
        <f t="shared" si="0"/>
        <v>DUBIS GRZEGORZ 509 845 804</v>
      </c>
    </row>
    <row r="14" spans="1:20" hidden="1" x14ac:dyDescent="0.3">
      <c r="A14" s="27" t="s">
        <v>96</v>
      </c>
      <c r="B14" s="27" t="s">
        <v>97</v>
      </c>
      <c r="C14" s="27" t="s">
        <v>22</v>
      </c>
      <c r="D14" s="34" t="s">
        <v>98</v>
      </c>
      <c r="F14" s="27" t="s">
        <v>53</v>
      </c>
      <c r="G14" s="27" t="s">
        <v>99</v>
      </c>
      <c r="I14" s="27" t="s">
        <v>100</v>
      </c>
      <c r="J14" s="34" t="s">
        <v>56</v>
      </c>
      <c r="K14" s="36">
        <v>61809004730</v>
      </c>
      <c r="M14" s="27" t="str">
        <f t="shared" si="0"/>
        <v>GŁĄB KONRAD 577 396 734</v>
      </c>
    </row>
    <row r="15" spans="1:20" ht="43.2" hidden="1" x14ac:dyDescent="0.3">
      <c r="A15" s="27" t="s">
        <v>20</v>
      </c>
      <c r="B15" s="27" t="s">
        <v>101</v>
      </c>
      <c r="C15" s="27" t="s">
        <v>22</v>
      </c>
      <c r="D15" s="34" t="s">
        <v>102</v>
      </c>
      <c r="E15" s="35" t="s">
        <v>103</v>
      </c>
      <c r="F15" s="27" t="s">
        <v>24</v>
      </c>
      <c r="G15" s="27" t="s">
        <v>104</v>
      </c>
      <c r="H15" s="27" t="s">
        <v>68</v>
      </c>
      <c r="I15" s="28" t="s">
        <v>105</v>
      </c>
      <c r="J15" s="34" t="s">
        <v>106</v>
      </c>
      <c r="K15" s="27">
        <v>87323645016</v>
      </c>
      <c r="L15" s="36">
        <v>74144305287</v>
      </c>
      <c r="M15" s="27" t="str">
        <f t="shared" si="0"/>
        <v>HARŁACZ KRZYSZTOF 889 106 427</v>
      </c>
    </row>
    <row r="16" spans="1:20" ht="43.2" hidden="1" x14ac:dyDescent="0.3">
      <c r="A16" s="27" t="s">
        <v>107</v>
      </c>
      <c r="B16" s="27" t="s">
        <v>108</v>
      </c>
      <c r="C16" s="27" t="s">
        <v>22</v>
      </c>
      <c r="D16" s="34" t="s">
        <v>109</v>
      </c>
      <c r="E16" s="35" t="s">
        <v>110</v>
      </c>
      <c r="F16" s="27" t="s">
        <v>24</v>
      </c>
      <c r="G16" s="27" t="s">
        <v>111</v>
      </c>
      <c r="H16" s="27" t="s">
        <v>86</v>
      </c>
      <c r="I16" s="28" t="s">
        <v>112</v>
      </c>
      <c r="J16" s="34" t="s">
        <v>113</v>
      </c>
      <c r="K16" s="36">
        <v>98721960359</v>
      </c>
      <c r="L16" s="36">
        <v>92706104037</v>
      </c>
      <c r="M16" s="27" t="str">
        <f t="shared" si="0"/>
        <v>HOP PRZEMYSŁAW 664 240 070</v>
      </c>
    </row>
    <row r="17" spans="1:13" hidden="1" x14ac:dyDescent="0.3">
      <c r="A17" s="27" t="s">
        <v>114</v>
      </c>
      <c r="B17" s="27" t="s">
        <v>115</v>
      </c>
      <c r="C17" s="27" t="s">
        <v>22</v>
      </c>
      <c r="D17" s="34" t="s">
        <v>116</v>
      </c>
      <c r="E17" s="35" t="s">
        <v>117</v>
      </c>
      <c r="F17" s="27" t="s">
        <v>53</v>
      </c>
      <c r="G17" s="27" t="s">
        <v>118</v>
      </c>
      <c r="H17" s="27" t="s">
        <v>119</v>
      </c>
      <c r="I17" s="27" t="s">
        <v>120</v>
      </c>
      <c r="J17" s="34" t="s">
        <v>56</v>
      </c>
      <c r="K17" s="36">
        <v>12703492651</v>
      </c>
      <c r="M17" s="27" t="str">
        <f t="shared" si="0"/>
        <v>JANAS BARTOSZ 791 127 536</v>
      </c>
    </row>
    <row r="18" spans="1:13" ht="43.2" hidden="1" x14ac:dyDescent="0.3">
      <c r="A18" s="27" t="s">
        <v>114</v>
      </c>
      <c r="B18" s="27" t="s">
        <v>115</v>
      </c>
      <c r="C18" s="27" t="s">
        <v>22</v>
      </c>
      <c r="D18" s="34" t="s">
        <v>116</v>
      </c>
      <c r="E18" s="28" t="s">
        <v>121</v>
      </c>
      <c r="F18" s="27" t="s">
        <v>53</v>
      </c>
      <c r="G18" s="36" t="s">
        <v>122</v>
      </c>
      <c r="H18" s="27" t="s">
        <v>119</v>
      </c>
      <c r="I18" s="28" t="s">
        <v>123</v>
      </c>
      <c r="J18" s="34" t="s">
        <v>56</v>
      </c>
      <c r="K18" s="36">
        <v>12703492651</v>
      </c>
      <c r="M18" s="27" t="str">
        <f t="shared" si="0"/>
        <v>JANAS BARTOSZ 791 127 536</v>
      </c>
    </row>
    <row r="19" spans="1:13" hidden="1" x14ac:dyDescent="0.3">
      <c r="A19" s="27" t="s">
        <v>64</v>
      </c>
      <c r="B19" s="27" t="s">
        <v>124</v>
      </c>
      <c r="C19" s="27" t="s">
        <v>22</v>
      </c>
      <c r="E19" s="35" t="s">
        <v>125</v>
      </c>
      <c r="G19" s="27" t="s">
        <v>126</v>
      </c>
      <c r="M19" s="27" t="str">
        <f t="shared" si="0"/>
        <v xml:space="preserve">JASIŃSKI MATEUSZ </v>
      </c>
    </row>
    <row r="20" spans="1:13" ht="43.2" hidden="1" x14ac:dyDescent="0.3">
      <c r="A20" s="27" t="s">
        <v>127</v>
      </c>
      <c r="B20" s="27" t="s">
        <v>128</v>
      </c>
      <c r="C20" s="27" t="s">
        <v>22</v>
      </c>
      <c r="D20" s="34" t="s">
        <v>129</v>
      </c>
      <c r="E20" s="35" t="s">
        <v>130</v>
      </c>
      <c r="F20" s="27" t="s">
        <v>53</v>
      </c>
      <c r="G20" s="27" t="s">
        <v>131</v>
      </c>
      <c r="H20" s="27" t="s">
        <v>47</v>
      </c>
      <c r="I20" s="28" t="s">
        <v>132</v>
      </c>
      <c r="J20" s="34" t="s">
        <v>133</v>
      </c>
      <c r="K20" s="36">
        <v>46853410426</v>
      </c>
      <c r="M20" s="27" t="str">
        <f t="shared" si="0"/>
        <v>JONIEC DAMIAN 605 455 314</v>
      </c>
    </row>
    <row r="21" spans="1:13" ht="43.2" hidden="1" x14ac:dyDescent="0.3">
      <c r="A21" s="27" t="s">
        <v>134</v>
      </c>
      <c r="B21" s="27" t="s">
        <v>135</v>
      </c>
      <c r="C21" s="27" t="s">
        <v>22</v>
      </c>
      <c r="D21" s="34" t="s">
        <v>136</v>
      </c>
      <c r="F21" s="27" t="s">
        <v>24</v>
      </c>
      <c r="G21" s="27" t="s">
        <v>137</v>
      </c>
      <c r="H21" s="27" t="s">
        <v>40</v>
      </c>
      <c r="I21" s="28" t="s">
        <v>138</v>
      </c>
      <c r="J21" s="34" t="s">
        <v>139</v>
      </c>
      <c r="K21" s="36">
        <v>81892607342</v>
      </c>
      <c r="L21" s="36">
        <v>58032396411</v>
      </c>
      <c r="M21" s="27" t="str">
        <f t="shared" si="0"/>
        <v>KALINSKI JAN 535 888 824</v>
      </c>
    </row>
    <row r="22" spans="1:13" ht="43.2" hidden="1" x14ac:dyDescent="0.3">
      <c r="A22" s="27" t="s">
        <v>140</v>
      </c>
      <c r="B22" s="27" t="s">
        <v>141</v>
      </c>
      <c r="C22" s="27" t="s">
        <v>22</v>
      </c>
      <c r="D22" s="34" t="s">
        <v>142</v>
      </c>
      <c r="E22" s="35" t="s">
        <v>143</v>
      </c>
      <c r="F22" s="27" t="s">
        <v>24</v>
      </c>
      <c r="G22" s="27" t="s">
        <v>144</v>
      </c>
      <c r="H22" s="27" t="s">
        <v>40</v>
      </c>
      <c r="I22" s="28" t="s">
        <v>145</v>
      </c>
      <c r="K22" s="36">
        <v>58632104172</v>
      </c>
      <c r="L22" s="36">
        <v>82357909462</v>
      </c>
      <c r="M22" s="27" t="str">
        <f t="shared" si="0"/>
        <v>KAMIŃSKI KAMIL 669 748 011</v>
      </c>
    </row>
    <row r="23" spans="1:13" ht="72" hidden="1" x14ac:dyDescent="0.3">
      <c r="A23" s="27" t="s">
        <v>146</v>
      </c>
      <c r="B23" s="27" t="s">
        <v>147</v>
      </c>
      <c r="C23" s="27" t="s">
        <v>22</v>
      </c>
      <c r="D23" s="34" t="s">
        <v>51</v>
      </c>
      <c r="E23" s="28" t="s">
        <v>52</v>
      </c>
      <c r="F23" s="27" t="s">
        <v>148</v>
      </c>
      <c r="G23" s="27" t="s">
        <v>149</v>
      </c>
      <c r="H23" s="27" t="s">
        <v>150</v>
      </c>
      <c r="I23" s="28" t="s">
        <v>55</v>
      </c>
      <c r="J23" s="34" t="s">
        <v>56</v>
      </c>
      <c r="K23" s="36">
        <v>77505531842</v>
      </c>
      <c r="M23" s="27" t="str">
        <f t="shared" si="0"/>
        <v>KIELICH  ALICJA 531 758 795</v>
      </c>
    </row>
    <row r="24" spans="1:13" hidden="1" x14ac:dyDescent="0.3">
      <c r="A24" s="27" t="s">
        <v>127</v>
      </c>
      <c r="B24" s="27" t="s">
        <v>151</v>
      </c>
      <c r="C24" s="27" t="s">
        <v>22</v>
      </c>
      <c r="D24" s="34" t="s">
        <v>152</v>
      </c>
      <c r="E24" s="35" t="s">
        <v>153</v>
      </c>
      <c r="F24" s="27" t="s">
        <v>24</v>
      </c>
      <c r="G24" s="27" t="s">
        <v>154</v>
      </c>
      <c r="I24" s="27" t="s">
        <v>155</v>
      </c>
      <c r="J24" s="34">
        <v>2544209243</v>
      </c>
      <c r="K24" s="36">
        <v>26891357466</v>
      </c>
      <c r="L24" s="27" t="s">
        <v>56</v>
      </c>
      <c r="M24" s="27" t="str">
        <f t="shared" si="0"/>
        <v>KONOPKA DAMIAN 606 873 846</v>
      </c>
    </row>
    <row r="25" spans="1:13" ht="43.2" hidden="1" x14ac:dyDescent="0.3">
      <c r="A25" s="27" t="s">
        <v>156</v>
      </c>
      <c r="B25" s="27" t="s">
        <v>157</v>
      </c>
      <c r="C25" s="27" t="s">
        <v>22</v>
      </c>
      <c r="D25" s="34" t="s">
        <v>158</v>
      </c>
      <c r="E25" s="35" t="s">
        <v>159</v>
      </c>
      <c r="F25" s="27" t="s">
        <v>53</v>
      </c>
      <c r="G25" s="27" t="s">
        <v>160</v>
      </c>
      <c r="H25" s="27" t="s">
        <v>47</v>
      </c>
      <c r="I25" s="28" t="s">
        <v>161</v>
      </c>
      <c r="J25" s="34" t="s">
        <v>162</v>
      </c>
      <c r="K25" s="36">
        <v>76120148513</v>
      </c>
      <c r="M25" s="27" t="str">
        <f t="shared" si="0"/>
        <v>KOS ADAM 669 423 068</v>
      </c>
    </row>
    <row r="26" spans="1:13" ht="43.2" hidden="1" x14ac:dyDescent="0.3">
      <c r="A26" s="27" t="s">
        <v>163</v>
      </c>
      <c r="B26" s="27" t="s">
        <v>164</v>
      </c>
      <c r="C26" s="27" t="s">
        <v>22</v>
      </c>
      <c r="D26" s="34" t="s">
        <v>165</v>
      </c>
      <c r="F26" s="27" t="s">
        <v>148</v>
      </c>
      <c r="G26" s="27" t="s">
        <v>166</v>
      </c>
      <c r="H26" s="27" t="s">
        <v>119</v>
      </c>
      <c r="I26" s="28" t="s">
        <v>167</v>
      </c>
      <c r="J26" s="34" t="s">
        <v>168</v>
      </c>
      <c r="K26" s="36">
        <v>35043892715</v>
      </c>
      <c r="M26" s="27" t="str">
        <f t="shared" si="0"/>
        <v>KRAMARSKA DANUTA 782 066 230</v>
      </c>
    </row>
    <row r="27" spans="1:13" ht="43.2" hidden="1" x14ac:dyDescent="0.3">
      <c r="A27" s="27" t="s">
        <v>169</v>
      </c>
      <c r="B27" s="27" t="s">
        <v>170</v>
      </c>
      <c r="C27" s="27" t="s">
        <v>22</v>
      </c>
      <c r="D27" s="34" t="s">
        <v>171</v>
      </c>
      <c r="F27" s="27" t="s">
        <v>148</v>
      </c>
      <c r="G27" s="27" t="s">
        <v>172</v>
      </c>
      <c r="H27" s="27" t="s">
        <v>173</v>
      </c>
      <c r="I27" s="28" t="s">
        <v>174</v>
      </c>
      <c r="J27" s="34" t="s">
        <v>175</v>
      </c>
      <c r="K27" s="36">
        <v>91524026270</v>
      </c>
      <c r="M27" s="27" t="str">
        <f t="shared" si="0"/>
        <v>KUKULSKA ALEKSANDRA 667 151 575</v>
      </c>
    </row>
    <row r="28" spans="1:13" ht="43.2" hidden="1" x14ac:dyDescent="0.3">
      <c r="A28" s="27" t="s">
        <v>76</v>
      </c>
      <c r="B28" s="27" t="s">
        <v>176</v>
      </c>
      <c r="C28" s="27" t="s">
        <v>22</v>
      </c>
      <c r="D28" s="34" t="s">
        <v>177</v>
      </c>
      <c r="F28" s="27" t="s">
        <v>45</v>
      </c>
      <c r="G28" s="27" t="s">
        <v>178</v>
      </c>
      <c r="H28" s="27" t="s">
        <v>150</v>
      </c>
      <c r="I28" s="28" t="s">
        <v>138</v>
      </c>
      <c r="J28" s="34" t="s">
        <v>179</v>
      </c>
      <c r="K28" s="36">
        <v>22439178609</v>
      </c>
      <c r="M28" s="27" t="str">
        <f t="shared" si="0"/>
        <v>LENDZION MARIAN 661 138 265</v>
      </c>
    </row>
    <row r="29" spans="1:13" hidden="1" x14ac:dyDescent="0.3">
      <c r="A29" s="27" t="s">
        <v>57</v>
      </c>
      <c r="B29" s="27" t="s">
        <v>180</v>
      </c>
      <c r="C29" s="27" t="s">
        <v>22</v>
      </c>
      <c r="D29" s="34" t="s">
        <v>181</v>
      </c>
      <c r="F29" s="27" t="s">
        <v>24</v>
      </c>
      <c r="G29" s="27" t="s">
        <v>182</v>
      </c>
      <c r="H29" s="27" t="s">
        <v>183</v>
      </c>
      <c r="I29" s="27" t="s">
        <v>41</v>
      </c>
      <c r="J29" s="34" t="s">
        <v>184</v>
      </c>
      <c r="K29" s="36">
        <v>20570981647</v>
      </c>
      <c r="L29" s="36">
        <v>82637101152</v>
      </c>
      <c r="M29" s="27" t="str">
        <f t="shared" si="0"/>
        <v>ŁUKSIK ANTONI 790 320 583</v>
      </c>
    </row>
    <row r="30" spans="1:13" ht="43.2" hidden="1" x14ac:dyDescent="0.3">
      <c r="A30" s="27" t="s">
        <v>64</v>
      </c>
      <c r="B30" s="27" t="s">
        <v>185</v>
      </c>
      <c r="C30" s="27" t="s">
        <v>22</v>
      </c>
      <c r="D30" s="34" t="s">
        <v>186</v>
      </c>
      <c r="E30" s="35" t="s">
        <v>187</v>
      </c>
      <c r="F30" s="27" t="s">
        <v>24</v>
      </c>
      <c r="G30" s="27" t="s">
        <v>188</v>
      </c>
      <c r="I30" s="28" t="s">
        <v>189</v>
      </c>
      <c r="J30" s="34">
        <v>845152544</v>
      </c>
      <c r="K30" s="36">
        <v>58326947501</v>
      </c>
      <c r="L30" s="36">
        <v>65812141037</v>
      </c>
      <c r="M30" s="27" t="str">
        <f t="shared" si="0"/>
        <v>MATUSZEWSKI MATEUSZ 796 843 876</v>
      </c>
    </row>
    <row r="31" spans="1:13" ht="28.8" hidden="1" x14ac:dyDescent="0.3">
      <c r="A31" s="27" t="s">
        <v>190</v>
      </c>
      <c r="B31" s="27" t="s">
        <v>191</v>
      </c>
      <c r="C31" s="27" t="s">
        <v>22</v>
      </c>
      <c r="D31" s="34" t="s">
        <v>192</v>
      </c>
      <c r="E31" s="35" t="s">
        <v>193</v>
      </c>
      <c r="F31" s="27" t="s">
        <v>24</v>
      </c>
      <c r="G31" s="27" t="s">
        <v>194</v>
      </c>
      <c r="I31" s="28" t="s">
        <v>195</v>
      </c>
      <c r="J31" s="34" t="s">
        <v>56</v>
      </c>
      <c r="M31" s="27" t="str">
        <f t="shared" si="0"/>
        <v>MOSIĘŻNY JAKUB 691 073 570</v>
      </c>
    </row>
    <row r="32" spans="1:13" ht="57.6" hidden="1" x14ac:dyDescent="0.3">
      <c r="A32" s="27" t="s">
        <v>196</v>
      </c>
      <c r="B32" s="27" t="s">
        <v>197</v>
      </c>
      <c r="C32" s="27" t="s">
        <v>22</v>
      </c>
      <c r="D32" s="34" t="s">
        <v>198</v>
      </c>
      <c r="F32" s="27" t="s">
        <v>24</v>
      </c>
      <c r="G32" s="27" t="s">
        <v>199</v>
      </c>
      <c r="H32" s="27" t="s">
        <v>40</v>
      </c>
      <c r="I32" s="28" t="s">
        <v>200</v>
      </c>
      <c r="J32" s="34" t="s">
        <v>56</v>
      </c>
      <c r="K32" s="36">
        <v>78432256917</v>
      </c>
      <c r="M32" s="27" t="str">
        <f t="shared" si="0"/>
        <v>ORZECHOWSKI ZBIGNIEW 668 545 490</v>
      </c>
    </row>
    <row r="33" spans="1:20" hidden="1" x14ac:dyDescent="0.3">
      <c r="A33" s="27" t="s">
        <v>201</v>
      </c>
      <c r="B33" s="27" t="s">
        <v>202</v>
      </c>
      <c r="C33" s="27" t="s">
        <v>22</v>
      </c>
      <c r="D33" s="34" t="s">
        <v>203</v>
      </c>
      <c r="E33" s="35" t="s">
        <v>204</v>
      </c>
      <c r="F33" s="27" t="s">
        <v>148</v>
      </c>
      <c r="G33" s="27" t="s">
        <v>205</v>
      </c>
      <c r="I33" s="27" t="s">
        <v>206</v>
      </c>
      <c r="J33" s="34" t="s">
        <v>56</v>
      </c>
      <c r="K33" s="27" t="s">
        <v>207</v>
      </c>
      <c r="M33" s="27" t="str">
        <f t="shared" si="0"/>
        <v>PAWLISZKO DOMINIKA 518 660 706</v>
      </c>
    </row>
    <row r="34" spans="1:20" ht="43.2" hidden="1" x14ac:dyDescent="0.3">
      <c r="A34" s="27" t="s">
        <v>208</v>
      </c>
      <c r="B34" s="27" t="s">
        <v>209</v>
      </c>
      <c r="C34" s="27" t="s">
        <v>22</v>
      </c>
      <c r="D34" s="34" t="s">
        <v>66</v>
      </c>
      <c r="F34" s="27" t="s">
        <v>24</v>
      </c>
      <c r="G34" s="27" t="s">
        <v>210</v>
      </c>
      <c r="H34" s="27" t="s">
        <v>211</v>
      </c>
      <c r="I34" s="28" t="s">
        <v>69</v>
      </c>
      <c r="J34" s="34" t="s">
        <v>212</v>
      </c>
      <c r="K34" s="36">
        <v>81507400639</v>
      </c>
      <c r="L34" s="36">
        <v>77470961255</v>
      </c>
      <c r="M34" s="27" t="str">
        <f t="shared" si="0"/>
        <v>POTACZAŁA ŁUKASZ ANETA SONDEJ</v>
      </c>
    </row>
    <row r="35" spans="1:20" ht="43.2" hidden="1" x14ac:dyDescent="0.3">
      <c r="A35" s="27" t="s">
        <v>190</v>
      </c>
      <c r="B35" s="27" t="s">
        <v>213</v>
      </c>
      <c r="C35" s="27" t="s">
        <v>22</v>
      </c>
      <c r="D35" s="34" t="s">
        <v>214</v>
      </c>
      <c r="F35" s="27" t="s">
        <v>53</v>
      </c>
      <c r="G35" s="27" t="s">
        <v>215</v>
      </c>
      <c r="H35" s="27" t="s">
        <v>173</v>
      </c>
      <c r="I35" s="28" t="s">
        <v>174</v>
      </c>
      <c r="J35" s="34" t="s">
        <v>216</v>
      </c>
      <c r="K35" s="36">
        <v>43287045148</v>
      </c>
      <c r="M35" s="27" t="str">
        <f t="shared" si="0"/>
        <v>RACHFAŁ JAKUB 530 593 914</v>
      </c>
    </row>
    <row r="36" spans="1:20" ht="43.2" hidden="1" x14ac:dyDescent="0.3">
      <c r="A36" s="27" t="s">
        <v>217</v>
      </c>
      <c r="B36" s="27" t="s">
        <v>218</v>
      </c>
      <c r="C36" s="27" t="s">
        <v>22</v>
      </c>
      <c r="D36" s="34" t="s">
        <v>129</v>
      </c>
      <c r="E36" s="35" t="s">
        <v>130</v>
      </c>
      <c r="F36" s="27" t="s">
        <v>148</v>
      </c>
      <c r="G36" s="27" t="s">
        <v>219</v>
      </c>
      <c r="H36" s="27" t="s">
        <v>68</v>
      </c>
      <c r="I36" s="28" t="s">
        <v>138</v>
      </c>
      <c r="J36" s="34" t="s">
        <v>220</v>
      </c>
      <c r="K36" s="36">
        <v>28357194804</v>
      </c>
      <c r="M36" s="27" t="str">
        <f t="shared" si="0"/>
        <v>RYNIA EDYTA 605 455 314</v>
      </c>
    </row>
    <row r="37" spans="1:20" ht="43.2" hidden="1" x14ac:dyDescent="0.3">
      <c r="A37" s="27" t="s">
        <v>221</v>
      </c>
      <c r="B37" s="27" t="s">
        <v>222</v>
      </c>
      <c r="C37" s="27" t="s">
        <v>22</v>
      </c>
      <c r="D37" s="34" t="s">
        <v>223</v>
      </c>
      <c r="E37" s="35" t="s">
        <v>224</v>
      </c>
      <c r="F37" s="27" t="s">
        <v>24</v>
      </c>
      <c r="G37" s="27" t="s">
        <v>225</v>
      </c>
      <c r="H37" s="27" t="s">
        <v>183</v>
      </c>
      <c r="I37" s="28" t="s">
        <v>41</v>
      </c>
      <c r="J37" s="34" t="s">
        <v>226</v>
      </c>
      <c r="K37" s="36">
        <v>43216502283</v>
      </c>
      <c r="L37" s="36">
        <v>63765064894</v>
      </c>
      <c r="M37" s="27" t="str">
        <f t="shared" si="0"/>
        <v>SKÓRA MACIEJ 530 363 40</v>
      </c>
    </row>
    <row r="38" spans="1:20" hidden="1" x14ac:dyDescent="0.3">
      <c r="A38" s="27" t="s">
        <v>88</v>
      </c>
      <c r="B38" s="27" t="s">
        <v>227</v>
      </c>
      <c r="C38" s="27" t="s">
        <v>22</v>
      </c>
      <c r="D38" s="36">
        <v>693416780</v>
      </c>
      <c r="F38" s="27" t="s">
        <v>228</v>
      </c>
      <c r="G38" s="27" t="s">
        <v>229</v>
      </c>
      <c r="I38" s="27" t="s">
        <v>230</v>
      </c>
      <c r="J38" s="34" t="s">
        <v>231</v>
      </c>
      <c r="K38" s="36">
        <v>67841382592</v>
      </c>
      <c r="M38" s="27" t="str">
        <f t="shared" si="0"/>
        <v>SZAJER GRZEGORZ 693416780</v>
      </c>
    </row>
    <row r="39" spans="1:20" ht="28.8" hidden="1" x14ac:dyDescent="0.3">
      <c r="A39" s="27" t="s">
        <v>232</v>
      </c>
      <c r="B39" s="27" t="s">
        <v>233</v>
      </c>
      <c r="C39" s="27" t="s">
        <v>22</v>
      </c>
      <c r="D39" s="37" t="s">
        <v>234</v>
      </c>
      <c r="E39" s="35" t="s">
        <v>235</v>
      </c>
      <c r="F39" s="27" t="s">
        <v>24</v>
      </c>
      <c r="G39" s="27" t="s">
        <v>236</v>
      </c>
      <c r="M39" s="27" t="str">
        <f t="shared" si="0"/>
        <v>SZLACHTA ADRIAN 504 085 832
579 293  832</v>
      </c>
    </row>
    <row r="40" spans="1:20" hidden="1" x14ac:dyDescent="0.3">
      <c r="A40" s="27" t="s">
        <v>80</v>
      </c>
      <c r="B40" s="27" t="s">
        <v>237</v>
      </c>
      <c r="C40" s="27" t="s">
        <v>22</v>
      </c>
      <c r="D40" s="34" t="s">
        <v>238</v>
      </c>
      <c r="F40" s="27" t="s">
        <v>24</v>
      </c>
      <c r="G40" s="27" t="s">
        <v>239</v>
      </c>
      <c r="H40" s="27" t="s">
        <v>183</v>
      </c>
      <c r="I40" s="27" t="s">
        <v>100</v>
      </c>
      <c r="J40" s="34" t="s">
        <v>240</v>
      </c>
      <c r="K40" s="36">
        <v>82174650890</v>
      </c>
      <c r="L40" s="36">
        <v>17987603248</v>
      </c>
      <c r="M40" s="27" t="str">
        <f t="shared" si="0"/>
        <v>ŚMIECH  TOMASZ 606 986 798</v>
      </c>
    </row>
    <row r="41" spans="1:20" hidden="1" x14ac:dyDescent="0.3">
      <c r="A41" s="27" t="s">
        <v>241</v>
      </c>
      <c r="B41" s="27" t="s">
        <v>242</v>
      </c>
      <c r="C41" s="27" t="s">
        <v>22</v>
      </c>
      <c r="D41" s="34" t="s">
        <v>243</v>
      </c>
      <c r="F41" s="27" t="s">
        <v>53</v>
      </c>
      <c r="G41" s="27" t="s">
        <v>244</v>
      </c>
      <c r="H41" s="27" t="s">
        <v>40</v>
      </c>
      <c r="I41" s="27" t="s">
        <v>100</v>
      </c>
      <c r="J41" s="34" t="s">
        <v>56</v>
      </c>
      <c r="K41" s="36">
        <v>93104829572</v>
      </c>
      <c r="M41" s="27" t="str">
        <f t="shared" si="0"/>
        <v>TWOREK PIOTR 532 515 491</v>
      </c>
    </row>
    <row r="42" spans="1:20" hidden="1" x14ac:dyDescent="0.3">
      <c r="A42" s="27" t="s">
        <v>20</v>
      </c>
      <c r="B42" s="27" t="s">
        <v>245</v>
      </c>
      <c r="C42" s="27" t="s">
        <v>22</v>
      </c>
      <c r="D42" s="34" t="s">
        <v>246</v>
      </c>
      <c r="E42" s="35" t="s">
        <v>247</v>
      </c>
      <c r="F42" s="27" t="s">
        <v>24</v>
      </c>
      <c r="G42" s="27" t="s">
        <v>248</v>
      </c>
      <c r="H42" s="27" t="s">
        <v>86</v>
      </c>
      <c r="I42" s="27" t="s">
        <v>120</v>
      </c>
      <c r="J42" s="34" t="s">
        <v>249</v>
      </c>
      <c r="K42" s="36">
        <v>60324071085</v>
      </c>
      <c r="L42" s="27" t="s">
        <v>250</v>
      </c>
      <c r="M42" s="27" t="str">
        <f t="shared" si="0"/>
        <v>WICHNERA KRZYSZTOF 733 627 214</v>
      </c>
    </row>
    <row r="43" spans="1:20" x14ac:dyDescent="0.3">
      <c r="A43" s="27" t="s">
        <v>88</v>
      </c>
      <c r="B43" s="27" t="s">
        <v>251</v>
      </c>
      <c r="C43" s="27" t="s">
        <v>22</v>
      </c>
      <c r="D43" s="34" t="s">
        <v>252</v>
      </c>
      <c r="F43" s="27" t="s">
        <v>24</v>
      </c>
      <c r="G43" s="27" t="s">
        <v>253</v>
      </c>
      <c r="I43" s="27" t="s">
        <v>710</v>
      </c>
      <c r="J43" s="34" t="s">
        <v>254</v>
      </c>
      <c r="K43" s="57">
        <v>48160735122</v>
      </c>
      <c r="L43" s="57">
        <v>90534575219</v>
      </c>
      <c r="M43" s="27" t="str">
        <f t="shared" si="0"/>
        <v>WOJCIECHOWSKI GRZEGORZ 600 475 593</v>
      </c>
      <c r="N43" s="30">
        <v>27758</v>
      </c>
      <c r="O43" s="27" t="s">
        <v>707</v>
      </c>
      <c r="P43" s="27" t="s">
        <v>708</v>
      </c>
      <c r="Q43" s="27" t="s">
        <v>709</v>
      </c>
      <c r="R43" s="30">
        <v>38612</v>
      </c>
      <c r="S43" s="30">
        <v>28714</v>
      </c>
      <c r="T43" s="27" t="s">
        <v>452</v>
      </c>
    </row>
    <row r="44" spans="1:20" hidden="1" x14ac:dyDescent="0.3">
      <c r="A44" s="27" t="s">
        <v>80</v>
      </c>
      <c r="B44" s="27" t="s">
        <v>255</v>
      </c>
      <c r="C44" s="27" t="s">
        <v>22</v>
      </c>
      <c r="D44" s="34" t="s">
        <v>256</v>
      </c>
      <c r="F44" s="27" t="s">
        <v>24</v>
      </c>
      <c r="G44" s="27" t="s">
        <v>257</v>
      </c>
      <c r="I44" s="27" t="s">
        <v>258</v>
      </c>
      <c r="J44" s="34" t="s">
        <v>259</v>
      </c>
      <c r="K44" s="36">
        <v>33907261585</v>
      </c>
      <c r="L44" s="27" t="s">
        <v>260</v>
      </c>
      <c r="M44" s="27" t="str">
        <f t="shared" si="0"/>
        <v>WYCZAWSKI TOMASZ 668 025 584</v>
      </c>
    </row>
    <row r="45" spans="1:20" ht="43.2" hidden="1" x14ac:dyDescent="0.3">
      <c r="A45" s="27" t="s">
        <v>261</v>
      </c>
      <c r="B45" s="27" t="s">
        <v>262</v>
      </c>
      <c r="C45" s="27" t="s">
        <v>22</v>
      </c>
      <c r="D45" s="34" t="s">
        <v>263</v>
      </c>
      <c r="E45" s="35" t="s">
        <v>264</v>
      </c>
      <c r="F45" s="27" t="s">
        <v>24</v>
      </c>
      <c r="G45" s="27" t="s">
        <v>265</v>
      </c>
      <c r="H45" s="27" t="s">
        <v>183</v>
      </c>
      <c r="I45" s="28" t="s">
        <v>266</v>
      </c>
      <c r="J45" s="34" t="s">
        <v>267</v>
      </c>
      <c r="K45" s="36">
        <v>68295105373</v>
      </c>
      <c r="L45" s="36">
        <v>10135978463</v>
      </c>
      <c r="M45" s="27" t="str">
        <f t="shared" si="0"/>
        <v>ZUBEK PAWEŁ 791 591 576</v>
      </c>
    </row>
    <row r="46" spans="1:20" ht="43.2" hidden="1" x14ac:dyDescent="0.3">
      <c r="A46" s="27" t="s">
        <v>107</v>
      </c>
      <c r="B46" s="27" t="s">
        <v>141</v>
      </c>
      <c r="C46" s="27" t="s">
        <v>22</v>
      </c>
      <c r="D46" s="34" t="s">
        <v>268</v>
      </c>
      <c r="E46" s="35" t="s">
        <v>269</v>
      </c>
      <c r="F46" s="27" t="s">
        <v>24</v>
      </c>
      <c r="G46" s="27" t="s">
        <v>270</v>
      </c>
      <c r="H46" s="27" t="s">
        <v>40</v>
      </c>
      <c r="I46" s="28" t="s">
        <v>69</v>
      </c>
      <c r="J46" s="34" t="s">
        <v>271</v>
      </c>
      <c r="K46" s="36">
        <v>97533130622</v>
      </c>
      <c r="L46" s="36">
        <v>66394276153</v>
      </c>
      <c r="M46" s="27" t="str">
        <f t="shared" si="0"/>
        <v>KAMIŃSKI PRZEMYSŁAW 724 483 059</v>
      </c>
    </row>
    <row r="47" spans="1:20" ht="43.2" hidden="1" x14ac:dyDescent="0.3">
      <c r="A47" s="27" t="s">
        <v>272</v>
      </c>
      <c r="B47" s="27" t="s">
        <v>273</v>
      </c>
      <c r="C47" s="27" t="s">
        <v>22</v>
      </c>
      <c r="D47" s="34" t="s">
        <v>274</v>
      </c>
      <c r="F47" s="27" t="s">
        <v>53</v>
      </c>
      <c r="G47" s="27" t="s">
        <v>275</v>
      </c>
      <c r="H47" s="27" t="s">
        <v>276</v>
      </c>
      <c r="I47" s="28" t="s">
        <v>277</v>
      </c>
      <c r="J47" s="34" t="s">
        <v>56</v>
      </c>
      <c r="K47" s="36">
        <v>92581847085</v>
      </c>
      <c r="M47" s="27" t="str">
        <f t="shared" si="0"/>
        <v>GŁAZIEWICZ RAFAŁ , ANETA SONDEJ</v>
      </c>
    </row>
    <row r="48" spans="1:20" ht="28.8" hidden="1" x14ac:dyDescent="0.3">
      <c r="A48" s="27" t="s">
        <v>278</v>
      </c>
      <c r="B48" s="27" t="s">
        <v>279</v>
      </c>
      <c r="C48" s="27" t="s">
        <v>22</v>
      </c>
      <c r="D48" s="34" t="s">
        <v>280</v>
      </c>
      <c r="E48" s="35" t="s">
        <v>281</v>
      </c>
      <c r="F48" s="27" t="s">
        <v>24</v>
      </c>
      <c r="G48" s="27" t="s">
        <v>282</v>
      </c>
      <c r="H48" s="27" t="s">
        <v>283</v>
      </c>
      <c r="I48" s="28" t="s">
        <v>93</v>
      </c>
      <c r="J48" s="34" t="s">
        <v>94</v>
      </c>
      <c r="K48" s="36">
        <v>35605947128</v>
      </c>
      <c r="L48" s="36">
        <v>10680942750</v>
      </c>
      <c r="M48" s="27" t="str">
        <f t="shared" si="0"/>
        <v>HARPAK DANIEL 663 944 060</v>
      </c>
    </row>
    <row r="49" spans="1:13" ht="43.2" hidden="1" x14ac:dyDescent="0.3">
      <c r="A49" s="27" t="s">
        <v>284</v>
      </c>
      <c r="B49" s="27" t="s">
        <v>285</v>
      </c>
      <c r="C49" s="27" t="s">
        <v>22</v>
      </c>
      <c r="D49" s="34" t="s">
        <v>286</v>
      </c>
      <c r="F49" s="27" t="s">
        <v>148</v>
      </c>
      <c r="G49" s="27" t="s">
        <v>287</v>
      </c>
      <c r="H49" s="27" t="s">
        <v>183</v>
      </c>
      <c r="I49" s="28" t="s">
        <v>288</v>
      </c>
      <c r="J49" s="34" t="s">
        <v>56</v>
      </c>
      <c r="K49" s="36">
        <v>42784143055</v>
      </c>
      <c r="M49" s="27" t="str">
        <f t="shared" si="0"/>
        <v>ŚWIZDOR KAROLINA , SOBALA</v>
      </c>
    </row>
    <row r="50" spans="1:13" hidden="1" x14ac:dyDescent="0.3">
      <c r="A50" s="27" t="s">
        <v>208</v>
      </c>
      <c r="B50" s="27" t="s">
        <v>289</v>
      </c>
      <c r="C50" s="27" t="s">
        <v>22</v>
      </c>
      <c r="D50" s="34" t="s">
        <v>290</v>
      </c>
      <c r="F50" s="27" t="s">
        <v>24</v>
      </c>
      <c r="G50" s="27" t="s">
        <v>291</v>
      </c>
      <c r="I50" s="27" t="s">
        <v>292</v>
      </c>
      <c r="J50" s="34" t="s">
        <v>293</v>
      </c>
      <c r="K50" s="36">
        <v>63220842712</v>
      </c>
      <c r="L50" s="36">
        <v>58126317140</v>
      </c>
      <c r="M50" s="27" t="str">
        <f t="shared" si="0"/>
        <v>HOŁUB ŁUKASZ 883 505 909</v>
      </c>
    </row>
    <row r="51" spans="1:13" hidden="1" x14ac:dyDescent="0.3">
      <c r="A51" s="27" t="s">
        <v>294</v>
      </c>
      <c r="B51" s="27" t="s">
        <v>295</v>
      </c>
      <c r="C51" s="27" t="s">
        <v>22</v>
      </c>
      <c r="D51" s="34" t="s">
        <v>296</v>
      </c>
      <c r="F51" s="27" t="s">
        <v>24</v>
      </c>
      <c r="G51" s="27" t="s">
        <v>297</v>
      </c>
      <c r="H51" s="27" t="s">
        <v>183</v>
      </c>
      <c r="I51" s="27" t="s">
        <v>298</v>
      </c>
      <c r="J51" s="34" t="s">
        <v>299</v>
      </c>
      <c r="K51" s="27" t="s">
        <v>300</v>
      </c>
      <c r="L51" s="27" t="s">
        <v>301</v>
      </c>
      <c r="M51" s="27" t="str">
        <f t="shared" si="0"/>
        <v>CUL ROMAN 697 513 241</v>
      </c>
    </row>
    <row r="52" spans="1:13" ht="57.6" hidden="1" x14ac:dyDescent="0.3">
      <c r="A52" s="27" t="s">
        <v>127</v>
      </c>
      <c r="B52" s="27" t="s">
        <v>302</v>
      </c>
      <c r="C52" s="27" t="s">
        <v>22</v>
      </c>
      <c r="D52" s="34" t="s">
        <v>303</v>
      </c>
      <c r="F52" s="27" t="s">
        <v>24</v>
      </c>
      <c r="G52" s="27" t="s">
        <v>304</v>
      </c>
      <c r="H52" s="27" t="s">
        <v>40</v>
      </c>
      <c r="I52" s="28" t="s">
        <v>305</v>
      </c>
      <c r="J52" s="34" t="s">
        <v>306</v>
      </c>
      <c r="K52" s="36">
        <v>57348891601</v>
      </c>
      <c r="L52" s="36">
        <v>72615440343</v>
      </c>
      <c r="M52" s="27" t="str">
        <f t="shared" si="0"/>
        <v>KOCHANOWICZ DAMIAN 607 282 901</v>
      </c>
    </row>
    <row r="53" spans="1:13" hidden="1" x14ac:dyDescent="0.3">
      <c r="M53" s="27" t="str">
        <f t="shared" si="0"/>
        <v xml:space="preserve">  </v>
      </c>
    </row>
    <row r="54" spans="1:13" hidden="1" x14ac:dyDescent="0.3">
      <c r="M54" s="27" t="str">
        <f t="shared" si="0"/>
        <v xml:space="preserve">  </v>
      </c>
    </row>
    <row r="55" spans="1:13" hidden="1" x14ac:dyDescent="0.3">
      <c r="M55" s="27" t="str">
        <f t="shared" si="0"/>
        <v xml:space="preserve">  </v>
      </c>
    </row>
    <row r="56" spans="1:13" hidden="1" x14ac:dyDescent="0.3">
      <c r="M56" s="27" t="str">
        <f t="shared" si="0"/>
        <v xml:space="preserve">  </v>
      </c>
    </row>
    <row r="57" spans="1:13" hidden="1" x14ac:dyDescent="0.3">
      <c r="M57" s="27" t="str">
        <f t="shared" si="0"/>
        <v xml:space="preserve">  </v>
      </c>
    </row>
    <row r="58" spans="1:13" hidden="1" x14ac:dyDescent="0.3">
      <c r="M58" s="27" t="str">
        <f t="shared" si="0"/>
        <v xml:space="preserve">  </v>
      </c>
    </row>
    <row r="59" spans="1:13" hidden="1" x14ac:dyDescent="0.3">
      <c r="M59" s="27" t="str">
        <f t="shared" si="0"/>
        <v xml:space="preserve">  </v>
      </c>
    </row>
    <row r="60" spans="1:13" hidden="1" x14ac:dyDescent="0.3">
      <c r="M60" s="27" t="str">
        <f t="shared" si="0"/>
        <v xml:space="preserve">  </v>
      </c>
    </row>
    <row r="61" spans="1:13" hidden="1" x14ac:dyDescent="0.3">
      <c r="M61" s="27" t="str">
        <f t="shared" si="0"/>
        <v xml:space="preserve">  </v>
      </c>
    </row>
    <row r="62" spans="1:13" hidden="1" x14ac:dyDescent="0.3">
      <c r="M62" s="27" t="str">
        <f t="shared" si="0"/>
        <v xml:space="preserve">  </v>
      </c>
    </row>
    <row r="63" spans="1:13" hidden="1" x14ac:dyDescent="0.3">
      <c r="M63" s="27" t="str">
        <f t="shared" si="0"/>
        <v xml:space="preserve">  </v>
      </c>
    </row>
    <row r="64" spans="1:13" hidden="1" x14ac:dyDescent="0.3">
      <c r="M64" s="27" t="str">
        <f t="shared" si="0"/>
        <v xml:space="preserve">  </v>
      </c>
    </row>
    <row r="65" spans="13:13" hidden="1" x14ac:dyDescent="0.3">
      <c r="M65" s="27" t="str">
        <f t="shared" si="0"/>
        <v xml:space="preserve">  </v>
      </c>
    </row>
    <row r="66" spans="13:13" hidden="1" x14ac:dyDescent="0.3">
      <c r="M66" s="27" t="str">
        <f t="shared" ref="M66:M129" si="1">_xlfn.CONCAT(B66," ",A66, " ",D66)</f>
        <v xml:space="preserve">  </v>
      </c>
    </row>
    <row r="67" spans="13:13" hidden="1" x14ac:dyDescent="0.3">
      <c r="M67" s="27" t="str">
        <f t="shared" si="1"/>
        <v xml:space="preserve">  </v>
      </c>
    </row>
    <row r="68" spans="13:13" hidden="1" x14ac:dyDescent="0.3">
      <c r="M68" s="27" t="str">
        <f t="shared" si="1"/>
        <v xml:space="preserve">  </v>
      </c>
    </row>
    <row r="69" spans="13:13" hidden="1" x14ac:dyDescent="0.3">
      <c r="M69" s="27" t="str">
        <f t="shared" si="1"/>
        <v xml:space="preserve">  </v>
      </c>
    </row>
    <row r="70" spans="13:13" hidden="1" x14ac:dyDescent="0.3">
      <c r="M70" s="27" t="str">
        <f t="shared" si="1"/>
        <v xml:space="preserve">  </v>
      </c>
    </row>
    <row r="71" spans="13:13" hidden="1" x14ac:dyDescent="0.3">
      <c r="M71" s="27" t="str">
        <f t="shared" si="1"/>
        <v xml:space="preserve">  </v>
      </c>
    </row>
    <row r="72" spans="13:13" hidden="1" x14ac:dyDescent="0.3">
      <c r="M72" s="27" t="str">
        <f t="shared" si="1"/>
        <v xml:space="preserve">  </v>
      </c>
    </row>
    <row r="73" spans="13:13" hidden="1" x14ac:dyDescent="0.3">
      <c r="M73" s="27" t="str">
        <f t="shared" si="1"/>
        <v xml:space="preserve">  </v>
      </c>
    </row>
    <row r="74" spans="13:13" hidden="1" x14ac:dyDescent="0.3">
      <c r="M74" s="27" t="str">
        <f t="shared" si="1"/>
        <v xml:space="preserve">  </v>
      </c>
    </row>
    <row r="75" spans="13:13" hidden="1" x14ac:dyDescent="0.3">
      <c r="M75" s="27" t="str">
        <f t="shared" si="1"/>
        <v xml:space="preserve">  </v>
      </c>
    </row>
    <row r="76" spans="13:13" hidden="1" x14ac:dyDescent="0.3">
      <c r="M76" s="27" t="str">
        <f t="shared" si="1"/>
        <v xml:space="preserve">  </v>
      </c>
    </row>
    <row r="77" spans="13:13" hidden="1" x14ac:dyDescent="0.3">
      <c r="M77" s="27" t="str">
        <f t="shared" si="1"/>
        <v xml:space="preserve">  </v>
      </c>
    </row>
    <row r="78" spans="13:13" hidden="1" x14ac:dyDescent="0.3">
      <c r="M78" s="27" t="str">
        <f t="shared" si="1"/>
        <v xml:space="preserve">  </v>
      </c>
    </row>
    <row r="79" spans="13:13" hidden="1" x14ac:dyDescent="0.3">
      <c r="M79" s="27" t="str">
        <f t="shared" si="1"/>
        <v xml:space="preserve">  </v>
      </c>
    </row>
    <row r="80" spans="13:13" hidden="1" x14ac:dyDescent="0.3">
      <c r="M80" s="27" t="str">
        <f t="shared" si="1"/>
        <v xml:space="preserve">  </v>
      </c>
    </row>
    <row r="81" spans="13:13" hidden="1" x14ac:dyDescent="0.3">
      <c r="M81" s="27" t="str">
        <f t="shared" si="1"/>
        <v xml:space="preserve">  </v>
      </c>
    </row>
    <row r="82" spans="13:13" hidden="1" x14ac:dyDescent="0.3">
      <c r="M82" s="27" t="str">
        <f t="shared" si="1"/>
        <v xml:space="preserve">  </v>
      </c>
    </row>
    <row r="83" spans="13:13" hidden="1" x14ac:dyDescent="0.3">
      <c r="M83" s="27" t="str">
        <f t="shared" si="1"/>
        <v xml:space="preserve">  </v>
      </c>
    </row>
    <row r="84" spans="13:13" hidden="1" x14ac:dyDescent="0.3">
      <c r="M84" s="27" t="str">
        <f t="shared" si="1"/>
        <v xml:space="preserve">  </v>
      </c>
    </row>
    <row r="85" spans="13:13" hidden="1" x14ac:dyDescent="0.3">
      <c r="M85" s="27" t="str">
        <f t="shared" si="1"/>
        <v xml:space="preserve">  </v>
      </c>
    </row>
    <row r="86" spans="13:13" hidden="1" x14ac:dyDescent="0.3">
      <c r="M86" s="27" t="str">
        <f t="shared" si="1"/>
        <v xml:space="preserve">  </v>
      </c>
    </row>
    <row r="87" spans="13:13" hidden="1" x14ac:dyDescent="0.3">
      <c r="M87" s="27" t="str">
        <f t="shared" si="1"/>
        <v xml:space="preserve">  </v>
      </c>
    </row>
    <row r="88" spans="13:13" hidden="1" x14ac:dyDescent="0.3">
      <c r="M88" s="27" t="str">
        <f t="shared" si="1"/>
        <v xml:space="preserve">  </v>
      </c>
    </row>
    <row r="89" spans="13:13" hidden="1" x14ac:dyDescent="0.3">
      <c r="M89" s="27" t="str">
        <f t="shared" si="1"/>
        <v xml:space="preserve">  </v>
      </c>
    </row>
    <row r="90" spans="13:13" hidden="1" x14ac:dyDescent="0.3">
      <c r="M90" s="27" t="str">
        <f t="shared" si="1"/>
        <v xml:space="preserve">  </v>
      </c>
    </row>
    <row r="91" spans="13:13" hidden="1" x14ac:dyDescent="0.3">
      <c r="M91" s="27" t="str">
        <f t="shared" si="1"/>
        <v xml:space="preserve">  </v>
      </c>
    </row>
    <row r="92" spans="13:13" hidden="1" x14ac:dyDescent="0.3">
      <c r="M92" s="27" t="str">
        <f t="shared" si="1"/>
        <v xml:space="preserve">  </v>
      </c>
    </row>
    <row r="93" spans="13:13" hidden="1" x14ac:dyDescent="0.3">
      <c r="M93" s="27" t="str">
        <f t="shared" si="1"/>
        <v xml:space="preserve">  </v>
      </c>
    </row>
    <row r="94" spans="13:13" hidden="1" x14ac:dyDescent="0.3">
      <c r="M94" s="27" t="str">
        <f t="shared" si="1"/>
        <v xml:space="preserve">  </v>
      </c>
    </row>
    <row r="95" spans="13:13" hidden="1" x14ac:dyDescent="0.3">
      <c r="M95" s="27" t="str">
        <f t="shared" si="1"/>
        <v xml:space="preserve">  </v>
      </c>
    </row>
    <row r="96" spans="13:13" hidden="1" x14ac:dyDescent="0.3">
      <c r="M96" s="27" t="str">
        <f t="shared" si="1"/>
        <v xml:space="preserve">  </v>
      </c>
    </row>
    <row r="97" spans="13:13" hidden="1" x14ac:dyDescent="0.3">
      <c r="M97" s="27" t="str">
        <f t="shared" si="1"/>
        <v xml:space="preserve">  </v>
      </c>
    </row>
    <row r="98" spans="13:13" hidden="1" x14ac:dyDescent="0.3">
      <c r="M98" s="27" t="str">
        <f t="shared" si="1"/>
        <v xml:space="preserve">  </v>
      </c>
    </row>
    <row r="99" spans="13:13" hidden="1" x14ac:dyDescent="0.3">
      <c r="M99" s="27" t="str">
        <f t="shared" si="1"/>
        <v xml:space="preserve">  </v>
      </c>
    </row>
    <row r="100" spans="13:13" hidden="1" x14ac:dyDescent="0.3">
      <c r="M100" s="27" t="str">
        <f t="shared" si="1"/>
        <v xml:space="preserve">  </v>
      </c>
    </row>
    <row r="101" spans="13:13" hidden="1" x14ac:dyDescent="0.3">
      <c r="M101" s="27" t="str">
        <f t="shared" si="1"/>
        <v xml:space="preserve">  </v>
      </c>
    </row>
    <row r="102" spans="13:13" hidden="1" x14ac:dyDescent="0.3">
      <c r="M102" s="27" t="str">
        <f t="shared" si="1"/>
        <v xml:space="preserve">  </v>
      </c>
    </row>
    <row r="103" spans="13:13" hidden="1" x14ac:dyDescent="0.3">
      <c r="M103" s="27" t="str">
        <f t="shared" si="1"/>
        <v xml:space="preserve">  </v>
      </c>
    </row>
    <row r="104" spans="13:13" hidden="1" x14ac:dyDescent="0.3">
      <c r="M104" s="27" t="str">
        <f t="shared" si="1"/>
        <v xml:space="preserve">  </v>
      </c>
    </row>
    <row r="105" spans="13:13" hidden="1" x14ac:dyDescent="0.3">
      <c r="M105" s="27" t="str">
        <f t="shared" si="1"/>
        <v xml:space="preserve">  </v>
      </c>
    </row>
    <row r="106" spans="13:13" hidden="1" x14ac:dyDescent="0.3">
      <c r="M106" s="27" t="str">
        <f t="shared" si="1"/>
        <v xml:space="preserve">  </v>
      </c>
    </row>
    <row r="107" spans="13:13" hidden="1" x14ac:dyDescent="0.3">
      <c r="M107" s="27" t="str">
        <f t="shared" si="1"/>
        <v xml:space="preserve">  </v>
      </c>
    </row>
    <row r="108" spans="13:13" hidden="1" x14ac:dyDescent="0.3">
      <c r="M108" s="27" t="str">
        <f t="shared" si="1"/>
        <v xml:space="preserve">  </v>
      </c>
    </row>
    <row r="109" spans="13:13" hidden="1" x14ac:dyDescent="0.3">
      <c r="M109" s="27" t="str">
        <f t="shared" si="1"/>
        <v xml:space="preserve">  </v>
      </c>
    </row>
    <row r="110" spans="13:13" hidden="1" x14ac:dyDescent="0.3">
      <c r="M110" s="27" t="str">
        <f t="shared" si="1"/>
        <v xml:space="preserve">  </v>
      </c>
    </row>
    <row r="111" spans="13:13" hidden="1" x14ac:dyDescent="0.3">
      <c r="M111" s="27" t="str">
        <f t="shared" si="1"/>
        <v xml:space="preserve">  </v>
      </c>
    </row>
    <row r="112" spans="13:13" hidden="1" x14ac:dyDescent="0.3">
      <c r="M112" s="27" t="str">
        <f t="shared" si="1"/>
        <v xml:space="preserve">  </v>
      </c>
    </row>
    <row r="113" spans="13:13" hidden="1" x14ac:dyDescent="0.3">
      <c r="M113" s="27" t="str">
        <f t="shared" si="1"/>
        <v xml:space="preserve">  </v>
      </c>
    </row>
    <row r="114" spans="13:13" hidden="1" x14ac:dyDescent="0.3">
      <c r="M114" s="27" t="str">
        <f t="shared" si="1"/>
        <v xml:space="preserve">  </v>
      </c>
    </row>
    <row r="115" spans="13:13" hidden="1" x14ac:dyDescent="0.3">
      <c r="M115" s="27" t="str">
        <f t="shared" si="1"/>
        <v xml:space="preserve">  </v>
      </c>
    </row>
    <row r="116" spans="13:13" hidden="1" x14ac:dyDescent="0.3">
      <c r="M116" s="27" t="str">
        <f t="shared" si="1"/>
        <v xml:space="preserve">  </v>
      </c>
    </row>
    <row r="117" spans="13:13" hidden="1" x14ac:dyDescent="0.3">
      <c r="M117" s="27" t="str">
        <f t="shared" si="1"/>
        <v xml:space="preserve">  </v>
      </c>
    </row>
    <row r="118" spans="13:13" hidden="1" x14ac:dyDescent="0.3">
      <c r="M118" s="27" t="str">
        <f t="shared" si="1"/>
        <v xml:space="preserve">  </v>
      </c>
    </row>
    <row r="119" spans="13:13" hidden="1" x14ac:dyDescent="0.3">
      <c r="M119" s="27" t="str">
        <f t="shared" si="1"/>
        <v xml:space="preserve">  </v>
      </c>
    </row>
    <row r="120" spans="13:13" hidden="1" x14ac:dyDescent="0.3">
      <c r="M120" s="27" t="str">
        <f t="shared" si="1"/>
        <v xml:space="preserve">  </v>
      </c>
    </row>
    <row r="121" spans="13:13" hidden="1" x14ac:dyDescent="0.3">
      <c r="M121" s="27" t="str">
        <f t="shared" si="1"/>
        <v xml:space="preserve">  </v>
      </c>
    </row>
    <row r="122" spans="13:13" hidden="1" x14ac:dyDescent="0.3">
      <c r="M122" s="27" t="str">
        <f t="shared" si="1"/>
        <v xml:space="preserve">  </v>
      </c>
    </row>
    <row r="123" spans="13:13" hidden="1" x14ac:dyDescent="0.3">
      <c r="M123" s="27" t="str">
        <f t="shared" si="1"/>
        <v xml:space="preserve">  </v>
      </c>
    </row>
    <row r="124" spans="13:13" hidden="1" x14ac:dyDescent="0.3">
      <c r="M124" s="27" t="str">
        <f t="shared" si="1"/>
        <v xml:space="preserve">  </v>
      </c>
    </row>
    <row r="125" spans="13:13" hidden="1" x14ac:dyDescent="0.3">
      <c r="M125" s="27" t="str">
        <f t="shared" si="1"/>
        <v xml:space="preserve">  </v>
      </c>
    </row>
    <row r="126" spans="13:13" hidden="1" x14ac:dyDescent="0.3">
      <c r="M126" s="27" t="str">
        <f t="shared" si="1"/>
        <v xml:space="preserve">  </v>
      </c>
    </row>
    <row r="127" spans="13:13" hidden="1" x14ac:dyDescent="0.3">
      <c r="M127" s="27" t="str">
        <f t="shared" si="1"/>
        <v xml:space="preserve">  </v>
      </c>
    </row>
    <row r="128" spans="13:13" hidden="1" x14ac:dyDescent="0.3">
      <c r="M128" s="27" t="str">
        <f t="shared" si="1"/>
        <v xml:space="preserve">  </v>
      </c>
    </row>
    <row r="129" spans="13:13" hidden="1" x14ac:dyDescent="0.3">
      <c r="M129" s="27" t="str">
        <f t="shared" si="1"/>
        <v xml:space="preserve">  </v>
      </c>
    </row>
    <row r="130" spans="13:13" hidden="1" x14ac:dyDescent="0.3">
      <c r="M130" s="27" t="str">
        <f t="shared" ref="M130:M193" si="2">_xlfn.CONCAT(B130," ",A130, " ",D130)</f>
        <v xml:space="preserve">  </v>
      </c>
    </row>
    <row r="131" spans="13:13" hidden="1" x14ac:dyDescent="0.3">
      <c r="M131" s="27" t="str">
        <f t="shared" si="2"/>
        <v xml:space="preserve">  </v>
      </c>
    </row>
    <row r="132" spans="13:13" hidden="1" x14ac:dyDescent="0.3">
      <c r="M132" s="27" t="str">
        <f t="shared" si="2"/>
        <v xml:space="preserve">  </v>
      </c>
    </row>
    <row r="133" spans="13:13" hidden="1" x14ac:dyDescent="0.3">
      <c r="M133" s="27" t="str">
        <f t="shared" si="2"/>
        <v xml:space="preserve">  </v>
      </c>
    </row>
    <row r="134" spans="13:13" hidden="1" x14ac:dyDescent="0.3">
      <c r="M134" s="27" t="str">
        <f t="shared" si="2"/>
        <v xml:space="preserve">  </v>
      </c>
    </row>
    <row r="135" spans="13:13" hidden="1" x14ac:dyDescent="0.3">
      <c r="M135" s="27" t="str">
        <f t="shared" si="2"/>
        <v xml:space="preserve">  </v>
      </c>
    </row>
    <row r="136" spans="13:13" hidden="1" x14ac:dyDescent="0.3">
      <c r="M136" s="27" t="str">
        <f t="shared" si="2"/>
        <v xml:space="preserve">  </v>
      </c>
    </row>
    <row r="137" spans="13:13" hidden="1" x14ac:dyDescent="0.3">
      <c r="M137" s="27" t="str">
        <f t="shared" si="2"/>
        <v xml:space="preserve">  </v>
      </c>
    </row>
    <row r="138" spans="13:13" hidden="1" x14ac:dyDescent="0.3">
      <c r="M138" s="27" t="str">
        <f t="shared" si="2"/>
        <v xml:space="preserve">  </v>
      </c>
    </row>
    <row r="139" spans="13:13" hidden="1" x14ac:dyDescent="0.3">
      <c r="M139" s="27" t="str">
        <f t="shared" si="2"/>
        <v xml:space="preserve">  </v>
      </c>
    </row>
    <row r="140" spans="13:13" hidden="1" x14ac:dyDescent="0.3">
      <c r="M140" s="27" t="str">
        <f t="shared" si="2"/>
        <v xml:space="preserve">  </v>
      </c>
    </row>
    <row r="141" spans="13:13" hidden="1" x14ac:dyDescent="0.3">
      <c r="M141" s="27" t="str">
        <f t="shared" si="2"/>
        <v xml:space="preserve">  </v>
      </c>
    </row>
    <row r="142" spans="13:13" hidden="1" x14ac:dyDescent="0.3">
      <c r="M142" s="27" t="str">
        <f t="shared" si="2"/>
        <v xml:space="preserve">  </v>
      </c>
    </row>
    <row r="143" spans="13:13" hidden="1" x14ac:dyDescent="0.3">
      <c r="M143" s="27" t="str">
        <f t="shared" si="2"/>
        <v xml:space="preserve">  </v>
      </c>
    </row>
    <row r="144" spans="13:13" hidden="1" x14ac:dyDescent="0.3">
      <c r="M144" s="27" t="str">
        <f t="shared" si="2"/>
        <v xml:space="preserve">  </v>
      </c>
    </row>
    <row r="145" spans="13:13" hidden="1" x14ac:dyDescent="0.3">
      <c r="M145" s="27" t="str">
        <f t="shared" si="2"/>
        <v xml:space="preserve">  </v>
      </c>
    </row>
    <row r="146" spans="13:13" hidden="1" x14ac:dyDescent="0.3">
      <c r="M146" s="27" t="str">
        <f t="shared" si="2"/>
        <v xml:space="preserve">  </v>
      </c>
    </row>
    <row r="147" spans="13:13" hidden="1" x14ac:dyDescent="0.3">
      <c r="M147" s="27" t="str">
        <f t="shared" si="2"/>
        <v xml:space="preserve">  </v>
      </c>
    </row>
    <row r="148" spans="13:13" hidden="1" x14ac:dyDescent="0.3">
      <c r="M148" s="27" t="str">
        <f t="shared" si="2"/>
        <v xml:space="preserve">  </v>
      </c>
    </row>
    <row r="149" spans="13:13" hidden="1" x14ac:dyDescent="0.3">
      <c r="M149" s="27" t="str">
        <f t="shared" si="2"/>
        <v xml:space="preserve">  </v>
      </c>
    </row>
    <row r="150" spans="13:13" hidden="1" x14ac:dyDescent="0.3">
      <c r="M150" s="27" t="str">
        <f t="shared" si="2"/>
        <v xml:space="preserve">  </v>
      </c>
    </row>
    <row r="151" spans="13:13" hidden="1" x14ac:dyDescent="0.3">
      <c r="M151" s="27" t="str">
        <f t="shared" si="2"/>
        <v xml:space="preserve">  </v>
      </c>
    </row>
    <row r="152" spans="13:13" hidden="1" x14ac:dyDescent="0.3">
      <c r="M152" s="27" t="str">
        <f t="shared" si="2"/>
        <v xml:space="preserve">  </v>
      </c>
    </row>
    <row r="153" spans="13:13" hidden="1" x14ac:dyDescent="0.3">
      <c r="M153" s="27" t="str">
        <f t="shared" si="2"/>
        <v xml:space="preserve">  </v>
      </c>
    </row>
    <row r="154" spans="13:13" hidden="1" x14ac:dyDescent="0.3">
      <c r="M154" s="27" t="str">
        <f t="shared" si="2"/>
        <v xml:space="preserve">  </v>
      </c>
    </row>
    <row r="155" spans="13:13" hidden="1" x14ac:dyDescent="0.3">
      <c r="M155" s="27" t="str">
        <f t="shared" si="2"/>
        <v xml:space="preserve">  </v>
      </c>
    </row>
    <row r="156" spans="13:13" hidden="1" x14ac:dyDescent="0.3">
      <c r="M156" s="27" t="str">
        <f t="shared" si="2"/>
        <v xml:space="preserve">  </v>
      </c>
    </row>
    <row r="157" spans="13:13" hidden="1" x14ac:dyDescent="0.3">
      <c r="M157" s="27" t="str">
        <f t="shared" si="2"/>
        <v xml:space="preserve">  </v>
      </c>
    </row>
    <row r="158" spans="13:13" hidden="1" x14ac:dyDescent="0.3">
      <c r="M158" s="27" t="str">
        <f t="shared" si="2"/>
        <v xml:space="preserve">  </v>
      </c>
    </row>
    <row r="159" spans="13:13" hidden="1" x14ac:dyDescent="0.3">
      <c r="M159" s="27" t="str">
        <f t="shared" si="2"/>
        <v xml:space="preserve">  </v>
      </c>
    </row>
    <row r="160" spans="13:13" hidden="1" x14ac:dyDescent="0.3">
      <c r="M160" s="27" t="str">
        <f t="shared" si="2"/>
        <v xml:space="preserve">  </v>
      </c>
    </row>
    <row r="161" spans="13:13" hidden="1" x14ac:dyDescent="0.3">
      <c r="M161" s="27" t="str">
        <f t="shared" si="2"/>
        <v xml:space="preserve">  </v>
      </c>
    </row>
    <row r="162" spans="13:13" hidden="1" x14ac:dyDescent="0.3">
      <c r="M162" s="27" t="str">
        <f t="shared" si="2"/>
        <v xml:space="preserve">  </v>
      </c>
    </row>
    <row r="163" spans="13:13" hidden="1" x14ac:dyDescent="0.3">
      <c r="M163" s="27" t="str">
        <f t="shared" si="2"/>
        <v xml:space="preserve">  </v>
      </c>
    </row>
    <row r="164" spans="13:13" hidden="1" x14ac:dyDescent="0.3">
      <c r="M164" s="27" t="str">
        <f t="shared" si="2"/>
        <v xml:space="preserve">  </v>
      </c>
    </row>
    <row r="165" spans="13:13" hidden="1" x14ac:dyDescent="0.3">
      <c r="M165" s="27" t="str">
        <f t="shared" si="2"/>
        <v xml:space="preserve">  </v>
      </c>
    </row>
    <row r="166" spans="13:13" hidden="1" x14ac:dyDescent="0.3">
      <c r="M166" s="27" t="str">
        <f t="shared" si="2"/>
        <v xml:space="preserve">  </v>
      </c>
    </row>
    <row r="167" spans="13:13" hidden="1" x14ac:dyDescent="0.3">
      <c r="M167" s="27" t="str">
        <f t="shared" si="2"/>
        <v xml:space="preserve">  </v>
      </c>
    </row>
    <row r="168" spans="13:13" hidden="1" x14ac:dyDescent="0.3">
      <c r="M168" s="27" t="str">
        <f t="shared" si="2"/>
        <v xml:space="preserve">  </v>
      </c>
    </row>
    <row r="169" spans="13:13" hidden="1" x14ac:dyDescent="0.3">
      <c r="M169" s="27" t="str">
        <f t="shared" si="2"/>
        <v xml:space="preserve">  </v>
      </c>
    </row>
    <row r="170" spans="13:13" hidden="1" x14ac:dyDescent="0.3">
      <c r="M170" s="27" t="str">
        <f t="shared" si="2"/>
        <v xml:space="preserve">  </v>
      </c>
    </row>
    <row r="171" spans="13:13" hidden="1" x14ac:dyDescent="0.3">
      <c r="M171" s="27" t="str">
        <f t="shared" si="2"/>
        <v xml:space="preserve">  </v>
      </c>
    </row>
    <row r="172" spans="13:13" hidden="1" x14ac:dyDescent="0.3">
      <c r="M172" s="27" t="str">
        <f t="shared" si="2"/>
        <v xml:space="preserve">  </v>
      </c>
    </row>
    <row r="173" spans="13:13" hidden="1" x14ac:dyDescent="0.3">
      <c r="M173" s="27" t="str">
        <f t="shared" si="2"/>
        <v xml:space="preserve">  </v>
      </c>
    </row>
    <row r="174" spans="13:13" hidden="1" x14ac:dyDescent="0.3">
      <c r="M174" s="27" t="str">
        <f t="shared" si="2"/>
        <v xml:space="preserve">  </v>
      </c>
    </row>
    <row r="175" spans="13:13" hidden="1" x14ac:dyDescent="0.3">
      <c r="M175" s="27" t="str">
        <f t="shared" si="2"/>
        <v xml:space="preserve">  </v>
      </c>
    </row>
    <row r="176" spans="13:13" hidden="1" x14ac:dyDescent="0.3">
      <c r="M176" s="27" t="str">
        <f t="shared" si="2"/>
        <v xml:space="preserve">  </v>
      </c>
    </row>
    <row r="177" spans="13:13" hidden="1" x14ac:dyDescent="0.3">
      <c r="M177" s="27" t="str">
        <f t="shared" si="2"/>
        <v xml:space="preserve">  </v>
      </c>
    </row>
    <row r="178" spans="13:13" hidden="1" x14ac:dyDescent="0.3">
      <c r="M178" s="27" t="str">
        <f t="shared" si="2"/>
        <v xml:space="preserve">  </v>
      </c>
    </row>
    <row r="179" spans="13:13" hidden="1" x14ac:dyDescent="0.3">
      <c r="M179" s="27" t="str">
        <f t="shared" si="2"/>
        <v xml:space="preserve">  </v>
      </c>
    </row>
    <row r="180" spans="13:13" hidden="1" x14ac:dyDescent="0.3">
      <c r="M180" s="27" t="str">
        <f t="shared" si="2"/>
        <v xml:space="preserve">  </v>
      </c>
    </row>
    <row r="181" spans="13:13" hidden="1" x14ac:dyDescent="0.3">
      <c r="M181" s="27" t="str">
        <f t="shared" si="2"/>
        <v xml:space="preserve">  </v>
      </c>
    </row>
    <row r="182" spans="13:13" hidden="1" x14ac:dyDescent="0.3">
      <c r="M182" s="27" t="str">
        <f t="shared" si="2"/>
        <v xml:space="preserve">  </v>
      </c>
    </row>
    <row r="183" spans="13:13" hidden="1" x14ac:dyDescent="0.3">
      <c r="M183" s="27" t="str">
        <f t="shared" si="2"/>
        <v xml:space="preserve">  </v>
      </c>
    </row>
    <row r="184" spans="13:13" hidden="1" x14ac:dyDescent="0.3">
      <c r="M184" s="27" t="str">
        <f t="shared" si="2"/>
        <v xml:space="preserve">  </v>
      </c>
    </row>
    <row r="185" spans="13:13" hidden="1" x14ac:dyDescent="0.3">
      <c r="M185" s="27" t="str">
        <f t="shared" si="2"/>
        <v xml:space="preserve">  </v>
      </c>
    </row>
    <row r="186" spans="13:13" hidden="1" x14ac:dyDescent="0.3">
      <c r="M186" s="27" t="str">
        <f t="shared" si="2"/>
        <v xml:space="preserve">  </v>
      </c>
    </row>
    <row r="187" spans="13:13" hidden="1" x14ac:dyDescent="0.3">
      <c r="M187" s="27" t="str">
        <f t="shared" si="2"/>
        <v xml:space="preserve">  </v>
      </c>
    </row>
    <row r="188" spans="13:13" hidden="1" x14ac:dyDescent="0.3">
      <c r="M188" s="27" t="str">
        <f t="shared" si="2"/>
        <v xml:space="preserve">  </v>
      </c>
    </row>
    <row r="189" spans="13:13" hidden="1" x14ac:dyDescent="0.3">
      <c r="M189" s="27" t="str">
        <f t="shared" si="2"/>
        <v xml:space="preserve">  </v>
      </c>
    </row>
    <row r="190" spans="13:13" hidden="1" x14ac:dyDescent="0.3">
      <c r="M190" s="27" t="str">
        <f t="shared" si="2"/>
        <v xml:space="preserve">  </v>
      </c>
    </row>
    <row r="191" spans="13:13" hidden="1" x14ac:dyDescent="0.3">
      <c r="M191" s="27" t="str">
        <f t="shared" si="2"/>
        <v xml:space="preserve">  </v>
      </c>
    </row>
    <row r="192" spans="13:13" hidden="1" x14ac:dyDescent="0.3">
      <c r="M192" s="27" t="str">
        <f t="shared" si="2"/>
        <v xml:space="preserve">  </v>
      </c>
    </row>
    <row r="193" spans="13:13" hidden="1" x14ac:dyDescent="0.3">
      <c r="M193" s="27" t="str">
        <f t="shared" si="2"/>
        <v xml:space="preserve">  </v>
      </c>
    </row>
    <row r="194" spans="13:13" hidden="1" x14ac:dyDescent="0.3">
      <c r="M194" s="27" t="str">
        <f t="shared" ref="M194:M205" si="3">_xlfn.CONCAT(B194," ",A194, " ",D194)</f>
        <v xml:space="preserve">  </v>
      </c>
    </row>
    <row r="195" spans="13:13" hidden="1" x14ac:dyDescent="0.3">
      <c r="M195" s="27" t="str">
        <f t="shared" si="3"/>
        <v xml:space="preserve">  </v>
      </c>
    </row>
    <row r="196" spans="13:13" hidden="1" x14ac:dyDescent="0.3">
      <c r="M196" s="27" t="str">
        <f t="shared" si="3"/>
        <v xml:space="preserve">  </v>
      </c>
    </row>
    <row r="197" spans="13:13" hidden="1" x14ac:dyDescent="0.3">
      <c r="M197" s="27" t="str">
        <f t="shared" si="3"/>
        <v xml:space="preserve">  </v>
      </c>
    </row>
    <row r="198" spans="13:13" hidden="1" x14ac:dyDescent="0.3">
      <c r="M198" s="27" t="str">
        <f t="shared" si="3"/>
        <v xml:space="preserve">  </v>
      </c>
    </row>
    <row r="199" spans="13:13" hidden="1" x14ac:dyDescent="0.3">
      <c r="M199" s="27" t="str">
        <f t="shared" si="3"/>
        <v xml:space="preserve">  </v>
      </c>
    </row>
    <row r="200" spans="13:13" hidden="1" x14ac:dyDescent="0.3">
      <c r="M200" s="27" t="str">
        <f t="shared" si="3"/>
        <v xml:space="preserve">  </v>
      </c>
    </row>
    <row r="201" spans="13:13" hidden="1" x14ac:dyDescent="0.3">
      <c r="M201" s="27" t="str">
        <f t="shared" si="3"/>
        <v xml:space="preserve">  </v>
      </c>
    </row>
    <row r="202" spans="13:13" hidden="1" x14ac:dyDescent="0.3">
      <c r="M202" s="27" t="str">
        <f t="shared" si="3"/>
        <v xml:space="preserve">  </v>
      </c>
    </row>
    <row r="203" spans="13:13" hidden="1" x14ac:dyDescent="0.3">
      <c r="M203" s="27" t="str">
        <f t="shared" si="3"/>
        <v xml:space="preserve">  </v>
      </c>
    </row>
    <row r="204" spans="13:13" hidden="1" x14ac:dyDescent="0.3">
      <c r="M204" s="27" t="str">
        <f t="shared" si="3"/>
        <v xml:space="preserve">  </v>
      </c>
    </row>
    <row r="205" spans="13:13" hidden="1" x14ac:dyDescent="0.3">
      <c r="M205" s="27" t="str">
        <f t="shared" si="3"/>
        <v xml:space="preserve">  </v>
      </c>
    </row>
    <row r="206" spans="13:13" hidden="1" x14ac:dyDescent="0.3"/>
    <row r="207" spans="13:13" hidden="1" x14ac:dyDescent="0.3"/>
    <row r="208" spans="13:13" hidden="1" x14ac:dyDescent="0.3"/>
  </sheetData>
  <dataValidations count="2">
    <dataValidation allowBlank="1" showInputMessage="1" showErrorMessage="1" sqref="A1:B1 E1:L1 D209:D1048576 D1:D205" xr:uid="{D25D07F4-EF6C-43BB-83F2-FB125DE0A2B9}"/>
    <dataValidation allowBlank="1" showInputMessage="1" sqref="M209:M1048576 M1:M205" xr:uid="{5F957DAE-F7BB-47D9-AFDD-BF7425A4F6C4}"/>
  </dataValidations>
  <hyperlinks>
    <hyperlink ref="E24" r:id="rId1" xr:uid="{B17CE2F6-4676-432E-BDE7-5D16F33B0A4F}"/>
    <hyperlink ref="E45" r:id="rId2" xr:uid="{53A90630-55B0-4591-828E-22ABF8918DED}"/>
    <hyperlink ref="E7" r:id="rId3" xr:uid="{DE8078E2-F02D-42F0-B790-D652F1F612F5}"/>
    <hyperlink ref="E31" r:id="rId4" xr:uid="{5E85A1EA-CD94-4529-8306-78CF8475D7A0}"/>
    <hyperlink ref="E33" r:id="rId5" xr:uid="{A47FBB58-7E7C-4596-ABB9-A1F94FD99935}"/>
    <hyperlink ref="E25" r:id="rId6" xr:uid="{6E37F1C4-1520-4590-8177-93AECBEE3800}"/>
    <hyperlink ref="E22" r:id="rId7" xr:uid="{D08AAE4A-F9C1-4188-ADA7-BA8D5B133C5B}"/>
    <hyperlink ref="E39" r:id="rId8" xr:uid="{63131D7B-C3CF-4F03-BFF8-C74C8BF2EA20}"/>
    <hyperlink ref="E15" r:id="rId9" xr:uid="{3FD649E0-AB2D-4585-A2D9-900E7F26CD9F}"/>
    <hyperlink ref="E30" r:id="rId10" xr:uid="{B55987DF-ED28-41FC-9E04-E5855E698FC9}"/>
    <hyperlink ref="E37" r:id="rId11" xr:uid="{174B22B2-C8C6-47DB-AE41-B9A481F51D58}"/>
    <hyperlink ref="E42" r:id="rId12" xr:uid="{EBE0D474-01EB-4BFE-849D-9870356B4C70}"/>
    <hyperlink ref="E16" r:id="rId13" xr:uid="{0DF13763-B43B-40C8-A987-4A27A567D785}"/>
    <hyperlink ref="E17" r:id="rId14" xr:uid="{7D08D189-39E7-40DE-AEAD-2F837F3D59EF}"/>
    <hyperlink ref="E36" r:id="rId15" xr:uid="{A8F63B4B-F855-46DC-B02F-FABE7B1E4EDC}"/>
    <hyperlink ref="E20" r:id="rId16" xr:uid="{07896E50-F5E0-4556-8D98-7C5EBE8F6B29}"/>
    <hyperlink ref="E19" r:id="rId17" xr:uid="{6E1E732C-494B-47E7-98DF-2487EDEDFE9F}"/>
    <hyperlink ref="E9" r:id="rId18" xr:uid="{8EE765D9-347A-4267-A9BA-1D56B03810E1}"/>
    <hyperlink ref="E3" r:id="rId19" xr:uid="{729353E9-F6B7-4D4C-85D1-476413659548}"/>
    <hyperlink ref="E46" r:id="rId20" xr:uid="{F29AE313-0FA7-461A-844E-7A564C825E50}"/>
    <hyperlink ref="E13" r:id="rId21" xr:uid="{19629E0C-78F9-4A92-AAF7-86DAC594D2BE}"/>
    <hyperlink ref="E48" r:id="rId22" xr:uid="{17A285A5-872B-461B-8EFD-0CC841FF7853}"/>
  </hyperlinks>
  <pageMargins left="0.7" right="0.7" top="0.75" bottom="0.75" header="0.3" footer="0.3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2468AF-4AA6-426C-BCA8-5AB773C8982D}">
          <x14:formula1>
            <xm:f>Pola_Wyb!$D$2:$D$3</xm:f>
          </x14:formula1>
          <xm:sqref>C1:C2 C209:C1048576 C4:C205</xm:sqref>
        </x14:dataValidation>
        <x14:dataValidation type="list" allowBlank="1" showInputMessage="1" showErrorMessage="1" xr:uid="{D6D4FF98-91FF-463F-A9C0-CA9772258649}">
          <x14:formula1>
            <xm:f>Pola_Wyb!$J$2:$J$10</xm:f>
          </x14:formula1>
          <xm:sqref>F209:F1048576 F2:F205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00E2-AD2F-4A46-8E07-78BEF47EB899}">
  <sheetPr codeName="Arkusz2" filterMode="1">
    <tabColor rgb="FF0070C0"/>
  </sheetPr>
  <dimension ref="A1:AT87"/>
  <sheetViews>
    <sheetView tabSelected="1" topLeftCell="J1" workbookViewId="0">
      <pane ySplit="1" topLeftCell="A43" activePane="bottomLeft" state="frozen"/>
      <selection pane="bottomLeft" activeCell="T94" sqref="T94"/>
    </sheetView>
  </sheetViews>
  <sheetFormatPr defaultColWidth="9.109375" defaultRowHeight="14.4" x14ac:dyDescent="0.3"/>
  <cols>
    <col min="1" max="1" width="38.6640625" style="1" bestFit="1" customWidth="1"/>
    <col min="2" max="2" width="24.88671875" style="48" bestFit="1" customWidth="1"/>
    <col min="3" max="3" width="7" style="1" bestFit="1" customWidth="1"/>
    <col min="4" max="4" width="13.33203125" style="1" bestFit="1" customWidth="1"/>
    <col min="5" max="5" width="9.109375" style="1"/>
    <col min="6" max="6" width="44" style="1" bestFit="1" customWidth="1"/>
    <col min="7" max="7" width="5" style="1" customWidth="1"/>
    <col min="8" max="8" width="5.44140625" style="1" customWidth="1"/>
    <col min="9" max="9" width="12.33203125" style="1" customWidth="1"/>
    <col min="10" max="10" width="13.5546875" style="1" customWidth="1"/>
    <col min="11" max="11" width="8.5546875" style="1" customWidth="1"/>
    <col min="12" max="12" width="6.5546875" style="1" customWidth="1"/>
    <col min="13" max="13" width="9.44140625" style="1" customWidth="1"/>
    <col min="14" max="14" width="10.109375" style="1" customWidth="1"/>
    <col min="15" max="15" width="39.109375" style="1" bestFit="1" customWidth="1"/>
    <col min="16" max="16" width="8.44140625" style="1" bestFit="1" customWidth="1"/>
    <col min="17" max="17" width="13.88671875" style="1" customWidth="1"/>
    <col min="18" max="18" width="11.109375" style="1" bestFit="1" customWidth="1"/>
    <col min="19" max="19" width="11.109375" style="1" customWidth="1"/>
    <col min="20" max="20" width="11.109375" style="3" customWidth="1"/>
    <col min="21" max="16384" width="9.109375" style="1"/>
  </cols>
  <sheetData>
    <row r="1" spans="1:46" s="27" customFormat="1" ht="22.5" customHeight="1" x14ac:dyDescent="0.3">
      <c r="A1" s="41" t="s">
        <v>307</v>
      </c>
      <c r="B1" s="47" t="s">
        <v>308</v>
      </c>
      <c r="C1" s="40" t="s">
        <v>309</v>
      </c>
      <c r="D1" s="40" t="s">
        <v>310</v>
      </c>
      <c r="E1" s="40" t="s">
        <v>311</v>
      </c>
      <c r="F1" s="40" t="s">
        <v>312</v>
      </c>
      <c r="G1" s="40" t="s">
        <v>313</v>
      </c>
      <c r="H1" s="40" t="s">
        <v>314</v>
      </c>
      <c r="I1" s="40" t="s">
        <v>315</v>
      </c>
      <c r="J1" s="40" t="s">
        <v>316</v>
      </c>
      <c r="K1" s="42" t="s">
        <v>317</v>
      </c>
      <c r="L1" s="40" t="s">
        <v>318</v>
      </c>
      <c r="M1" s="40" t="s">
        <v>319</v>
      </c>
      <c r="N1" s="40" t="s">
        <v>320</v>
      </c>
      <c r="O1" s="43" t="s">
        <v>321</v>
      </c>
      <c r="P1" s="43" t="s">
        <v>322</v>
      </c>
      <c r="Q1" s="40" t="s">
        <v>323</v>
      </c>
      <c r="R1" s="40" t="s">
        <v>324</v>
      </c>
      <c r="S1" s="40" t="s">
        <v>325</v>
      </c>
      <c r="T1" s="40" t="s">
        <v>326</v>
      </c>
      <c r="U1" s="49" t="s">
        <v>327</v>
      </c>
      <c r="V1" s="49" t="s">
        <v>328</v>
      </c>
      <c r="W1" s="50" t="s">
        <v>329</v>
      </c>
      <c r="X1" s="50" t="s">
        <v>330</v>
      </c>
      <c r="Y1" s="50" t="s">
        <v>331</v>
      </c>
      <c r="Z1" s="50" t="s">
        <v>332</v>
      </c>
      <c r="AA1" s="51" t="s">
        <v>333</v>
      </c>
      <c r="AB1" s="51" t="s">
        <v>334</v>
      </c>
      <c r="AC1" s="51" t="s">
        <v>335</v>
      </c>
      <c r="AD1" s="51" t="s">
        <v>336</v>
      </c>
      <c r="AE1" s="51" t="s">
        <v>337</v>
      </c>
      <c r="AF1" s="51" t="s">
        <v>338</v>
      </c>
      <c r="AG1" s="52" t="s">
        <v>339</v>
      </c>
      <c r="AH1" s="52" t="s">
        <v>340</v>
      </c>
      <c r="AI1" s="52" t="s">
        <v>341</v>
      </c>
      <c r="AJ1" s="52" t="s">
        <v>342</v>
      </c>
      <c r="AK1" s="52" t="s">
        <v>343</v>
      </c>
      <c r="AL1" s="52" t="s">
        <v>344</v>
      </c>
      <c r="AM1" s="53" t="s">
        <v>345</v>
      </c>
      <c r="AN1" s="53" t="s">
        <v>340</v>
      </c>
      <c r="AO1" s="53" t="s">
        <v>341</v>
      </c>
      <c r="AP1" s="53" t="s">
        <v>342</v>
      </c>
      <c r="AQ1" s="53" t="s">
        <v>343</v>
      </c>
      <c r="AR1" s="53" t="s">
        <v>344</v>
      </c>
      <c r="AS1" s="54" t="s">
        <v>346</v>
      </c>
      <c r="AT1" s="55" t="s">
        <v>347</v>
      </c>
    </row>
    <row r="2" spans="1:46" hidden="1" x14ac:dyDescent="0.3">
      <c r="A2" s="1" t="s">
        <v>348</v>
      </c>
      <c r="B2" s="48" t="s">
        <v>349</v>
      </c>
      <c r="C2" s="1">
        <v>2023</v>
      </c>
      <c r="D2" s="1">
        <v>397</v>
      </c>
      <c r="E2" s="1" t="s">
        <v>350</v>
      </c>
      <c r="G2" s="1" t="s">
        <v>351</v>
      </c>
      <c r="H2" s="1" t="s">
        <v>351</v>
      </c>
      <c r="O2" s="1" t="s">
        <v>352</v>
      </c>
      <c r="P2" s="1">
        <v>250</v>
      </c>
      <c r="Q2" s="1" t="str">
        <f>IF(ISBLANK(R2)," ",IF(R2=P2,"Zapłacono","Zaliczka"))</f>
        <v>Zapłacono</v>
      </c>
      <c r="R2" s="1">
        <v>250</v>
      </c>
      <c r="S2" s="1" t="s">
        <v>353</v>
      </c>
      <c r="T2" s="3">
        <v>45425</v>
      </c>
    </row>
    <row r="3" spans="1:46" hidden="1" x14ac:dyDescent="0.3">
      <c r="A3" s="1" t="s">
        <v>354</v>
      </c>
      <c r="B3" s="1" t="s">
        <v>349</v>
      </c>
      <c r="C3" s="1">
        <v>2023</v>
      </c>
      <c r="D3" s="1" t="s">
        <v>355</v>
      </c>
      <c r="E3" s="1" t="s">
        <v>350</v>
      </c>
      <c r="F3" s="1" t="s">
        <v>356</v>
      </c>
      <c r="G3" s="1" t="s">
        <v>351</v>
      </c>
      <c r="H3" s="1" t="s">
        <v>351</v>
      </c>
      <c r="Q3" s="1" t="str">
        <f>IF(ISBLANK(R3)," ",IF(R3=P3,"Zapłacono","Zaliczka"))</f>
        <v>Zaliczka</v>
      </c>
      <c r="R3" s="1" t="s">
        <v>357</v>
      </c>
      <c r="S3" s="1" t="s">
        <v>353</v>
      </c>
      <c r="U3" s="1">
        <v>0</v>
      </c>
      <c r="V3" s="1">
        <v>6088</v>
      </c>
      <c r="W3" s="1">
        <v>2900</v>
      </c>
      <c r="X3" s="1">
        <v>2900</v>
      </c>
      <c r="Y3" s="1">
        <v>2510</v>
      </c>
      <c r="Z3" s="1">
        <v>463</v>
      </c>
      <c r="AA3" s="1">
        <v>1</v>
      </c>
      <c r="AB3" s="1">
        <v>31181</v>
      </c>
      <c r="AC3" s="1">
        <v>3067</v>
      </c>
      <c r="AD3" s="1">
        <v>0</v>
      </c>
      <c r="AS3" s="1">
        <v>405</v>
      </c>
      <c r="AT3" s="1">
        <v>1050</v>
      </c>
    </row>
    <row r="4" spans="1:46" hidden="1" x14ac:dyDescent="0.3">
      <c r="A4" s="1" t="s">
        <v>358</v>
      </c>
      <c r="B4" s="48" t="s">
        <v>349</v>
      </c>
      <c r="C4" s="1">
        <v>2023</v>
      </c>
      <c r="D4" s="1" t="s">
        <v>359</v>
      </c>
      <c r="E4" s="1" t="s">
        <v>140</v>
      </c>
      <c r="G4" s="1" t="s">
        <v>351</v>
      </c>
      <c r="H4" s="1" t="s">
        <v>351</v>
      </c>
      <c r="K4" s="1">
        <v>263</v>
      </c>
      <c r="P4" s="1">
        <v>300</v>
      </c>
      <c r="Q4" s="1" t="s">
        <v>360</v>
      </c>
      <c r="R4" s="1">
        <v>200</v>
      </c>
    </row>
    <row r="5" spans="1:46" hidden="1" x14ac:dyDescent="0.3">
      <c r="A5" s="1" t="s">
        <v>361</v>
      </c>
      <c r="B5" s="1" t="s">
        <v>349</v>
      </c>
      <c r="C5" s="1">
        <v>2023</v>
      </c>
      <c r="D5" s="1" t="s">
        <v>362</v>
      </c>
      <c r="F5" s="1" t="s">
        <v>363</v>
      </c>
      <c r="G5" s="1" t="s">
        <v>351</v>
      </c>
      <c r="H5" s="1" t="s">
        <v>351</v>
      </c>
      <c r="K5" s="1">
        <v>79</v>
      </c>
      <c r="P5" s="1">
        <v>250</v>
      </c>
      <c r="Q5" s="1" t="str">
        <f t="shared" ref="Q5:Q27" si="0">IF(ISBLANK(R5)," ",IF(R5=P5,"Zapłacono","Zaliczka"))</f>
        <v xml:space="preserve"> </v>
      </c>
      <c r="T5" s="3">
        <v>45432</v>
      </c>
    </row>
    <row r="6" spans="1:46" hidden="1" x14ac:dyDescent="0.3">
      <c r="A6" s="1" t="s">
        <v>364</v>
      </c>
      <c r="B6" s="48" t="s">
        <v>349</v>
      </c>
      <c r="C6" s="1">
        <v>2023</v>
      </c>
      <c r="D6" s="1">
        <v>67</v>
      </c>
      <c r="E6" s="1" t="s">
        <v>350</v>
      </c>
      <c r="G6" s="1" t="s">
        <v>351</v>
      </c>
      <c r="H6" s="1" t="s">
        <v>351</v>
      </c>
      <c r="P6" s="1">
        <v>250</v>
      </c>
      <c r="Q6" s="1" t="str">
        <f t="shared" si="0"/>
        <v>Zapłacono</v>
      </c>
      <c r="R6" s="1">
        <v>250</v>
      </c>
      <c r="S6" s="1" t="s">
        <v>353</v>
      </c>
      <c r="T6" s="3">
        <v>45432</v>
      </c>
    </row>
    <row r="7" spans="1:46" hidden="1" x14ac:dyDescent="0.3">
      <c r="A7" s="1" t="s">
        <v>365</v>
      </c>
      <c r="B7" s="1" t="s">
        <v>366</v>
      </c>
      <c r="C7" s="1">
        <v>2023</v>
      </c>
      <c r="G7" s="1" t="s">
        <v>367</v>
      </c>
      <c r="H7" s="1" t="s">
        <v>367</v>
      </c>
      <c r="I7" s="1" t="s">
        <v>368</v>
      </c>
      <c r="K7" s="1">
        <v>90</v>
      </c>
      <c r="O7" s="1" t="s">
        <v>369</v>
      </c>
      <c r="P7" s="1">
        <v>400</v>
      </c>
      <c r="Q7" s="1" t="str">
        <f t="shared" si="0"/>
        <v xml:space="preserve"> </v>
      </c>
    </row>
    <row r="8" spans="1:46" hidden="1" x14ac:dyDescent="0.3">
      <c r="A8" s="1" t="s">
        <v>370</v>
      </c>
      <c r="B8" s="1" t="s">
        <v>349</v>
      </c>
      <c r="C8" s="1">
        <v>2023</v>
      </c>
      <c r="D8" s="1" t="s">
        <v>371</v>
      </c>
      <c r="F8" s="1" t="s">
        <v>372</v>
      </c>
      <c r="G8" s="1" t="s">
        <v>351</v>
      </c>
      <c r="H8" s="1" t="s">
        <v>351</v>
      </c>
      <c r="P8" s="1">
        <v>400</v>
      </c>
      <c r="Q8" s="1" t="str">
        <f t="shared" si="0"/>
        <v>Zaliczka</v>
      </c>
      <c r="R8" s="1">
        <v>250</v>
      </c>
      <c r="T8" s="3">
        <v>45432</v>
      </c>
    </row>
    <row r="9" spans="1:46" hidden="1" x14ac:dyDescent="0.3">
      <c r="A9" s="1" t="s">
        <v>373</v>
      </c>
      <c r="B9" s="1" t="s">
        <v>349</v>
      </c>
      <c r="C9" s="1">
        <v>2023</v>
      </c>
      <c r="D9" s="1">
        <v>780</v>
      </c>
      <c r="E9" s="1" t="s">
        <v>374</v>
      </c>
      <c r="F9" s="1" t="s">
        <v>375</v>
      </c>
      <c r="G9" s="1" t="s">
        <v>351</v>
      </c>
      <c r="H9" s="1" t="s">
        <v>351</v>
      </c>
      <c r="I9" s="1" t="s">
        <v>376</v>
      </c>
      <c r="J9" s="1">
        <v>3588</v>
      </c>
      <c r="K9" s="1">
        <v>90</v>
      </c>
      <c r="P9" s="1">
        <v>300</v>
      </c>
      <c r="Q9" s="1" t="str">
        <f t="shared" si="0"/>
        <v>Zaliczka</v>
      </c>
      <c r="R9" s="1">
        <v>200</v>
      </c>
      <c r="S9" s="1" t="s">
        <v>353</v>
      </c>
    </row>
    <row r="10" spans="1:46" hidden="1" x14ac:dyDescent="0.3">
      <c r="A10" s="1" t="s">
        <v>377</v>
      </c>
      <c r="B10" s="1" t="s">
        <v>349</v>
      </c>
      <c r="C10" s="1">
        <v>2023</v>
      </c>
      <c r="D10" s="19">
        <v>485</v>
      </c>
      <c r="E10" s="1" t="s">
        <v>350</v>
      </c>
      <c r="G10" s="1" t="s">
        <v>351</v>
      </c>
      <c r="H10" s="1" t="s">
        <v>351</v>
      </c>
      <c r="Q10" s="1" t="str">
        <f t="shared" si="0"/>
        <v>Zaliczka</v>
      </c>
      <c r="R10" s="1">
        <v>250</v>
      </c>
      <c r="S10" s="1" t="s">
        <v>378</v>
      </c>
      <c r="T10" s="3">
        <v>45433</v>
      </c>
    </row>
    <row r="11" spans="1:46" hidden="1" x14ac:dyDescent="0.3">
      <c r="A11" s="1" t="s">
        <v>379</v>
      </c>
      <c r="B11" s="48" t="s">
        <v>366</v>
      </c>
      <c r="C11" s="1">
        <v>2023</v>
      </c>
      <c r="D11" s="1" t="s">
        <v>380</v>
      </c>
      <c r="E11" s="1" t="s">
        <v>350</v>
      </c>
      <c r="F11" s="1" t="s">
        <v>381</v>
      </c>
      <c r="G11" s="1" t="s">
        <v>367</v>
      </c>
      <c r="H11" s="1" t="s">
        <v>367</v>
      </c>
      <c r="P11" s="1">
        <v>400</v>
      </c>
      <c r="Q11" s="1" t="str">
        <f t="shared" si="0"/>
        <v>Zaliczka</v>
      </c>
      <c r="R11" s="1">
        <v>250</v>
      </c>
    </row>
    <row r="12" spans="1:46" hidden="1" x14ac:dyDescent="0.3">
      <c r="A12" s="1" t="s">
        <v>382</v>
      </c>
      <c r="B12" s="1" t="s">
        <v>349</v>
      </c>
      <c r="C12" s="1">
        <v>2023</v>
      </c>
      <c r="D12" s="1" t="s">
        <v>383</v>
      </c>
      <c r="E12" s="1" t="s">
        <v>350</v>
      </c>
      <c r="G12" s="1" t="s">
        <v>351</v>
      </c>
      <c r="H12" s="1" t="s">
        <v>351</v>
      </c>
      <c r="P12" s="1">
        <v>250</v>
      </c>
      <c r="Q12" s="1" t="str">
        <f t="shared" si="0"/>
        <v>Zaliczka</v>
      </c>
      <c r="R12" s="1">
        <v>200</v>
      </c>
      <c r="S12" s="1" t="s">
        <v>353</v>
      </c>
      <c r="T12" s="3">
        <v>45420</v>
      </c>
    </row>
    <row r="13" spans="1:46" hidden="1" x14ac:dyDescent="0.3">
      <c r="A13" s="1" t="s">
        <v>384</v>
      </c>
      <c r="B13" s="1" t="s">
        <v>366</v>
      </c>
      <c r="C13" s="1">
        <v>2023</v>
      </c>
      <c r="D13" s="1">
        <v>638</v>
      </c>
      <c r="E13" s="1" t="s">
        <v>374</v>
      </c>
      <c r="F13" s="1" t="s">
        <v>385</v>
      </c>
      <c r="G13" s="1" t="s">
        <v>351</v>
      </c>
      <c r="H13" s="1" t="s">
        <v>351</v>
      </c>
      <c r="P13" s="1">
        <v>300</v>
      </c>
      <c r="Q13" s="1" t="str">
        <f t="shared" si="0"/>
        <v xml:space="preserve"> </v>
      </c>
      <c r="S13" s="1" t="s">
        <v>378</v>
      </c>
      <c r="T13" s="3">
        <v>45420</v>
      </c>
    </row>
    <row r="14" spans="1:46" hidden="1" x14ac:dyDescent="0.3">
      <c r="A14" s="1" t="s">
        <v>386</v>
      </c>
      <c r="B14" s="38" t="s">
        <v>349</v>
      </c>
      <c r="C14" s="38">
        <v>2023</v>
      </c>
      <c r="D14" s="1">
        <v>1707</v>
      </c>
      <c r="E14" s="1" t="s">
        <v>350</v>
      </c>
      <c r="G14" s="1" t="s">
        <v>351</v>
      </c>
      <c r="H14" s="1" t="s">
        <v>351</v>
      </c>
      <c r="P14" s="1">
        <v>250</v>
      </c>
      <c r="Q14" s="1" t="str">
        <f t="shared" si="0"/>
        <v>Zaliczka</v>
      </c>
      <c r="R14" s="1">
        <v>100</v>
      </c>
      <c r="S14" s="1" t="s">
        <v>353</v>
      </c>
      <c r="T14" s="3">
        <v>45434</v>
      </c>
    </row>
    <row r="15" spans="1:46" ht="28.8" hidden="1" x14ac:dyDescent="0.3">
      <c r="A15" s="1" t="s">
        <v>387</v>
      </c>
      <c r="B15" s="1" t="s">
        <v>349</v>
      </c>
      <c r="C15" s="1">
        <v>2023</v>
      </c>
      <c r="D15" s="1">
        <v>1338</v>
      </c>
      <c r="G15" s="1" t="s">
        <v>351</v>
      </c>
      <c r="H15" s="1" t="s">
        <v>351</v>
      </c>
      <c r="J15" s="1">
        <v>245</v>
      </c>
      <c r="O15" s="11" t="s">
        <v>388</v>
      </c>
      <c r="P15" s="1">
        <v>400</v>
      </c>
      <c r="Q15" s="1" t="str">
        <f t="shared" si="0"/>
        <v>Zaliczka</v>
      </c>
      <c r="R15" s="1">
        <v>100</v>
      </c>
      <c r="S15" s="1" t="s">
        <v>353</v>
      </c>
      <c r="T15" s="3">
        <v>45428</v>
      </c>
    </row>
    <row r="16" spans="1:46" hidden="1" x14ac:dyDescent="0.3">
      <c r="A16" s="1" t="s">
        <v>389</v>
      </c>
      <c r="B16" s="1" t="s">
        <v>390</v>
      </c>
      <c r="C16" s="1">
        <v>2023</v>
      </c>
      <c r="F16" s="1" t="s">
        <v>391</v>
      </c>
      <c r="G16" s="1" t="str">
        <f>IF(ISBLANK(A16),"","Nie")</f>
        <v>Nie</v>
      </c>
      <c r="H16" s="1" t="str">
        <f>IF(ISBLANK(A16),"","Nie")</f>
        <v>Nie</v>
      </c>
      <c r="P16" s="1">
        <v>250</v>
      </c>
      <c r="Q16" s="1" t="str">
        <f t="shared" si="0"/>
        <v>Zapłacono</v>
      </c>
      <c r="R16" s="1">
        <v>250</v>
      </c>
      <c r="S16" s="1" t="s">
        <v>353</v>
      </c>
      <c r="T16" s="3">
        <v>45428</v>
      </c>
    </row>
    <row r="17" spans="1:20" hidden="1" x14ac:dyDescent="0.3">
      <c r="A17" s="1" t="s">
        <v>392</v>
      </c>
      <c r="B17" s="1" t="s">
        <v>349</v>
      </c>
      <c r="C17" s="1">
        <v>2023</v>
      </c>
      <c r="D17" s="1">
        <v>1231</v>
      </c>
      <c r="E17" s="1" t="s">
        <v>374</v>
      </c>
      <c r="G17" s="1" t="s">
        <v>351</v>
      </c>
      <c r="H17" s="1" t="s">
        <v>351</v>
      </c>
      <c r="P17" s="1">
        <v>250</v>
      </c>
      <c r="Q17" s="1" t="str">
        <f t="shared" si="0"/>
        <v xml:space="preserve"> </v>
      </c>
    </row>
    <row r="18" spans="1:20" ht="28.8" hidden="1" x14ac:dyDescent="0.3">
      <c r="A18" s="1" t="s">
        <v>393</v>
      </c>
      <c r="B18" s="1" t="s">
        <v>366</v>
      </c>
      <c r="C18" s="1">
        <v>2023</v>
      </c>
      <c r="F18" s="11" t="s">
        <v>394</v>
      </c>
      <c r="G18" s="1" t="str">
        <f>IF(ISBLANK(A18),"","Nie")</f>
        <v>Nie</v>
      </c>
      <c r="H18" s="1" t="str">
        <f>IF(ISBLANK(A18),"","Nie")</f>
        <v>Nie</v>
      </c>
      <c r="Q18" s="1" t="str">
        <f t="shared" si="0"/>
        <v xml:space="preserve"> </v>
      </c>
    </row>
    <row r="19" spans="1:20" hidden="1" x14ac:dyDescent="0.3">
      <c r="A19" s="1" t="s">
        <v>395</v>
      </c>
      <c r="B19" s="48" t="s">
        <v>349</v>
      </c>
      <c r="C19" s="1">
        <v>2023</v>
      </c>
      <c r="D19" s="1">
        <v>741</v>
      </c>
      <c r="E19" s="1" t="s">
        <v>350</v>
      </c>
      <c r="G19" s="1" t="s">
        <v>351</v>
      </c>
      <c r="H19" s="1" t="s">
        <v>351</v>
      </c>
      <c r="J19" s="1">
        <v>400</v>
      </c>
      <c r="P19" s="1">
        <v>200</v>
      </c>
      <c r="Q19" s="1" t="str">
        <f t="shared" si="0"/>
        <v>Zaliczka</v>
      </c>
      <c r="R19" s="1">
        <v>100</v>
      </c>
      <c r="S19" s="1" t="s">
        <v>353</v>
      </c>
      <c r="T19" s="3">
        <v>45434</v>
      </c>
    </row>
    <row r="20" spans="1:20" hidden="1" x14ac:dyDescent="0.3">
      <c r="A20" s="1" t="s">
        <v>396</v>
      </c>
      <c r="B20" s="48" t="s">
        <v>349</v>
      </c>
      <c r="C20" s="1">
        <v>2023</v>
      </c>
      <c r="D20" s="1" t="s">
        <v>397</v>
      </c>
      <c r="E20" s="1" t="s">
        <v>350</v>
      </c>
      <c r="F20" s="1" t="s">
        <v>398</v>
      </c>
      <c r="G20" s="1" t="s">
        <v>351</v>
      </c>
      <c r="H20" s="1" t="s">
        <v>351</v>
      </c>
      <c r="J20" s="1" t="s">
        <v>399</v>
      </c>
      <c r="K20" s="1">
        <v>328</v>
      </c>
      <c r="P20" s="1">
        <v>300</v>
      </c>
      <c r="Q20" s="1" t="str">
        <f t="shared" si="0"/>
        <v>Zapłacono</v>
      </c>
      <c r="R20" s="1">
        <v>300</v>
      </c>
      <c r="S20" s="1" t="s">
        <v>353</v>
      </c>
      <c r="T20" s="3">
        <v>45432</v>
      </c>
    </row>
    <row r="21" spans="1:20" ht="28.8" hidden="1" x14ac:dyDescent="0.3">
      <c r="A21" s="1" t="s">
        <v>400</v>
      </c>
      <c r="B21" s="1" t="s">
        <v>349</v>
      </c>
      <c r="C21" s="1">
        <v>2023</v>
      </c>
      <c r="D21" s="1" t="s">
        <v>401</v>
      </c>
      <c r="E21" s="1" t="s">
        <v>350</v>
      </c>
      <c r="G21" s="1" t="s">
        <v>351</v>
      </c>
      <c r="H21" s="1" t="s">
        <v>351</v>
      </c>
      <c r="O21" s="11" t="s">
        <v>402</v>
      </c>
      <c r="P21" s="1">
        <v>250</v>
      </c>
      <c r="Q21" s="1" t="str">
        <f t="shared" si="0"/>
        <v>Zaliczka</v>
      </c>
      <c r="R21" s="1">
        <v>200</v>
      </c>
    </row>
    <row r="22" spans="1:20" hidden="1" x14ac:dyDescent="0.3">
      <c r="A22" s="1" t="s">
        <v>403</v>
      </c>
      <c r="B22" s="48" t="s">
        <v>349</v>
      </c>
      <c r="C22" s="1">
        <v>2023</v>
      </c>
      <c r="D22" s="1">
        <v>67</v>
      </c>
      <c r="E22" s="1" t="s">
        <v>350</v>
      </c>
      <c r="G22" s="1" t="s">
        <v>351</v>
      </c>
      <c r="H22" s="1" t="s">
        <v>351</v>
      </c>
      <c r="P22" s="1">
        <v>250</v>
      </c>
      <c r="Q22" s="1" t="str">
        <f t="shared" si="0"/>
        <v>Zaliczka</v>
      </c>
      <c r="R22" s="1">
        <v>200</v>
      </c>
    </row>
    <row r="23" spans="1:20" hidden="1" x14ac:dyDescent="0.3">
      <c r="A23" s="1" t="s">
        <v>404</v>
      </c>
      <c r="B23" s="1" t="s">
        <v>349</v>
      </c>
      <c r="C23" s="1">
        <v>2023</v>
      </c>
      <c r="D23" s="19"/>
      <c r="E23" s="1" t="s">
        <v>350</v>
      </c>
      <c r="G23" s="1" t="s">
        <v>351</v>
      </c>
      <c r="H23" s="1" t="s">
        <v>351</v>
      </c>
      <c r="I23" s="1" t="s">
        <v>405</v>
      </c>
      <c r="K23" s="1">
        <v>165</v>
      </c>
      <c r="M23" s="1">
        <v>165</v>
      </c>
      <c r="N23" s="1">
        <v>36</v>
      </c>
      <c r="P23" s="1">
        <v>400</v>
      </c>
      <c r="Q23" s="1" t="str">
        <f t="shared" si="0"/>
        <v>Zaliczka</v>
      </c>
      <c r="R23" s="1">
        <v>200</v>
      </c>
    </row>
    <row r="24" spans="1:20" hidden="1" x14ac:dyDescent="0.3">
      <c r="A24" s="1" t="s">
        <v>406</v>
      </c>
      <c r="B24" s="1" t="s">
        <v>349</v>
      </c>
      <c r="C24" s="1">
        <v>2023</v>
      </c>
      <c r="D24" s="20" t="s">
        <v>407</v>
      </c>
      <c r="E24" s="1" t="s">
        <v>350</v>
      </c>
      <c r="G24" s="1" t="s">
        <v>351</v>
      </c>
      <c r="H24" s="1" t="s">
        <v>351</v>
      </c>
      <c r="K24" s="1">
        <v>90</v>
      </c>
      <c r="P24" s="1">
        <v>250</v>
      </c>
      <c r="Q24" s="1" t="str">
        <f t="shared" si="0"/>
        <v>Zaliczka</v>
      </c>
      <c r="R24" s="1">
        <v>300</v>
      </c>
      <c r="S24" s="1" t="s">
        <v>353</v>
      </c>
      <c r="T24" s="3">
        <v>45432</v>
      </c>
    </row>
    <row r="25" spans="1:20" hidden="1" x14ac:dyDescent="0.3">
      <c r="A25" s="1" t="s">
        <v>408</v>
      </c>
      <c r="B25" s="1" t="s">
        <v>349</v>
      </c>
      <c r="C25" s="1">
        <v>2023</v>
      </c>
      <c r="D25" s="1">
        <v>274</v>
      </c>
      <c r="E25" s="1" t="s">
        <v>350</v>
      </c>
      <c r="F25" s="1" t="s">
        <v>385</v>
      </c>
      <c r="G25" s="1" t="s">
        <v>351</v>
      </c>
      <c r="H25" s="1" t="s">
        <v>351</v>
      </c>
      <c r="P25" s="1">
        <v>250</v>
      </c>
      <c r="Q25" s="1" t="str">
        <f t="shared" si="0"/>
        <v>Zaliczka</v>
      </c>
      <c r="R25" s="1">
        <v>400</v>
      </c>
      <c r="S25" s="1" t="s">
        <v>353</v>
      </c>
      <c r="T25" s="3">
        <v>45436</v>
      </c>
    </row>
    <row r="26" spans="1:20" hidden="1" x14ac:dyDescent="0.3">
      <c r="A26" s="1" t="s">
        <v>409</v>
      </c>
      <c r="B26" s="48" t="s">
        <v>349</v>
      </c>
      <c r="C26" s="1">
        <v>2023</v>
      </c>
      <c r="D26" s="1" t="s">
        <v>410</v>
      </c>
      <c r="E26" s="1" t="s">
        <v>350</v>
      </c>
      <c r="F26" s="1" t="s">
        <v>385</v>
      </c>
      <c r="G26" s="1" t="s">
        <v>351</v>
      </c>
      <c r="H26" s="1" t="s">
        <v>351</v>
      </c>
      <c r="P26" s="1">
        <v>250</v>
      </c>
      <c r="Q26" s="1" t="str">
        <f t="shared" si="0"/>
        <v>Zaliczka</v>
      </c>
      <c r="R26" s="1">
        <v>100</v>
      </c>
      <c r="S26" s="1" t="s">
        <v>353</v>
      </c>
      <c r="T26" s="3">
        <v>45434</v>
      </c>
    </row>
    <row r="27" spans="1:20" hidden="1" x14ac:dyDescent="0.3">
      <c r="A27" s="1" t="s">
        <v>411</v>
      </c>
      <c r="B27" s="1" t="s">
        <v>366</v>
      </c>
      <c r="C27" s="1">
        <v>2023</v>
      </c>
      <c r="D27" s="1" t="s">
        <v>412</v>
      </c>
      <c r="E27" s="1" t="s">
        <v>350</v>
      </c>
      <c r="F27" s="1" t="s">
        <v>413</v>
      </c>
      <c r="G27" s="1" t="str">
        <f>IF(ISBLANK(A27),"","Nie")</f>
        <v>Nie</v>
      </c>
      <c r="H27" s="1" t="str">
        <f>IF(ISBLANK(A27),"","Nie")</f>
        <v>Nie</v>
      </c>
      <c r="J27" s="1">
        <v>1375</v>
      </c>
      <c r="P27" s="1">
        <v>250</v>
      </c>
      <c r="Q27" s="1" t="str">
        <f t="shared" si="0"/>
        <v>Zapłacono</v>
      </c>
      <c r="R27" s="1">
        <v>250</v>
      </c>
      <c r="S27" s="1" t="s">
        <v>353</v>
      </c>
    </row>
    <row r="28" spans="1:20" hidden="1" x14ac:dyDescent="0.3">
      <c r="A28" s="1" t="s">
        <v>414</v>
      </c>
      <c r="B28" s="48" t="s">
        <v>349</v>
      </c>
      <c r="C28" s="1">
        <v>2023</v>
      </c>
      <c r="D28" s="1">
        <v>2526</v>
      </c>
      <c r="E28" s="1" t="s">
        <v>374</v>
      </c>
      <c r="F28" s="1" t="s">
        <v>415</v>
      </c>
      <c r="G28" s="1" t="s">
        <v>351</v>
      </c>
      <c r="H28" s="1" t="s">
        <v>351</v>
      </c>
      <c r="P28" s="1">
        <v>400</v>
      </c>
    </row>
    <row r="29" spans="1:20" hidden="1" x14ac:dyDescent="0.3">
      <c r="A29" s="1" t="s">
        <v>416</v>
      </c>
      <c r="B29" s="1" t="s">
        <v>349</v>
      </c>
      <c r="C29" s="1">
        <v>2023</v>
      </c>
      <c r="D29" s="1" t="s">
        <v>417</v>
      </c>
      <c r="E29" s="1" t="s">
        <v>350</v>
      </c>
      <c r="G29" s="1" t="s">
        <v>351</v>
      </c>
      <c r="H29" s="1" t="s">
        <v>351</v>
      </c>
      <c r="I29" s="1" t="s">
        <v>418</v>
      </c>
      <c r="K29" s="1">
        <v>122</v>
      </c>
      <c r="N29" s="1">
        <v>70</v>
      </c>
      <c r="P29" s="1">
        <v>400</v>
      </c>
      <c r="Q29" s="1" t="str">
        <f t="shared" ref="Q29:Q60" si="1">IF(ISBLANK(R29)," ",IF(R29=P29,"Zapłacono","Zaliczka"))</f>
        <v xml:space="preserve"> </v>
      </c>
    </row>
    <row r="30" spans="1:20" hidden="1" x14ac:dyDescent="0.3">
      <c r="A30" s="1" t="s">
        <v>419</v>
      </c>
      <c r="B30" s="1" t="s">
        <v>349</v>
      </c>
      <c r="C30" s="1">
        <v>2023</v>
      </c>
      <c r="D30" s="1">
        <v>237</v>
      </c>
      <c r="E30" s="1" t="s">
        <v>350</v>
      </c>
      <c r="G30" s="1" t="s">
        <v>351</v>
      </c>
      <c r="H30" s="1" t="s">
        <v>351</v>
      </c>
      <c r="P30" s="1">
        <v>250</v>
      </c>
      <c r="Q30" s="1" t="str">
        <f t="shared" si="1"/>
        <v xml:space="preserve"> </v>
      </c>
    </row>
    <row r="31" spans="1:20" hidden="1" x14ac:dyDescent="0.3">
      <c r="A31" s="1" t="s">
        <v>420</v>
      </c>
      <c r="B31" s="1" t="s">
        <v>349</v>
      </c>
      <c r="C31" s="1">
        <v>2023</v>
      </c>
      <c r="D31" s="1">
        <v>566.38</v>
      </c>
      <c r="E31" s="1" t="s">
        <v>350</v>
      </c>
      <c r="F31" s="1" t="s">
        <v>421</v>
      </c>
      <c r="G31" s="1" t="s">
        <v>351</v>
      </c>
      <c r="H31" s="1" t="s">
        <v>351</v>
      </c>
      <c r="P31" s="1">
        <v>200</v>
      </c>
      <c r="Q31" s="1" t="str">
        <f t="shared" si="1"/>
        <v>Zapłacono</v>
      </c>
      <c r="R31" s="1">
        <v>200</v>
      </c>
      <c r="S31" s="1" t="s">
        <v>353</v>
      </c>
      <c r="T31" s="3">
        <v>45436</v>
      </c>
    </row>
    <row r="32" spans="1:20" hidden="1" x14ac:dyDescent="0.3">
      <c r="A32" s="1" t="s">
        <v>422</v>
      </c>
      <c r="B32" s="1" t="s">
        <v>349</v>
      </c>
      <c r="C32" s="1">
        <v>2023</v>
      </c>
      <c r="D32" s="1">
        <v>1127</v>
      </c>
      <c r="G32" s="1" t="s">
        <v>351</v>
      </c>
      <c r="H32" s="1" t="s">
        <v>351</v>
      </c>
      <c r="P32" s="1">
        <v>250</v>
      </c>
      <c r="Q32" s="1" t="str">
        <f t="shared" si="1"/>
        <v>Zapłacono</v>
      </c>
      <c r="R32" s="1">
        <v>250</v>
      </c>
      <c r="S32" s="1" t="s">
        <v>353</v>
      </c>
    </row>
    <row r="33" spans="1:45" hidden="1" x14ac:dyDescent="0.3">
      <c r="A33" s="1" t="s">
        <v>423</v>
      </c>
      <c r="B33" s="1" t="s">
        <v>349</v>
      </c>
      <c r="C33" s="1">
        <v>2023</v>
      </c>
      <c r="D33" s="1" t="s">
        <v>424</v>
      </c>
      <c r="E33" s="1" t="s">
        <v>374</v>
      </c>
      <c r="F33" s="1" t="s">
        <v>372</v>
      </c>
      <c r="G33" s="1" t="s">
        <v>351</v>
      </c>
      <c r="H33" s="1" t="s">
        <v>351</v>
      </c>
      <c r="I33" s="1" t="s">
        <v>425</v>
      </c>
      <c r="P33" s="1">
        <v>400</v>
      </c>
      <c r="Q33" s="1" t="str">
        <f t="shared" si="1"/>
        <v>Zaliczka</v>
      </c>
      <c r="R33" s="1">
        <v>200</v>
      </c>
      <c r="S33" s="1" t="s">
        <v>353</v>
      </c>
    </row>
    <row r="34" spans="1:45" hidden="1" x14ac:dyDescent="0.3">
      <c r="A34" s="1" t="s">
        <v>426</v>
      </c>
      <c r="B34" s="48" t="s">
        <v>349</v>
      </c>
      <c r="C34" s="1">
        <v>2023</v>
      </c>
      <c r="D34" s="11" t="s">
        <v>427</v>
      </c>
      <c r="E34" s="1" t="s">
        <v>350</v>
      </c>
      <c r="G34" s="1" t="s">
        <v>351</v>
      </c>
      <c r="H34" s="1" t="s">
        <v>351</v>
      </c>
      <c r="I34" s="1">
        <v>794</v>
      </c>
      <c r="P34" s="1">
        <v>250</v>
      </c>
      <c r="Q34" s="1" t="str">
        <f t="shared" si="1"/>
        <v>Zaliczka</v>
      </c>
      <c r="R34" s="1">
        <v>100</v>
      </c>
      <c r="S34" s="1" t="s">
        <v>353</v>
      </c>
      <c r="T34" s="3">
        <v>45434</v>
      </c>
    </row>
    <row r="35" spans="1:45" hidden="1" x14ac:dyDescent="0.3">
      <c r="A35" s="1" t="s">
        <v>428</v>
      </c>
      <c r="B35" s="48" t="s">
        <v>349</v>
      </c>
      <c r="C35" s="1">
        <v>2023</v>
      </c>
      <c r="D35" s="1">
        <v>399.61</v>
      </c>
      <c r="E35" s="1" t="s">
        <v>350</v>
      </c>
      <c r="F35" s="1" t="s">
        <v>385</v>
      </c>
      <c r="G35" s="1" t="s">
        <v>351</v>
      </c>
      <c r="H35" s="1" t="s">
        <v>351</v>
      </c>
      <c r="P35" s="1">
        <v>200</v>
      </c>
      <c r="Q35" s="1" t="str">
        <f t="shared" si="1"/>
        <v>Zaliczka</v>
      </c>
      <c r="R35" s="1">
        <v>250</v>
      </c>
      <c r="S35" s="1" t="s">
        <v>353</v>
      </c>
      <c r="T35" s="3">
        <v>45439</v>
      </c>
    </row>
    <row r="36" spans="1:45" hidden="1" x14ac:dyDescent="0.3">
      <c r="A36" s="1" t="s">
        <v>429</v>
      </c>
      <c r="B36" s="1" t="s">
        <v>349</v>
      </c>
      <c r="C36" s="1">
        <v>2023</v>
      </c>
      <c r="D36" s="1" t="s">
        <v>430</v>
      </c>
      <c r="E36" s="1" t="s">
        <v>350</v>
      </c>
      <c r="F36" s="1" t="s">
        <v>431</v>
      </c>
      <c r="G36" s="1" t="s">
        <v>351</v>
      </c>
      <c r="H36" s="1" t="s">
        <v>351</v>
      </c>
      <c r="K36" s="1">
        <v>278</v>
      </c>
      <c r="O36" s="1" t="s">
        <v>432</v>
      </c>
      <c r="P36" s="1">
        <v>400</v>
      </c>
      <c r="Q36" s="1" t="str">
        <f t="shared" si="1"/>
        <v>Zapłacono</v>
      </c>
      <c r="R36" s="1">
        <v>400</v>
      </c>
      <c r="S36" s="1" t="s">
        <v>353</v>
      </c>
      <c r="T36" s="3">
        <v>45406</v>
      </c>
    </row>
    <row r="37" spans="1:45" hidden="1" x14ac:dyDescent="0.3">
      <c r="A37" s="1" t="s">
        <v>433</v>
      </c>
      <c r="B37" s="1" t="s">
        <v>349</v>
      </c>
      <c r="C37" s="1">
        <v>2023</v>
      </c>
      <c r="D37" s="19">
        <v>107</v>
      </c>
      <c r="G37" s="1" t="s">
        <v>351</v>
      </c>
      <c r="H37" s="1" t="s">
        <v>351</v>
      </c>
      <c r="K37" s="1">
        <v>90</v>
      </c>
      <c r="O37" s="11" t="s">
        <v>434</v>
      </c>
      <c r="P37" s="1">
        <v>250</v>
      </c>
      <c r="Q37" s="1" t="str">
        <f t="shared" si="1"/>
        <v>Zaliczka</v>
      </c>
      <c r="R37" s="1">
        <v>200</v>
      </c>
      <c r="S37" s="1" t="s">
        <v>353</v>
      </c>
      <c r="T37" s="3">
        <v>45434</v>
      </c>
    </row>
    <row r="38" spans="1:45" hidden="1" x14ac:dyDescent="0.3">
      <c r="A38" s="1" t="s">
        <v>435</v>
      </c>
      <c r="B38" s="48" t="s">
        <v>349</v>
      </c>
      <c r="C38" s="1">
        <v>2022</v>
      </c>
      <c r="D38" s="45" t="s">
        <v>436</v>
      </c>
      <c r="E38" s="1" t="s">
        <v>350</v>
      </c>
      <c r="F38" s="1" t="s">
        <v>437</v>
      </c>
      <c r="G38" s="1" t="s">
        <v>351</v>
      </c>
      <c r="H38" s="1" t="s">
        <v>351</v>
      </c>
      <c r="K38" s="1">
        <v>48</v>
      </c>
      <c r="P38" s="1">
        <v>200</v>
      </c>
      <c r="Q38" s="1" t="str">
        <f t="shared" si="1"/>
        <v xml:space="preserve"> </v>
      </c>
    </row>
    <row r="39" spans="1:45" hidden="1" x14ac:dyDescent="0.3">
      <c r="A39" s="1" t="s">
        <v>435</v>
      </c>
      <c r="B39" s="1" t="s">
        <v>349</v>
      </c>
      <c r="C39" s="1">
        <v>2023</v>
      </c>
      <c r="D39" s="1">
        <v>6178</v>
      </c>
      <c r="E39" s="1" t="s">
        <v>350</v>
      </c>
      <c r="G39" s="1" t="s">
        <v>351</v>
      </c>
      <c r="H39" s="1" t="s">
        <v>351</v>
      </c>
      <c r="K39" s="1">
        <v>206</v>
      </c>
      <c r="P39" s="1">
        <v>200</v>
      </c>
      <c r="Q39" s="1" t="str">
        <f t="shared" si="1"/>
        <v xml:space="preserve"> </v>
      </c>
    </row>
    <row r="40" spans="1:45" hidden="1" x14ac:dyDescent="0.3">
      <c r="A40" s="1" t="s">
        <v>438</v>
      </c>
      <c r="B40" s="48" t="s">
        <v>349</v>
      </c>
      <c r="C40" s="1">
        <v>2023</v>
      </c>
      <c r="D40" s="1">
        <v>1132</v>
      </c>
      <c r="E40" s="1" t="s">
        <v>350</v>
      </c>
      <c r="G40" s="1" t="s">
        <v>351</v>
      </c>
      <c r="H40" s="1" t="s">
        <v>351</v>
      </c>
      <c r="K40" s="1">
        <v>38</v>
      </c>
      <c r="P40" s="1">
        <v>250</v>
      </c>
      <c r="Q40" s="1" t="str">
        <f t="shared" si="1"/>
        <v xml:space="preserve"> </v>
      </c>
    </row>
    <row r="41" spans="1:45" hidden="1" x14ac:dyDescent="0.3">
      <c r="A41" s="1" t="s">
        <v>439</v>
      </c>
      <c r="B41" s="1" t="s">
        <v>349</v>
      </c>
      <c r="C41" s="1">
        <v>2023</v>
      </c>
      <c r="D41" s="1">
        <v>456</v>
      </c>
      <c r="E41" s="1" t="s">
        <v>350</v>
      </c>
      <c r="F41" s="1" t="s">
        <v>440</v>
      </c>
      <c r="G41" s="1" t="str">
        <f>IF(ISBLANK(A41),"","Nie")</f>
        <v>Nie</v>
      </c>
      <c r="H41" s="1" t="str">
        <f>IF(ISBLANK(A41),"","Nie")</f>
        <v>Nie</v>
      </c>
      <c r="K41" s="1">
        <v>90</v>
      </c>
      <c r="P41" s="1">
        <v>250</v>
      </c>
      <c r="Q41" s="1" t="str">
        <f t="shared" si="1"/>
        <v>Zaliczka</v>
      </c>
      <c r="R41" s="1">
        <v>200</v>
      </c>
      <c r="S41" s="1" t="s">
        <v>353</v>
      </c>
      <c r="T41" s="3">
        <v>45436</v>
      </c>
    </row>
    <row r="42" spans="1:45" ht="28.8" hidden="1" x14ac:dyDescent="0.3">
      <c r="A42" s="1" t="s">
        <v>441</v>
      </c>
      <c r="B42" s="1" t="s">
        <v>349</v>
      </c>
      <c r="C42" s="1">
        <v>2022</v>
      </c>
      <c r="D42" s="1">
        <v>1631</v>
      </c>
      <c r="E42" s="1" t="s">
        <v>350</v>
      </c>
      <c r="G42" s="1" t="s">
        <v>351</v>
      </c>
      <c r="H42" s="1" t="s">
        <v>351</v>
      </c>
      <c r="O42" s="11" t="s">
        <v>442</v>
      </c>
      <c r="P42" s="1">
        <v>400</v>
      </c>
      <c r="Q42" s="1" t="str">
        <f t="shared" si="1"/>
        <v>Zaliczka</v>
      </c>
      <c r="R42" s="1">
        <v>200</v>
      </c>
      <c r="S42" s="1" t="s">
        <v>353</v>
      </c>
      <c r="T42" s="3">
        <v>45427</v>
      </c>
    </row>
    <row r="43" spans="1:45" ht="28.8" x14ac:dyDescent="0.3">
      <c r="A43" s="1" t="s">
        <v>441</v>
      </c>
      <c r="B43" s="1" t="s">
        <v>390</v>
      </c>
      <c r="C43" s="1">
        <v>2023</v>
      </c>
      <c r="E43" s="1" t="s">
        <v>350</v>
      </c>
      <c r="G43" s="1" t="s">
        <v>367</v>
      </c>
      <c r="H43" s="1" t="s">
        <v>367</v>
      </c>
      <c r="K43" s="1">
        <v>102</v>
      </c>
      <c r="O43" s="11" t="s">
        <v>442</v>
      </c>
      <c r="P43" s="1">
        <v>400</v>
      </c>
      <c r="Q43" s="1" t="str">
        <f t="shared" si="1"/>
        <v>Zaliczka</v>
      </c>
      <c r="R43" s="1">
        <v>200</v>
      </c>
      <c r="S43" s="1" t="s">
        <v>353</v>
      </c>
      <c r="T43" s="3">
        <v>45441</v>
      </c>
      <c r="U43" s="58">
        <v>0</v>
      </c>
      <c r="V43" s="1">
        <v>2621</v>
      </c>
      <c r="W43" s="1">
        <v>2968</v>
      </c>
      <c r="X43" s="1">
        <v>2968</v>
      </c>
      <c r="Y43" s="1">
        <v>2537</v>
      </c>
      <c r="Z43" s="1">
        <v>602</v>
      </c>
      <c r="AA43" s="1">
        <v>1</v>
      </c>
      <c r="AB43" s="1">
        <v>18864</v>
      </c>
      <c r="AC43" s="1">
        <v>1976</v>
      </c>
      <c r="AD43" s="1">
        <v>0</v>
      </c>
      <c r="AG43" s="1">
        <v>1</v>
      </c>
      <c r="AH43" s="1">
        <v>13056</v>
      </c>
      <c r="AI43" s="1">
        <v>1964</v>
      </c>
      <c r="AJ43" s="1">
        <v>0</v>
      </c>
      <c r="AS43" s="1">
        <v>415</v>
      </c>
    </row>
    <row r="44" spans="1:45" hidden="1" x14ac:dyDescent="0.3">
      <c r="A44" s="1" t="s">
        <v>443</v>
      </c>
      <c r="B44" s="1" t="s">
        <v>349</v>
      </c>
      <c r="C44" s="1">
        <v>2023</v>
      </c>
      <c r="D44" s="1">
        <v>1114</v>
      </c>
      <c r="E44" s="1" t="s">
        <v>350</v>
      </c>
      <c r="G44" s="1" t="s">
        <v>351</v>
      </c>
      <c r="H44" s="1" t="s">
        <v>351</v>
      </c>
      <c r="P44" s="1">
        <v>200</v>
      </c>
      <c r="Q44" s="1" t="str">
        <f t="shared" si="1"/>
        <v xml:space="preserve"> </v>
      </c>
    </row>
    <row r="45" spans="1:45" hidden="1" x14ac:dyDescent="0.3">
      <c r="A45" s="1" t="s">
        <v>444</v>
      </c>
      <c r="B45" s="1" t="s">
        <v>349</v>
      </c>
      <c r="C45" s="1">
        <v>2023</v>
      </c>
      <c r="D45" s="19">
        <v>836</v>
      </c>
      <c r="E45" s="1" t="s">
        <v>350</v>
      </c>
      <c r="G45" s="1" t="s">
        <v>351</v>
      </c>
      <c r="H45" s="1" t="s">
        <v>351</v>
      </c>
      <c r="K45" s="1">
        <v>116</v>
      </c>
      <c r="P45" s="1">
        <v>400</v>
      </c>
      <c r="Q45" s="1" t="str">
        <f t="shared" si="1"/>
        <v xml:space="preserve"> </v>
      </c>
    </row>
    <row r="46" spans="1:45" hidden="1" x14ac:dyDescent="0.3">
      <c r="A46" s="1" t="s">
        <v>445</v>
      </c>
      <c r="B46" s="1" t="s">
        <v>366</v>
      </c>
      <c r="C46" s="1">
        <v>2023</v>
      </c>
      <c r="F46" s="1" t="s">
        <v>446</v>
      </c>
      <c r="G46" s="1" t="str">
        <f>IF(ISBLANK(A46),"","Nie")</f>
        <v>Nie</v>
      </c>
      <c r="H46" s="1" t="str">
        <f>IF(ISBLANK(A46),"","Nie")</f>
        <v>Nie</v>
      </c>
      <c r="P46" s="1">
        <v>250</v>
      </c>
      <c r="Q46" s="1" t="str">
        <f t="shared" si="1"/>
        <v>Zaliczka</v>
      </c>
      <c r="R46" s="1">
        <v>100</v>
      </c>
      <c r="S46" s="1" t="s">
        <v>378</v>
      </c>
      <c r="T46" s="3">
        <v>45439</v>
      </c>
      <c r="U46" s="1" t="s">
        <v>447</v>
      </c>
    </row>
    <row r="47" spans="1:45" hidden="1" x14ac:dyDescent="0.3">
      <c r="A47" s="1" t="s">
        <v>448</v>
      </c>
      <c r="B47" s="1" t="s">
        <v>349</v>
      </c>
      <c r="C47" s="1">
        <v>2023</v>
      </c>
      <c r="D47" s="1">
        <v>127</v>
      </c>
      <c r="E47" s="1" t="s">
        <v>374</v>
      </c>
      <c r="G47" s="1" t="s">
        <v>351</v>
      </c>
      <c r="H47" s="1" t="s">
        <v>351</v>
      </c>
      <c r="K47" s="1">
        <v>245</v>
      </c>
      <c r="L47" s="1">
        <v>22</v>
      </c>
      <c r="P47" s="1">
        <v>250</v>
      </c>
      <c r="Q47" s="1" t="str">
        <f t="shared" si="1"/>
        <v>Zapłacono</v>
      </c>
      <c r="R47" s="1">
        <v>250</v>
      </c>
      <c r="S47" s="1" t="s">
        <v>378</v>
      </c>
      <c r="T47" s="3">
        <v>45440</v>
      </c>
      <c r="U47" s="1" t="s">
        <v>449</v>
      </c>
    </row>
    <row r="48" spans="1:45" hidden="1" x14ac:dyDescent="0.3">
      <c r="A48" s="1" t="s">
        <v>450</v>
      </c>
      <c r="B48" s="1" t="s">
        <v>349</v>
      </c>
      <c r="C48" s="1">
        <v>2023</v>
      </c>
      <c r="D48" s="1" t="s">
        <v>451</v>
      </c>
      <c r="E48" s="1" t="s">
        <v>452</v>
      </c>
      <c r="G48" s="1" t="s">
        <v>351</v>
      </c>
      <c r="H48" s="1" t="s">
        <v>351</v>
      </c>
      <c r="K48" s="1">
        <v>222</v>
      </c>
      <c r="L48" s="1">
        <v>22</v>
      </c>
      <c r="P48" s="1">
        <v>250</v>
      </c>
      <c r="Q48" s="1" t="str">
        <f t="shared" si="1"/>
        <v>Zaliczka</v>
      </c>
      <c r="R48" s="1">
        <v>100</v>
      </c>
      <c r="S48" s="1" t="s">
        <v>353</v>
      </c>
      <c r="T48" s="3">
        <v>45440</v>
      </c>
    </row>
    <row r="49" spans="1:21" hidden="1" x14ac:dyDescent="0.3">
      <c r="A49" s="1" t="s">
        <v>453</v>
      </c>
      <c r="B49" s="1" t="s">
        <v>349</v>
      </c>
      <c r="C49" s="1">
        <v>2023</v>
      </c>
      <c r="D49" s="1">
        <v>392.66</v>
      </c>
      <c r="E49" s="1" t="s">
        <v>374</v>
      </c>
      <c r="F49" s="1" t="s">
        <v>421</v>
      </c>
      <c r="G49" s="1" t="s">
        <v>351</v>
      </c>
      <c r="H49" s="1" t="s">
        <v>351</v>
      </c>
      <c r="P49" s="1">
        <v>250</v>
      </c>
      <c r="Q49" s="1" t="str">
        <f t="shared" si="1"/>
        <v>Zapłacono</v>
      </c>
      <c r="R49" s="1">
        <v>250</v>
      </c>
      <c r="T49" s="3">
        <v>45440</v>
      </c>
      <c r="U49" s="1" t="s">
        <v>454</v>
      </c>
    </row>
    <row r="50" spans="1:21" hidden="1" x14ac:dyDescent="0.3">
      <c r="A50" s="1" t="s">
        <v>455</v>
      </c>
      <c r="B50" s="1" t="s">
        <v>349</v>
      </c>
      <c r="C50" s="1">
        <v>2023</v>
      </c>
      <c r="D50" s="1" t="s">
        <v>456</v>
      </c>
      <c r="F50" s="1" t="s">
        <v>356</v>
      </c>
      <c r="G50" s="1" t="s">
        <v>351</v>
      </c>
      <c r="H50" s="1" t="s">
        <v>351</v>
      </c>
      <c r="P50" s="1">
        <v>400</v>
      </c>
      <c r="Q50" s="1" t="str">
        <f t="shared" si="1"/>
        <v>Zaliczka</v>
      </c>
      <c r="R50" s="1">
        <v>200</v>
      </c>
      <c r="S50" s="1" t="s">
        <v>353</v>
      </c>
      <c r="T50" s="3">
        <v>45446</v>
      </c>
    </row>
    <row r="51" spans="1:21" hidden="1" x14ac:dyDescent="0.3">
      <c r="B51" s="1"/>
      <c r="G51" s="1" t="str">
        <f t="shared" ref="G51:G81" si="2">IF(ISBLANK(A51),"","Nie")</f>
        <v/>
      </c>
      <c r="H51" s="1" t="str">
        <f t="shared" ref="H51:H81" si="3">IF(ISBLANK(A51),"","Nie")</f>
        <v/>
      </c>
      <c r="Q51" s="1" t="str">
        <f t="shared" si="1"/>
        <v xml:space="preserve"> </v>
      </c>
    </row>
    <row r="52" spans="1:21" hidden="1" x14ac:dyDescent="0.3">
      <c r="B52" s="1"/>
      <c r="G52" s="1" t="str">
        <f t="shared" si="2"/>
        <v/>
      </c>
      <c r="H52" s="1" t="str">
        <f t="shared" si="3"/>
        <v/>
      </c>
      <c r="Q52" s="1" t="str">
        <f t="shared" si="1"/>
        <v xml:space="preserve"> </v>
      </c>
    </row>
    <row r="53" spans="1:21" hidden="1" x14ac:dyDescent="0.3">
      <c r="B53" s="1"/>
      <c r="G53" s="1" t="str">
        <f t="shared" si="2"/>
        <v/>
      </c>
      <c r="H53" s="1" t="str">
        <f t="shared" si="3"/>
        <v/>
      </c>
      <c r="Q53" s="1" t="str">
        <f t="shared" si="1"/>
        <v xml:space="preserve"> </v>
      </c>
    </row>
    <row r="54" spans="1:21" hidden="1" x14ac:dyDescent="0.3">
      <c r="B54" s="1"/>
      <c r="G54" s="1" t="str">
        <f t="shared" si="2"/>
        <v/>
      </c>
      <c r="H54" s="1" t="str">
        <f t="shared" si="3"/>
        <v/>
      </c>
      <c r="Q54" s="1" t="str">
        <f t="shared" si="1"/>
        <v xml:space="preserve"> </v>
      </c>
    </row>
    <row r="55" spans="1:21" hidden="1" x14ac:dyDescent="0.3">
      <c r="B55" s="1"/>
      <c r="G55" s="1" t="str">
        <f t="shared" si="2"/>
        <v/>
      </c>
      <c r="H55" s="1" t="str">
        <f t="shared" si="3"/>
        <v/>
      </c>
      <c r="Q55" s="1" t="str">
        <f t="shared" si="1"/>
        <v xml:space="preserve"> </v>
      </c>
    </row>
    <row r="56" spans="1:21" hidden="1" x14ac:dyDescent="0.3">
      <c r="B56" s="1"/>
      <c r="G56" s="1" t="str">
        <f t="shared" si="2"/>
        <v/>
      </c>
      <c r="H56" s="1" t="str">
        <f t="shared" si="3"/>
        <v/>
      </c>
      <c r="Q56" s="1" t="str">
        <f t="shared" si="1"/>
        <v xml:space="preserve"> </v>
      </c>
    </row>
    <row r="57" spans="1:21" hidden="1" x14ac:dyDescent="0.3">
      <c r="B57" s="1"/>
      <c r="G57" s="1" t="str">
        <f t="shared" si="2"/>
        <v/>
      </c>
      <c r="H57" s="1" t="str">
        <f t="shared" si="3"/>
        <v/>
      </c>
      <c r="Q57" s="1" t="str">
        <f t="shared" si="1"/>
        <v xml:space="preserve"> </v>
      </c>
    </row>
    <row r="58" spans="1:21" hidden="1" x14ac:dyDescent="0.3">
      <c r="B58" s="1"/>
      <c r="G58" s="1" t="str">
        <f t="shared" si="2"/>
        <v/>
      </c>
      <c r="H58" s="1" t="str">
        <f t="shared" si="3"/>
        <v/>
      </c>
      <c r="Q58" s="1" t="str">
        <f t="shared" si="1"/>
        <v xml:space="preserve"> </v>
      </c>
    </row>
    <row r="59" spans="1:21" hidden="1" x14ac:dyDescent="0.3">
      <c r="B59" s="1"/>
      <c r="G59" s="1" t="str">
        <f t="shared" si="2"/>
        <v/>
      </c>
      <c r="H59" s="1" t="str">
        <f t="shared" si="3"/>
        <v/>
      </c>
      <c r="Q59" s="1" t="str">
        <f t="shared" si="1"/>
        <v xml:space="preserve"> </v>
      </c>
    </row>
    <row r="60" spans="1:21" hidden="1" x14ac:dyDescent="0.3">
      <c r="B60" s="1"/>
      <c r="G60" s="1" t="str">
        <f t="shared" si="2"/>
        <v/>
      </c>
      <c r="H60" s="1" t="str">
        <f t="shared" si="3"/>
        <v/>
      </c>
      <c r="Q60" s="1" t="str">
        <f t="shared" si="1"/>
        <v xml:space="preserve"> </v>
      </c>
    </row>
    <row r="61" spans="1:21" hidden="1" x14ac:dyDescent="0.3">
      <c r="B61" s="1"/>
      <c r="G61" s="1" t="str">
        <f t="shared" si="2"/>
        <v/>
      </c>
      <c r="H61" s="1" t="str">
        <f t="shared" si="3"/>
        <v/>
      </c>
      <c r="Q61" s="1" t="str">
        <f t="shared" ref="Q61:Q81" si="4">IF(ISBLANK(R61)," ",IF(R61=P61,"Zapłacono","Zaliczka"))</f>
        <v xml:space="preserve"> </v>
      </c>
    </row>
    <row r="62" spans="1:21" hidden="1" x14ac:dyDescent="0.3">
      <c r="B62" s="1"/>
      <c r="G62" s="1" t="str">
        <f t="shared" si="2"/>
        <v/>
      </c>
      <c r="H62" s="1" t="str">
        <f t="shared" si="3"/>
        <v/>
      </c>
      <c r="Q62" s="1" t="str">
        <f t="shared" si="4"/>
        <v xml:space="preserve"> </v>
      </c>
    </row>
    <row r="63" spans="1:21" hidden="1" x14ac:dyDescent="0.3">
      <c r="B63" s="1"/>
      <c r="G63" s="1" t="str">
        <f t="shared" si="2"/>
        <v/>
      </c>
      <c r="H63" s="1" t="str">
        <f t="shared" si="3"/>
        <v/>
      </c>
      <c r="Q63" s="1" t="str">
        <f t="shared" si="4"/>
        <v xml:space="preserve"> </v>
      </c>
    </row>
    <row r="64" spans="1:21" hidden="1" x14ac:dyDescent="0.3">
      <c r="B64" s="1"/>
      <c r="G64" s="1" t="str">
        <f t="shared" si="2"/>
        <v/>
      </c>
      <c r="H64" s="1" t="str">
        <f t="shared" si="3"/>
        <v/>
      </c>
      <c r="Q64" s="1" t="str">
        <f t="shared" si="4"/>
        <v xml:space="preserve"> </v>
      </c>
    </row>
    <row r="65" spans="2:21" hidden="1" x14ac:dyDescent="0.3">
      <c r="B65" s="1"/>
      <c r="G65" s="1" t="str">
        <f t="shared" si="2"/>
        <v/>
      </c>
      <c r="H65" s="1" t="str">
        <f t="shared" si="3"/>
        <v/>
      </c>
      <c r="Q65" s="1" t="str">
        <f t="shared" si="4"/>
        <v xml:space="preserve"> </v>
      </c>
    </row>
    <row r="66" spans="2:21" hidden="1" x14ac:dyDescent="0.3">
      <c r="B66" s="1"/>
      <c r="G66" s="1" t="str">
        <f t="shared" si="2"/>
        <v/>
      </c>
      <c r="H66" s="1" t="str">
        <f t="shared" si="3"/>
        <v/>
      </c>
      <c r="Q66" s="1" t="str">
        <f t="shared" si="4"/>
        <v xml:space="preserve"> </v>
      </c>
    </row>
    <row r="67" spans="2:21" hidden="1" x14ac:dyDescent="0.3">
      <c r="B67" s="1"/>
      <c r="G67" s="1" t="str">
        <f t="shared" si="2"/>
        <v/>
      </c>
      <c r="H67" s="1" t="str">
        <f t="shared" si="3"/>
        <v/>
      </c>
      <c r="Q67" s="1" t="str">
        <f t="shared" si="4"/>
        <v xml:space="preserve"> </v>
      </c>
    </row>
    <row r="68" spans="2:21" hidden="1" x14ac:dyDescent="0.3">
      <c r="B68" s="1"/>
      <c r="G68" s="1" t="str">
        <f t="shared" si="2"/>
        <v/>
      </c>
      <c r="H68" s="1" t="str">
        <f t="shared" si="3"/>
        <v/>
      </c>
      <c r="Q68" s="1" t="str">
        <f t="shared" si="4"/>
        <v xml:space="preserve"> </v>
      </c>
    </row>
    <row r="69" spans="2:21" hidden="1" x14ac:dyDescent="0.3">
      <c r="B69" s="1"/>
      <c r="G69" s="1" t="str">
        <f t="shared" si="2"/>
        <v/>
      </c>
      <c r="H69" s="1" t="str">
        <f t="shared" si="3"/>
        <v/>
      </c>
      <c r="Q69" s="1" t="str">
        <f t="shared" si="4"/>
        <v xml:space="preserve"> </v>
      </c>
    </row>
    <row r="70" spans="2:21" hidden="1" x14ac:dyDescent="0.3">
      <c r="B70" s="1"/>
      <c r="G70" s="1" t="str">
        <f t="shared" si="2"/>
        <v/>
      </c>
      <c r="H70" s="1" t="str">
        <f t="shared" si="3"/>
        <v/>
      </c>
      <c r="Q70" s="1" t="str">
        <f t="shared" si="4"/>
        <v xml:space="preserve"> </v>
      </c>
    </row>
    <row r="71" spans="2:21" hidden="1" x14ac:dyDescent="0.3">
      <c r="B71" s="1"/>
      <c r="G71" s="1" t="str">
        <f t="shared" si="2"/>
        <v/>
      </c>
      <c r="H71" s="1" t="str">
        <f t="shared" si="3"/>
        <v/>
      </c>
      <c r="Q71" s="1" t="str">
        <f t="shared" si="4"/>
        <v xml:space="preserve"> </v>
      </c>
    </row>
    <row r="72" spans="2:21" hidden="1" x14ac:dyDescent="0.3">
      <c r="B72" s="1"/>
      <c r="G72" s="1" t="str">
        <f t="shared" si="2"/>
        <v/>
      </c>
      <c r="H72" s="1" t="str">
        <f t="shared" si="3"/>
        <v/>
      </c>
      <c r="Q72" s="1" t="str">
        <f t="shared" si="4"/>
        <v xml:space="preserve"> </v>
      </c>
    </row>
    <row r="73" spans="2:21" hidden="1" x14ac:dyDescent="0.3">
      <c r="B73" s="1"/>
      <c r="G73" s="1" t="str">
        <f t="shared" si="2"/>
        <v/>
      </c>
      <c r="H73" s="1" t="str">
        <f t="shared" si="3"/>
        <v/>
      </c>
      <c r="Q73" s="1" t="str">
        <f t="shared" si="4"/>
        <v xml:space="preserve"> </v>
      </c>
      <c r="T73" s="3">
        <v>45429</v>
      </c>
    </row>
    <row r="74" spans="2:21" hidden="1" x14ac:dyDescent="0.3">
      <c r="B74" s="1"/>
      <c r="G74" s="1" t="str">
        <f t="shared" si="2"/>
        <v/>
      </c>
      <c r="H74" s="1" t="str">
        <f t="shared" si="3"/>
        <v/>
      </c>
      <c r="Q74" s="1" t="str">
        <f t="shared" si="4"/>
        <v>Zaliczka</v>
      </c>
      <c r="R74" s="3">
        <v>45418</v>
      </c>
      <c r="S74" s="1" t="s">
        <v>353</v>
      </c>
      <c r="T74" s="3">
        <v>45429</v>
      </c>
    </row>
    <row r="75" spans="2:21" hidden="1" x14ac:dyDescent="0.3">
      <c r="B75" s="1"/>
      <c r="G75" s="1" t="str">
        <f t="shared" si="2"/>
        <v/>
      </c>
      <c r="H75" s="1" t="str">
        <f t="shared" si="3"/>
        <v/>
      </c>
      <c r="Q75" s="1" t="str">
        <f t="shared" si="4"/>
        <v xml:space="preserve"> </v>
      </c>
      <c r="T75" s="3">
        <v>45429</v>
      </c>
    </row>
    <row r="76" spans="2:21" hidden="1" x14ac:dyDescent="0.3">
      <c r="B76" s="1"/>
      <c r="G76" s="1" t="str">
        <f t="shared" si="2"/>
        <v/>
      </c>
      <c r="H76" s="1" t="str">
        <f t="shared" si="3"/>
        <v/>
      </c>
      <c r="Q76" s="1" t="str">
        <f t="shared" si="4"/>
        <v xml:space="preserve"> </v>
      </c>
    </row>
    <row r="77" spans="2:21" hidden="1" x14ac:dyDescent="0.3">
      <c r="B77" s="1"/>
      <c r="G77" s="1" t="str">
        <f t="shared" si="2"/>
        <v/>
      </c>
      <c r="H77" s="1" t="str">
        <f t="shared" si="3"/>
        <v/>
      </c>
      <c r="Q77" s="1" t="str">
        <f t="shared" si="4"/>
        <v xml:space="preserve"> </v>
      </c>
      <c r="U77" s="1" t="s">
        <v>457</v>
      </c>
    </row>
    <row r="78" spans="2:21" hidden="1" x14ac:dyDescent="0.3">
      <c r="B78" s="1"/>
      <c r="G78" s="1" t="str">
        <f t="shared" si="2"/>
        <v/>
      </c>
      <c r="H78" s="1" t="str">
        <f t="shared" si="3"/>
        <v/>
      </c>
      <c r="Q78" s="1" t="str">
        <f t="shared" si="4"/>
        <v xml:space="preserve"> </v>
      </c>
    </row>
    <row r="79" spans="2:21" hidden="1" x14ac:dyDescent="0.3">
      <c r="B79" s="1"/>
      <c r="G79" s="1" t="str">
        <f t="shared" si="2"/>
        <v/>
      </c>
      <c r="H79" s="1" t="str">
        <f t="shared" si="3"/>
        <v/>
      </c>
      <c r="Q79" s="1" t="str">
        <f t="shared" si="4"/>
        <v xml:space="preserve"> </v>
      </c>
      <c r="U79" s="1" t="s">
        <v>457</v>
      </c>
    </row>
    <row r="80" spans="2:21" hidden="1" x14ac:dyDescent="0.3">
      <c r="B80" s="1"/>
      <c r="G80" s="1" t="str">
        <f t="shared" si="2"/>
        <v/>
      </c>
      <c r="H80" s="1" t="str">
        <f t="shared" si="3"/>
        <v/>
      </c>
      <c r="Q80" s="1" t="str">
        <f t="shared" si="4"/>
        <v xml:space="preserve"> </v>
      </c>
    </row>
    <row r="81" spans="1:20" hidden="1" x14ac:dyDescent="0.3">
      <c r="B81" s="1"/>
      <c r="G81" s="1" t="str">
        <f t="shared" si="2"/>
        <v/>
      </c>
      <c r="H81" s="1" t="str">
        <f t="shared" si="3"/>
        <v/>
      </c>
      <c r="Q81" s="1" t="str">
        <f t="shared" si="4"/>
        <v xml:space="preserve"> </v>
      </c>
    </row>
    <row r="82" spans="1:20" hidden="1" x14ac:dyDescent="0.3">
      <c r="B82" s="1"/>
      <c r="F82" s="1" t="s">
        <v>458</v>
      </c>
    </row>
    <row r="83" spans="1:20" hidden="1" x14ac:dyDescent="0.3"/>
    <row r="84" spans="1:20" hidden="1" x14ac:dyDescent="0.3"/>
    <row r="85" spans="1:20" ht="41.25" hidden="1" customHeight="1" x14ac:dyDescent="0.3">
      <c r="A85" s="1" t="s">
        <v>459</v>
      </c>
      <c r="B85" s="48" t="s">
        <v>349</v>
      </c>
      <c r="C85" s="1">
        <v>2023</v>
      </c>
      <c r="D85" s="1">
        <v>1924</v>
      </c>
      <c r="E85" s="1" t="s">
        <v>350</v>
      </c>
      <c r="F85" s="11"/>
      <c r="K85" s="1">
        <v>90</v>
      </c>
      <c r="O85" s="11" t="s">
        <v>460</v>
      </c>
      <c r="P85" s="1">
        <v>400</v>
      </c>
      <c r="Q85" s="1" t="s">
        <v>461</v>
      </c>
      <c r="R85" s="1">
        <v>200</v>
      </c>
      <c r="S85" s="1" t="s">
        <v>353</v>
      </c>
      <c r="T85" s="3">
        <v>45446</v>
      </c>
    </row>
    <row r="86" spans="1:20" hidden="1" x14ac:dyDescent="0.3">
      <c r="A86" s="1" t="s">
        <v>462</v>
      </c>
      <c r="B86" s="48" t="s">
        <v>366</v>
      </c>
      <c r="C86" s="1">
        <v>2023</v>
      </c>
    </row>
    <row r="87" spans="1:20" x14ac:dyDescent="0.3">
      <c r="H87" s="1" t="s">
        <v>351</v>
      </c>
    </row>
  </sheetData>
  <autoFilter ref="A1:Q86" xr:uid="{2C3300E2-AD2F-4A46-8E07-78BEF47EB899}">
    <filterColumn colId="0">
      <filters>
        <filter val="WOJCIECHOWSKI GRZEGORZ 600 475 593"/>
      </filters>
    </filterColumn>
    <filterColumn colId="1">
      <filters>
        <filter val="DE - Otrzymano dokumenty"/>
      </filters>
    </filterColumn>
    <sortState xmlns:xlrd2="http://schemas.microsoft.com/office/spreadsheetml/2017/richdata2" ref="A2:Q84">
      <sortCondition ref="A1:A84"/>
    </sortState>
  </autoFilter>
  <conditionalFormatting sqref="A2:T79 A82:T1048576">
    <cfRule type="notContainsBlanks" dxfId="41" priority="28">
      <formula>LEN(TRIM(A2))&gt;0</formula>
    </cfRule>
  </conditionalFormatting>
  <conditionalFormatting sqref="C1:C1048576">
    <cfRule type="expression" dxfId="40" priority="78">
      <formula>$C1=2020</formula>
    </cfRule>
    <cfRule type="expression" dxfId="39" priority="79">
      <formula>$C1=2021</formula>
    </cfRule>
    <cfRule type="expression" dxfId="38" priority="80">
      <formula>$C1=2022</formula>
    </cfRule>
  </conditionalFormatting>
  <conditionalFormatting sqref="G1:G79 G82:G1048576">
    <cfRule type="expression" dxfId="37" priority="9">
      <formula>$G1="Nie"</formula>
    </cfRule>
  </conditionalFormatting>
  <conditionalFormatting sqref="H1:H1048576">
    <cfRule type="expression" dxfId="36" priority="8">
      <formula>$H1="Nie"</formula>
    </cfRule>
  </conditionalFormatting>
  <dataValidations count="1">
    <dataValidation allowBlank="1" showInputMessage="1" showErrorMessage="1" sqref="R1:S1 I82:N1048576 F82:F1048576 T82:T1048576 P82:Q1048576 D82:D1048576 A1:O1 D1:D79 P1:Q79 T1:T79 F1:F79 I2:N79" xr:uid="{DC71546D-FFE9-4774-B623-E986BB1FE748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00C7BA5-6CAA-49F9-9FD6-787EC9F7F097}">
            <xm:f>$B2=Pola_Wyb!$A$5</xm:f>
            <x14:dxf>
              <font>
                <color rgb="FF000000"/>
              </font>
              <fill>
                <patternFill patternType="solid">
                  <bgColor theme="5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1" id="{79B2E594-0FF3-4586-98EB-5D336F5F1023}">
            <xm:f>$B2=Pola_Wyb!$A$6</xm:f>
            <x14:dxf>
              <font>
                <color rgb="FF000000"/>
              </font>
              <fill>
                <patternFill patternType="solid">
                  <bgColor theme="9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2" id="{D5B0ECCC-FF36-4724-9F3A-B6619C49DBE8}">
            <xm:f>$B2=Pola_Wyb!$A$7</xm:f>
            <x14:dxf>
              <font>
                <color rgb="FF000000"/>
              </font>
              <fill>
                <patternFill patternType="solid">
                  <bgColor rgb="FFFFFF0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A2:T79 A82:T1048576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AC44822B-E214-407A-A110-2BBA8F8F918E}">
          <x14:formula1>
            <xm:f>Pola_Wyb!$A$5:$A$7</xm:f>
          </x14:formula1>
          <xm:sqref>F82:F1048576 F2:F13 B2:B13 B82:B1048576 D82:D1048576 B15:B79 D2:D79 F15:F79</xm:sqref>
        </x14:dataValidation>
        <x14:dataValidation type="list" showInputMessage="1" showErrorMessage="1" xr:uid="{627248CD-C0F1-4C4C-BA9B-8A6322A589F1}">
          <x14:formula1>
            <xm:f>Pola_Wyb!$N$2:$N$8</xm:f>
          </x14:formula1>
          <xm:sqref>S82:S1048576 S2:S79</xm:sqref>
        </x14:dataValidation>
        <x14:dataValidation type="list" showInputMessage="1" showErrorMessage="1" xr:uid="{E14DFC00-AE5D-47AC-B00F-F57B7A285465}">
          <x14:formula1>
            <xm:f>Pola_Wyb!$O$2:$O$9</xm:f>
          </x14:formula1>
          <xm:sqref>G82:G1048576 G2:G79</xm:sqref>
        </x14:dataValidation>
        <x14:dataValidation type="list" showInputMessage="1" showErrorMessage="1" xr:uid="{4447BC5B-DB04-4F4B-804E-81C46AE3287B}">
          <x14:formula1>
            <xm:f>Pola_Wyb!$O$2:$O$8</xm:f>
          </x14:formula1>
          <xm:sqref>H82:H1048576 H2:H79</xm:sqref>
        </x14:dataValidation>
        <x14:dataValidation type="list" showInputMessage="1" showErrorMessage="1" xr:uid="{B67A33D6-C4FA-478A-AF69-05FDCB2C8AA8}">
          <x14:formula1>
            <xm:f>Pola_Wyb!$G$2:$G$11</xm:f>
          </x14:formula1>
          <xm:sqref>E2:E1048576</xm:sqref>
        </x14:dataValidation>
        <x14:dataValidation type="list" showInputMessage="1" showErrorMessage="1" xr:uid="{1B986B78-7E58-4F18-9656-51CEC28523DA}">
          <x14:formula1>
            <xm:f>Pola_Wyb!$P$2:$P$6</xm:f>
          </x14:formula1>
          <xm:sqref>C2:C1048576</xm:sqref>
        </x14:dataValidation>
        <x14:dataValidation type="list" showInputMessage="1" showErrorMessage="1" xr:uid="{02C7FC66-B63D-411F-9D4E-AC570F963A6F}">
          <x14:formula1>
            <xm:f>'ZP Dane kont'!$M:$M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8A01-9DD6-4BA9-87E2-9A955B737ACE}">
  <sheetPr codeName="Arkusz3"/>
  <dimension ref="A1:I30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44.6640625" style="3" customWidth="1"/>
    <col min="2" max="2" width="29.44140625" style="4" customWidth="1"/>
    <col min="3" max="3" width="9.33203125" style="3" bestFit="1" customWidth="1"/>
    <col min="4" max="4" width="22.5546875" style="1" customWidth="1"/>
    <col min="5" max="5" width="12.5546875" style="1" customWidth="1"/>
    <col min="6" max="6" width="18.88671875" style="1" bestFit="1" customWidth="1"/>
    <col min="7" max="7" width="23.109375" bestFit="1" customWidth="1"/>
    <col min="8" max="8" width="13.44140625" customWidth="1"/>
    <col min="9" max="9" width="13.88671875" customWidth="1"/>
  </cols>
  <sheetData>
    <row r="1" spans="1:9" ht="24" customHeight="1" x14ac:dyDescent="0.3">
      <c r="A1" s="8" t="s">
        <v>307</v>
      </c>
      <c r="B1" s="10" t="s">
        <v>463</v>
      </c>
      <c r="C1" s="9" t="s">
        <v>464</v>
      </c>
      <c r="D1" s="7" t="s">
        <v>465</v>
      </c>
      <c r="E1" s="7" t="s">
        <v>322</v>
      </c>
      <c r="F1" s="7" t="s">
        <v>466</v>
      </c>
      <c r="G1" s="7" t="s">
        <v>467</v>
      </c>
      <c r="H1" s="9" t="s">
        <v>312</v>
      </c>
      <c r="I1" s="7" t="s">
        <v>311</v>
      </c>
    </row>
    <row r="2" spans="1:9" x14ac:dyDescent="0.3">
      <c r="A2" s="3" t="s">
        <v>386</v>
      </c>
      <c r="B2" s="4" t="s">
        <v>468</v>
      </c>
      <c r="C2" s="3" t="str">
        <f>IF(B2=Pola_Wyb!$A$2,Pola_Wyb!$B$2,IF(B2=Pola_Wyb!$A$3,Pola_Wyb!$B$3,IF(B2=Pola_Wyb!$A$4,Pola_Wyb!$B$4,IF(B2=Pola_Wyb!$A$5,Pola_Wyb!$B$5,IF(B2=Pola_Wyb!$A$6,Pola_Wyb!$B$6,IF(B2=Pola_Wyb!$A$7,Pola_Wyb!$B$7,IF(B2=Pola_Wyb!$A$8,Pola_Wyb!$B$8," ")))))))</f>
        <v>ROZ PL</v>
      </c>
      <c r="E2" s="1">
        <v>70</v>
      </c>
      <c r="F2" s="1" t="s">
        <v>469</v>
      </c>
      <c r="G2" t="s">
        <v>470</v>
      </c>
      <c r="I2" t="s">
        <v>471</v>
      </c>
    </row>
    <row r="3" spans="1:9" x14ac:dyDescent="0.3">
      <c r="A3" s="3" t="s">
        <v>472</v>
      </c>
      <c r="B3" s="4" t="s">
        <v>468</v>
      </c>
      <c r="C3" s="3" t="str">
        <f>IF(B3=Pola_Wyb!$A$2,Pola_Wyb!$B$2,IF(B3=Pola_Wyb!$A$3,Pola_Wyb!$B$3,IF(B3=Pola_Wyb!$A$4,Pola_Wyb!$B$4,IF(B3=Pola_Wyb!$A$5,Pola_Wyb!$B$5,IF(B3=Pola_Wyb!$A$6,Pola_Wyb!$B$6,IF(B3=Pola_Wyb!$A$7,Pola_Wyb!$B$7,IF(B3=Pola_Wyb!$A$8,Pola_Wyb!$B$8," ")))))))</f>
        <v>ROZ PL</v>
      </c>
      <c r="D3" s="1" t="s">
        <v>473</v>
      </c>
      <c r="E3" s="1">
        <v>70</v>
      </c>
    </row>
    <row r="4" spans="1:9" x14ac:dyDescent="0.3">
      <c r="A4" s="3" t="s">
        <v>400</v>
      </c>
      <c r="B4" s="4" t="s">
        <v>468</v>
      </c>
      <c r="C4" s="3" t="str">
        <f>IF(B4=Pola_Wyb!$A$2,Pola_Wyb!$B$2,IF(B4=Pola_Wyb!$A$3,Pola_Wyb!$B$3,IF(B4=Pola_Wyb!$A$4,Pola_Wyb!$B$4,IF(B4=Pola_Wyb!$A$5,Pola_Wyb!$B$5,IF(B4=Pola_Wyb!$A$6,Pola_Wyb!$B$6,IF(B4=Pola_Wyb!$A$7,Pola_Wyb!$B$7,IF(B4=Pola_Wyb!$A$8,Pola_Wyb!$B$8," ")))))))</f>
        <v>ROZ PL</v>
      </c>
      <c r="E4" s="1">
        <v>70</v>
      </c>
      <c r="H4" t="s">
        <v>474</v>
      </c>
    </row>
    <row r="5" spans="1:9" x14ac:dyDescent="0.3">
      <c r="C5" s="3" t="str">
        <f>IF(B5=Pola_Wyb!$A$2,Pola_Wyb!$B$2,IF(B5=Pola_Wyb!$A$3,Pola_Wyb!$B$3,IF(B5=Pola_Wyb!$A$4,Pola_Wyb!$B$4,IF(B5=Pola_Wyb!$A$5,Pola_Wyb!$B$5,IF(B5=Pola_Wyb!$A$6,Pola_Wyb!$B$6,IF(B5=Pola_Wyb!$A$7,Pola_Wyb!$B$7,IF(B5=Pola_Wyb!$A$8,Pola_Wyb!$B$8," ")))))))</f>
        <v xml:space="preserve"> </v>
      </c>
    </row>
    <row r="6" spans="1:9" x14ac:dyDescent="0.3">
      <c r="C6" s="3" t="str">
        <f>IF(B6=Pola_Wyb!$A$2,Pola_Wyb!$B$2,IF(B6=Pola_Wyb!$A$3,Pola_Wyb!$B$3,IF(B6=Pola_Wyb!$A$4,Pola_Wyb!$B$4,IF(B6=Pola_Wyb!$A$5,Pola_Wyb!$B$5,IF(B6=Pola_Wyb!$A$6,Pola_Wyb!$B$6,IF(B6=Pola_Wyb!$A$7,Pola_Wyb!$B$7,IF(B6=Pola_Wyb!$A$8,Pola_Wyb!$B$8," ")))))))</f>
        <v xml:space="preserve"> </v>
      </c>
    </row>
    <row r="7" spans="1:9" x14ac:dyDescent="0.3">
      <c r="C7" s="3" t="str">
        <f>IF(B7=Pola_Wyb!$A$2,Pola_Wyb!$B$2,IF(B7=Pola_Wyb!$A$3,Pola_Wyb!$B$3,IF(B7=Pola_Wyb!$A$4,Pola_Wyb!$B$4,IF(B7=Pola_Wyb!$A$5,Pola_Wyb!$B$5,IF(B7=Pola_Wyb!$A$6,Pola_Wyb!$B$6,IF(B7=Pola_Wyb!$A$7,Pola_Wyb!$B$7,IF(B7=Pola_Wyb!$A$8,Pola_Wyb!$B$8," ")))))))</f>
        <v xml:space="preserve"> </v>
      </c>
    </row>
    <row r="8" spans="1:9" x14ac:dyDescent="0.3">
      <c r="C8" s="3" t="str">
        <f>IF(B8=Pola_Wyb!$A$2,Pola_Wyb!$B$2,IF(B8=Pola_Wyb!$A$3,Pola_Wyb!$B$3,IF(B8=Pola_Wyb!$A$4,Pola_Wyb!$B$4,IF(B8=Pola_Wyb!$A$5,Pola_Wyb!$B$5,IF(B8=Pola_Wyb!$A$6,Pola_Wyb!$B$6,IF(B8=Pola_Wyb!$A$7,Pola_Wyb!$B$7,IF(B8=Pola_Wyb!$A$8,Pola_Wyb!$B$8," ")))))))</f>
        <v xml:space="preserve"> </v>
      </c>
    </row>
    <row r="9" spans="1:9" x14ac:dyDescent="0.3">
      <c r="C9" s="3" t="str">
        <f>IF(B9=Pola_Wyb!$A$2,Pola_Wyb!$B$2,IF(B9=Pola_Wyb!$A$3,Pola_Wyb!$B$3,IF(B9=Pola_Wyb!$A$4,Pola_Wyb!$B$4,IF(B9=Pola_Wyb!$A$5,Pola_Wyb!$B$5,IF(B9=Pola_Wyb!$A$6,Pola_Wyb!$B$6,IF(B9=Pola_Wyb!$A$7,Pola_Wyb!$B$7,IF(B9=Pola_Wyb!$A$8,Pola_Wyb!$B$8," ")))))))</f>
        <v xml:space="preserve"> </v>
      </c>
    </row>
    <row r="10" spans="1:9" x14ac:dyDescent="0.3">
      <c r="C10" s="3" t="str">
        <f>IF(B10=Pola_Wyb!$A$2,Pola_Wyb!$B$2,IF(B10=Pola_Wyb!$A$3,Pola_Wyb!$B$3,IF(B10=Pola_Wyb!$A$4,Pola_Wyb!$B$4,IF(B10=Pola_Wyb!$A$5,Pola_Wyb!$B$5,IF(B10=Pola_Wyb!$A$6,Pola_Wyb!$B$6,IF(B10=Pola_Wyb!$A$7,Pola_Wyb!$B$7,IF(B10=Pola_Wyb!$A$8,Pola_Wyb!$B$8," ")))))))</f>
        <v xml:space="preserve"> </v>
      </c>
    </row>
    <row r="11" spans="1:9" x14ac:dyDescent="0.3">
      <c r="C11" s="3" t="str">
        <f>IF(B11=Pola_Wyb!$A$2,Pola_Wyb!$B$2,IF(B11=Pola_Wyb!$A$3,Pola_Wyb!$B$3,IF(B11=Pola_Wyb!$A$4,Pola_Wyb!$B$4,IF(B11=Pola_Wyb!$A$5,Pola_Wyb!$B$5,IF(B11=Pola_Wyb!$A$6,Pola_Wyb!$B$6,IF(B11=Pola_Wyb!$A$7,Pola_Wyb!$B$7,IF(B11=Pola_Wyb!$A$8,Pola_Wyb!$B$8," ")))))))</f>
        <v xml:space="preserve"> </v>
      </c>
    </row>
    <row r="12" spans="1:9" x14ac:dyDescent="0.3">
      <c r="C12" s="3" t="str">
        <f>IF(B12=Pola_Wyb!$A$2,Pola_Wyb!$B$2,IF(B12=Pola_Wyb!$A$3,Pola_Wyb!$B$3,IF(B12=Pola_Wyb!$A$4,Pola_Wyb!$B$4,IF(B12=Pola_Wyb!$A$5,Pola_Wyb!$B$5,IF(B12=Pola_Wyb!$A$6,Pola_Wyb!$B$6,IF(B12=Pola_Wyb!$A$7,Pola_Wyb!$B$7,IF(B12=Pola_Wyb!$A$8,Pola_Wyb!$B$8," ")))))))</f>
        <v xml:space="preserve"> </v>
      </c>
    </row>
    <row r="13" spans="1:9" x14ac:dyDescent="0.3">
      <c r="C13" s="3" t="str">
        <f>IF(B13=Pola_Wyb!$A$2,Pola_Wyb!$B$2,IF(B13=Pola_Wyb!$A$3,Pola_Wyb!$B$3,IF(B13=Pola_Wyb!$A$4,Pola_Wyb!$B$4,IF(B13=Pola_Wyb!$A$5,Pola_Wyb!$B$5,IF(B13=Pola_Wyb!$A$6,Pola_Wyb!$B$6,IF(B13=Pola_Wyb!$A$7,Pola_Wyb!$B$7,IF(B13=Pola_Wyb!$A$8,Pola_Wyb!$B$8," ")))))))</f>
        <v xml:space="preserve"> </v>
      </c>
    </row>
    <row r="14" spans="1:9" x14ac:dyDescent="0.3">
      <c r="C14" s="3" t="str">
        <f>IF(B14=Pola_Wyb!$A$2,Pola_Wyb!$B$2,IF(B14=Pola_Wyb!$A$3,Pola_Wyb!$B$3,IF(B14=Pola_Wyb!$A$4,Pola_Wyb!$B$4,IF(B14=Pola_Wyb!$A$5,Pola_Wyb!$B$5,IF(B14=Pola_Wyb!$A$6,Pola_Wyb!$B$6,IF(B14=Pola_Wyb!$A$7,Pola_Wyb!$B$7,IF(B14=Pola_Wyb!$A$8,Pola_Wyb!$B$8," ")))))))</f>
        <v xml:space="preserve"> </v>
      </c>
    </row>
    <row r="15" spans="1:9" x14ac:dyDescent="0.3">
      <c r="C15" s="3" t="str">
        <f>IF(B15=Pola_Wyb!$A$2,Pola_Wyb!$B$2,IF(B15=Pola_Wyb!$A$3,Pola_Wyb!$B$3,IF(B15=Pola_Wyb!$A$4,Pola_Wyb!$B$4,IF(B15=Pola_Wyb!$A$5,Pola_Wyb!$B$5,IF(B15=Pola_Wyb!$A$6,Pola_Wyb!$B$6,IF(B15=Pola_Wyb!$A$7,Pola_Wyb!$B$7,IF(B15=Pola_Wyb!$A$8,Pola_Wyb!$B$8," ")))))))</f>
        <v xml:space="preserve"> </v>
      </c>
    </row>
    <row r="16" spans="1:9" x14ac:dyDescent="0.3">
      <c r="C16" s="3" t="str">
        <f>IF(B16=Pola_Wyb!$A$2,Pola_Wyb!$B$2,IF(B16=Pola_Wyb!$A$3,Pola_Wyb!$B$3,IF(B16=Pola_Wyb!$A$4,Pola_Wyb!$B$4,IF(B16=Pola_Wyb!$A$5,Pola_Wyb!$B$5,IF(B16=Pola_Wyb!$A$6,Pola_Wyb!$B$6,IF(B16=Pola_Wyb!$A$7,Pola_Wyb!$B$7,IF(B16=Pola_Wyb!$A$8,Pola_Wyb!$B$8," ")))))))</f>
        <v xml:space="preserve"> </v>
      </c>
    </row>
    <row r="17" spans="3:3" x14ac:dyDescent="0.3">
      <c r="C17" s="3" t="str">
        <f>IF(B17=Pola_Wyb!$A$2,Pola_Wyb!$B$2,IF(B17=Pola_Wyb!$A$3,Pola_Wyb!$B$3,IF(B17=Pola_Wyb!$A$4,Pola_Wyb!$B$4,IF(B17=Pola_Wyb!$A$5,Pola_Wyb!$B$5,IF(B17=Pola_Wyb!$A$6,Pola_Wyb!$B$6,IF(B17=Pola_Wyb!$A$7,Pola_Wyb!$B$7,IF(B17=Pola_Wyb!$A$8,Pola_Wyb!$B$8," ")))))))</f>
        <v xml:space="preserve"> </v>
      </c>
    </row>
    <row r="18" spans="3:3" x14ac:dyDescent="0.3">
      <c r="C18" s="3" t="str">
        <f>IF(B18=Pola_Wyb!$A$2,Pola_Wyb!$B$2,IF(B18=Pola_Wyb!$A$3,Pola_Wyb!$B$3,IF(B18=Pola_Wyb!$A$4,Pola_Wyb!$B$4,IF(B18=Pola_Wyb!$A$5,Pola_Wyb!$B$5,IF(B18=Pola_Wyb!$A$6,Pola_Wyb!$B$6,IF(B18=Pola_Wyb!$A$7,Pola_Wyb!$B$7,IF(B18=Pola_Wyb!$A$8,Pola_Wyb!$B$8," ")))))))</f>
        <v xml:space="preserve"> </v>
      </c>
    </row>
    <row r="19" spans="3:3" x14ac:dyDescent="0.3">
      <c r="C19" s="3" t="str">
        <f>IF(B19=Pola_Wyb!$A$2,Pola_Wyb!$B$2,IF(B19=Pola_Wyb!$A$3,Pola_Wyb!$B$3,IF(B19=Pola_Wyb!$A$4,Pola_Wyb!$B$4,IF(B19=Pola_Wyb!$A$5,Pola_Wyb!$B$5,IF(B19=Pola_Wyb!$A$6,Pola_Wyb!$B$6,IF(B19=Pola_Wyb!$A$7,Pola_Wyb!$B$7,IF(B19=Pola_Wyb!$A$8,Pola_Wyb!$B$8," ")))))))</f>
        <v xml:space="preserve"> </v>
      </c>
    </row>
    <row r="20" spans="3:3" x14ac:dyDescent="0.3">
      <c r="C20" s="3" t="str">
        <f>IF(B20=Pola_Wyb!$A$2,Pola_Wyb!$B$2,IF(B20=Pola_Wyb!$A$3,Pola_Wyb!$B$3,IF(B20=Pola_Wyb!$A$4,Pola_Wyb!$B$4,IF(B20=Pola_Wyb!$A$5,Pola_Wyb!$B$5,IF(B20=Pola_Wyb!$A$6,Pola_Wyb!$B$6,IF(B20=Pola_Wyb!$A$7,Pola_Wyb!$B$7,IF(B20=Pola_Wyb!$A$8,Pola_Wyb!$B$8," ")))))))</f>
        <v xml:space="preserve"> </v>
      </c>
    </row>
    <row r="21" spans="3:3" x14ac:dyDescent="0.3">
      <c r="C21" s="3" t="str">
        <f>IF(B21=Pola_Wyb!$A$2,Pola_Wyb!$B$2,IF(B21=Pola_Wyb!$A$3,Pola_Wyb!$B$3,IF(B21=Pola_Wyb!$A$4,Pola_Wyb!$B$4,IF(B21=Pola_Wyb!$A$5,Pola_Wyb!$B$5,IF(B21=Pola_Wyb!$A$6,Pola_Wyb!$B$6,IF(B21=Pola_Wyb!$A$7,Pola_Wyb!$B$7,IF(B21=Pola_Wyb!$A$8,Pola_Wyb!$B$8," ")))))))</f>
        <v xml:space="preserve"> </v>
      </c>
    </row>
    <row r="22" spans="3:3" x14ac:dyDescent="0.3">
      <c r="C22" s="3" t="str">
        <f>IF(B22=Pola_Wyb!$A$2,Pola_Wyb!$B$2,IF(B22=Pola_Wyb!$A$3,Pola_Wyb!$B$3,IF(B22=Pola_Wyb!$A$4,Pola_Wyb!$B$4,IF(B22=Pola_Wyb!$A$5,Pola_Wyb!$B$5,IF(B22=Pola_Wyb!$A$6,Pola_Wyb!$B$6,IF(B22=Pola_Wyb!$A$7,Pola_Wyb!$B$7,IF(B22=Pola_Wyb!$A$8,Pola_Wyb!$B$8," ")))))))</f>
        <v xml:space="preserve"> </v>
      </c>
    </row>
    <row r="23" spans="3:3" x14ac:dyDescent="0.3">
      <c r="C23" s="3" t="str">
        <f>IF(B23=Pola_Wyb!$A$2,Pola_Wyb!$B$2,IF(B23=Pola_Wyb!$A$3,Pola_Wyb!$B$3,IF(B23=Pola_Wyb!$A$4,Pola_Wyb!$B$4,IF(B23=Pola_Wyb!$A$5,Pola_Wyb!$B$5,IF(B23=Pola_Wyb!$A$6,Pola_Wyb!$B$6,IF(B23=Pola_Wyb!$A$7,Pola_Wyb!$B$7,IF(B23=Pola_Wyb!$A$8,Pola_Wyb!$B$8," ")))))))</f>
        <v xml:space="preserve"> </v>
      </c>
    </row>
    <row r="24" spans="3:3" x14ac:dyDescent="0.3">
      <c r="C24" s="3" t="str">
        <f>IF(B24=Pola_Wyb!$A$2,Pola_Wyb!$B$2,IF(B24=Pola_Wyb!$A$3,Pola_Wyb!$B$3,IF(B24=Pola_Wyb!$A$4,Pola_Wyb!$B$4,IF(B24=Pola_Wyb!$A$5,Pola_Wyb!$B$5,IF(B24=Pola_Wyb!$A$6,Pola_Wyb!$B$6,IF(B24=Pola_Wyb!$A$7,Pola_Wyb!$B$7,IF(B24=Pola_Wyb!$A$8,Pola_Wyb!$B$8," ")))))))</f>
        <v xml:space="preserve"> </v>
      </c>
    </row>
    <row r="25" spans="3:3" x14ac:dyDescent="0.3">
      <c r="C25" s="3" t="str">
        <f>IF(B25=Pola_Wyb!$A$2,Pola_Wyb!$B$2,IF(B25=Pola_Wyb!$A$3,Pola_Wyb!$B$3,IF(B25=Pola_Wyb!$A$4,Pola_Wyb!$B$4,IF(B25=Pola_Wyb!$A$5,Pola_Wyb!$B$5,IF(B25=Pola_Wyb!$A$6,Pola_Wyb!$B$6,IF(B25=Pola_Wyb!$A$7,Pola_Wyb!$B$7,IF(B25=Pola_Wyb!$A$8,Pola_Wyb!$B$8," ")))))))</f>
        <v xml:space="preserve"> </v>
      </c>
    </row>
    <row r="26" spans="3:3" x14ac:dyDescent="0.3">
      <c r="C26" s="3" t="str">
        <f>IF(B26=Pola_Wyb!$A$2,Pola_Wyb!$B$2,IF(B26=Pola_Wyb!$A$3,Pola_Wyb!$B$3,IF(B26=Pola_Wyb!$A$4,Pola_Wyb!$B$4,IF(B26=Pola_Wyb!$A$5,Pola_Wyb!$B$5,IF(B26=Pola_Wyb!$A$6,Pola_Wyb!$B$6,IF(B26=Pola_Wyb!$A$7,Pola_Wyb!$B$7,IF(B26=Pola_Wyb!$A$8,Pola_Wyb!$B$8," ")))))))</f>
        <v xml:space="preserve"> </v>
      </c>
    </row>
    <row r="27" spans="3:3" x14ac:dyDescent="0.3">
      <c r="C27" s="3" t="str">
        <f>IF(B27=Pola_Wyb!$A$2,Pola_Wyb!$B$2,IF(B27=Pola_Wyb!$A$3,Pola_Wyb!$B$3,IF(B27=Pola_Wyb!$A$4,Pola_Wyb!$B$4,IF(B27=Pola_Wyb!$A$5,Pola_Wyb!$B$5,IF(B27=Pola_Wyb!$A$6,Pola_Wyb!$B$6,IF(B27=Pola_Wyb!$A$7,Pola_Wyb!$B$7,IF(B27=Pola_Wyb!$A$8,Pola_Wyb!$B$8," ")))))))</f>
        <v xml:space="preserve"> </v>
      </c>
    </row>
    <row r="28" spans="3:3" x14ac:dyDescent="0.3">
      <c r="C28" s="3" t="str">
        <f>IF(B28=Pola_Wyb!$A$2,Pola_Wyb!$B$2,IF(B28=Pola_Wyb!$A$3,Pola_Wyb!$B$3,IF(B28=Pola_Wyb!$A$4,Pola_Wyb!$B$4,IF(B28=Pola_Wyb!$A$5,Pola_Wyb!$B$5,IF(B28=Pola_Wyb!$A$6,Pola_Wyb!$B$6,IF(B28=Pola_Wyb!$A$7,Pola_Wyb!$B$7,IF(B28=Pola_Wyb!$A$8,Pola_Wyb!$B$8," ")))))))</f>
        <v xml:space="preserve"> </v>
      </c>
    </row>
    <row r="29" spans="3:3" x14ac:dyDescent="0.3">
      <c r="C29" s="3" t="str">
        <f>IF(B29=Pola_Wyb!$A$2,Pola_Wyb!$B$2,IF(B29=Pola_Wyb!$A$3,Pola_Wyb!$B$3,IF(B29=Pola_Wyb!$A$4,Pola_Wyb!$B$4,IF(B29=Pola_Wyb!$A$5,Pola_Wyb!$B$5,IF(B29=Pola_Wyb!$A$6,Pola_Wyb!$B$6,IF(B29=Pola_Wyb!$A$7,Pola_Wyb!$B$7,IF(B29=Pola_Wyb!$A$8,Pola_Wyb!$B$8," ")))))))</f>
        <v xml:space="preserve"> </v>
      </c>
    </row>
    <row r="30" spans="3:3" x14ac:dyDescent="0.3">
      <c r="C30" s="3" t="str">
        <f>IF(B30=Pola_Wyb!$A$2,Pola_Wyb!$B$2,IF(B30=Pola_Wyb!$A$3,Pola_Wyb!$B$3,IF(B30=Pola_Wyb!$A$4,Pola_Wyb!$B$4,IF(B30=Pola_Wyb!$A$5,Pola_Wyb!$B$5,IF(B30=Pola_Wyb!$A$6,Pola_Wyb!$B$6,IF(B30=Pola_Wyb!$A$7,Pola_Wyb!$B$7,IF(B30=Pola_Wyb!$A$8,Pola_Wyb!$B$8," ")))))))</f>
        <v xml:space="preserve"> </v>
      </c>
    </row>
  </sheetData>
  <autoFilter ref="A1:I1" xr:uid="{715B8A01-9DD6-4BA9-87E2-9A955B737ACE}"/>
  <conditionalFormatting sqref="A2:I1048576">
    <cfRule type="notContainsBlanks" dxfId="35" priority="2">
      <formula>LEN(TRIM(A2))&gt;0</formula>
    </cfRule>
  </conditionalFormatting>
  <conditionalFormatting sqref="B1:C1 J1:XFD1 A1:A1048576 D1:I1048576">
    <cfRule type="notContainsBlanks" dxfId="31" priority="3">
      <formula>LEN(TRIM(A1))&gt;0</formula>
    </cfRule>
  </conditionalFormatting>
  <conditionalFormatting sqref="G2:G1048576">
    <cfRule type="notContainsBlanks" dxfId="30" priority="1">
      <formula>LEN(TRIM(G2))&gt;0</formula>
    </cfRule>
  </conditionalFormatting>
  <conditionalFormatting sqref="G1:I1 D1:F1048576">
    <cfRule type="expression" dxfId="29" priority="68">
      <formula>$G1="DE - Rozliczono"</formula>
    </cfRule>
    <cfRule type="expression" dxfId="28" priority="69">
      <formula>$G1="PL - Rozliczono"</formula>
    </cfRule>
    <cfRule type="expression" dxfId="27" priority="70">
      <formula>$G1="DE - Niekompletny zestaw "</formula>
    </cfRule>
    <cfRule type="expression" dxfId="26" priority="71">
      <formula>$G1="Zrealizowane"</formula>
    </cfRule>
    <cfRule type="expression" dxfId="25" priority="72">
      <formula>$G1="PL - Otrzymno dokumenty"</formula>
    </cfRule>
    <cfRule type="expression" dxfId="24" priority="73">
      <formula>$G1="DE - Otrzymno dokumenty"</formula>
    </cfRule>
  </conditionalFormatting>
  <dataValidations count="1">
    <dataValidation allowBlank="1" showInputMessage="1" showErrorMessage="1" sqref="C2:C1048576 A1:I1" xr:uid="{EDD12B3B-2419-42A0-A4D3-67E065B26E16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77F61BEF-6067-4BF5-A945-B451242E85A8}">
            <xm:f>B2=Pola_Wyb!$A$4</xm:f>
            <x14:dxf>
              <fill>
                <patternFill patternType="solid"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" id="{DE5967B2-274C-4F31-AA52-69262B9B06D3}">
            <xm:f>B2=Pola_Wyb!$A$3</xm:f>
            <x14:dxf>
              <fill>
                <patternFill patternType="solid">
                  <bgColor theme="9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7" id="{21F33358-909C-4335-BF0A-22A0D14FC964}">
            <xm:f>B2=Pola_Wyb!$A$2</xm:f>
            <x14:dxf>
              <fill>
                <patternFill patternType="solid">
                  <bgColor rgb="FFFFC7CE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B2:B1048576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35E9FF0-E82F-4BC9-BB33-68164742C3AC}">
          <x14:formula1>
            <xm:f>Pola_Wyb!$F$2:$F$3</xm:f>
          </x14:formula1>
          <xm:sqref>F2:F1048576</xm:sqref>
        </x14:dataValidation>
        <x14:dataValidation type="list" allowBlank="1" showInputMessage="1" showErrorMessage="1" xr:uid="{78532BBB-B681-439B-9ECF-3427E8E37889}">
          <x14:formula1>
            <xm:f>Pola_Wyb!$E$2:$E$6</xm:f>
          </x14:formula1>
          <xm:sqref>D2:D1048576</xm:sqref>
        </x14:dataValidation>
        <x14:dataValidation type="list" allowBlank="1" showInputMessage="1" showErrorMessage="1" xr:uid="{302CF312-F692-495E-82AF-6BAFD10527C3}">
          <x14:formula1>
            <xm:f>Pola_Wyb!$H$2:$H$9</xm:f>
          </x14:formula1>
          <xm:sqref>E2:E1048576</xm:sqref>
        </x14:dataValidation>
        <x14:dataValidation type="list" allowBlank="1" showInputMessage="1" showErrorMessage="1" xr:uid="{28F27A3C-2028-4F0A-A0A9-F508980944A2}">
          <x14:formula1>
            <xm:f>Pola_Wyb!$A$2:$A$4</xm:f>
          </x14:formula1>
          <xm:sqref>B2:B1048576</xm:sqref>
        </x14:dataValidation>
        <x14:dataValidation type="list" allowBlank="1" showInputMessage="1" showErrorMessage="1" xr:uid="{A1C306BD-E850-4479-AF34-E64BDD7C86F9}">
          <x14:formula1>
            <xm:f>Pola_Wyb!$K$2</xm:f>
          </x14:formula1>
          <xm:sqref>G2:G1048576</xm:sqref>
        </x14:dataValidation>
        <x14:dataValidation type="list" allowBlank="1" showInputMessage="1" showErrorMessage="1" xr:uid="{985CE9F6-50E2-4D57-94D5-FF1EADA4FFDD}">
          <x14:formula1>
            <xm:f>Pola_Wyb!$G$2:$G$5</xm:f>
          </x14:formula1>
          <xm:sqref>I2:I1048576</xm:sqref>
        </x14:dataValidation>
        <x14:dataValidation type="list" allowBlank="1" showInputMessage="1" showErrorMessage="1" xr:uid="{7BFE0E8C-B7C3-4595-9033-E52B5E84F7A8}">
          <x14:formula1>
            <xm:f>'ZP Dane kont'!$M:$M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E09-255C-4823-B871-DB608B819C06}">
  <sheetPr>
    <tabColor rgb="FF00B050"/>
  </sheetPr>
  <dimension ref="A1:F136"/>
  <sheetViews>
    <sheetView workbookViewId="0">
      <selection activeCell="D36" sqref="D36"/>
    </sheetView>
  </sheetViews>
  <sheetFormatPr defaultRowHeight="14.4" outlineLevelRow="1" x14ac:dyDescent="0.3"/>
  <cols>
    <col min="1" max="1" width="20.33203125" style="1" bestFit="1" customWidth="1"/>
    <col min="2" max="2" width="20.33203125" style="1" customWidth="1"/>
    <col min="3" max="3" width="13.5546875" style="4" customWidth="1"/>
    <col min="4" max="4" width="32" style="1" bestFit="1" customWidth="1"/>
    <col min="5" max="5" width="20.33203125" style="1" customWidth="1"/>
    <col min="6" max="6" width="34.33203125" style="6" bestFit="1" customWidth="1"/>
  </cols>
  <sheetData>
    <row r="1" spans="1:6" x14ac:dyDescent="0.3">
      <c r="A1" s="22" t="s">
        <v>0</v>
      </c>
      <c r="B1" s="22" t="s">
        <v>1</v>
      </c>
      <c r="C1" s="21" t="s">
        <v>3</v>
      </c>
      <c r="D1" s="22" t="s">
        <v>4</v>
      </c>
      <c r="E1" s="22" t="s">
        <v>2</v>
      </c>
      <c r="F1" s="5" t="s">
        <v>12</v>
      </c>
    </row>
    <row r="2" spans="1:6" x14ac:dyDescent="0.3">
      <c r="A2" s="1" t="s">
        <v>475</v>
      </c>
      <c r="B2" s="1" t="s">
        <v>476</v>
      </c>
      <c r="C2" s="4" t="s">
        <v>477</v>
      </c>
      <c r="D2" s="23" t="s">
        <v>478</v>
      </c>
      <c r="E2" s="1" t="s">
        <v>22</v>
      </c>
      <c r="F2" s="6" t="str">
        <f t="shared" ref="F2:F33" si="0">_xlfn.CONCAT(B2," ",A2, " ",C2)</f>
        <v>Wróbel Tomasz 731 245 960</v>
      </c>
    </row>
    <row r="3" spans="1:6" x14ac:dyDescent="0.3">
      <c r="A3" s="1" t="s">
        <v>479</v>
      </c>
      <c r="B3" s="1" t="s">
        <v>480</v>
      </c>
      <c r="C3" s="4" t="s">
        <v>481</v>
      </c>
      <c r="D3" s="23" t="s">
        <v>482</v>
      </c>
      <c r="E3" s="1" t="s">
        <v>22</v>
      </c>
      <c r="F3" s="6" t="str">
        <f t="shared" si="0"/>
        <v>Gniadek Andrzej 605 371 522</v>
      </c>
    </row>
    <row r="4" spans="1:6" x14ac:dyDescent="0.3">
      <c r="A4" s="1" t="s">
        <v>483</v>
      </c>
      <c r="B4" s="1" t="s">
        <v>185</v>
      </c>
      <c r="C4" s="4" t="s">
        <v>484</v>
      </c>
      <c r="D4" s="23" t="s">
        <v>485</v>
      </c>
      <c r="E4" s="1" t="s">
        <v>22</v>
      </c>
      <c r="F4" s="6" t="str">
        <f t="shared" si="0"/>
        <v>MATUSZEWSKI DOMINIK  604 745 324</v>
      </c>
    </row>
    <row r="5" spans="1:6" x14ac:dyDescent="0.3">
      <c r="A5" s="1" t="s">
        <v>486</v>
      </c>
      <c r="B5" s="1" t="s">
        <v>487</v>
      </c>
      <c r="C5" s="4" t="s">
        <v>488</v>
      </c>
      <c r="D5" s="23" t="s">
        <v>489</v>
      </c>
      <c r="E5" s="1" t="s">
        <v>22</v>
      </c>
      <c r="F5" s="6" t="str">
        <f t="shared" si="0"/>
        <v>UJEJSKI MICHAŁ 880 049123</v>
      </c>
    </row>
    <row r="6" spans="1:6" x14ac:dyDescent="0.3">
      <c r="A6" s="1" t="s">
        <v>49</v>
      </c>
      <c r="B6" s="1" t="s">
        <v>490</v>
      </c>
      <c r="C6" s="4" t="s">
        <v>491</v>
      </c>
      <c r="D6" s="23" t="s">
        <v>489</v>
      </c>
      <c r="E6" s="1" t="s">
        <v>22</v>
      </c>
      <c r="F6" s="6" t="str">
        <f t="shared" si="0"/>
        <v>KUREK KACPER 664 868 502</v>
      </c>
    </row>
    <row r="7" spans="1:6" x14ac:dyDescent="0.3">
      <c r="A7" s="1" t="s">
        <v>70</v>
      </c>
      <c r="B7" s="1" t="s">
        <v>492</v>
      </c>
      <c r="C7" s="4" t="s">
        <v>493</v>
      </c>
      <c r="D7" s="23" t="s">
        <v>494</v>
      </c>
      <c r="E7" s="1" t="s">
        <v>22</v>
      </c>
      <c r="F7" s="6" t="str">
        <f t="shared" si="0"/>
        <v>ZIEBA  DARIUSZ 787 369 461</v>
      </c>
    </row>
    <row r="8" spans="1:6" x14ac:dyDescent="0.3">
      <c r="A8" s="1" t="s">
        <v>261</v>
      </c>
      <c r="B8" s="1" t="s">
        <v>495</v>
      </c>
      <c r="C8" s="4" t="s">
        <v>496</v>
      </c>
      <c r="D8" s="23" t="s">
        <v>497</v>
      </c>
      <c r="E8" s="1" t="s">
        <v>22</v>
      </c>
      <c r="F8" s="6" t="str">
        <f t="shared" si="0"/>
        <v>CHRZANOWSKI PAWEŁ 605 294 038</v>
      </c>
    </row>
    <row r="9" spans="1:6" x14ac:dyDescent="0.3">
      <c r="A9" s="1" t="s">
        <v>498</v>
      </c>
      <c r="B9" s="1" t="s">
        <v>499</v>
      </c>
      <c r="C9" s="4" t="s">
        <v>500</v>
      </c>
      <c r="D9" s="23" t="s">
        <v>501</v>
      </c>
      <c r="E9" s="1" t="s">
        <v>22</v>
      </c>
      <c r="F9" s="6" t="str">
        <f t="shared" si="0"/>
        <v>HADER PATRYK 793 974 302</v>
      </c>
    </row>
    <row r="10" spans="1:6" x14ac:dyDescent="0.3">
      <c r="A10" s="1" t="s">
        <v>502</v>
      </c>
      <c r="B10" s="1" t="s">
        <v>499</v>
      </c>
      <c r="C10" s="4" t="s">
        <v>503</v>
      </c>
      <c r="D10" s="23" t="s">
        <v>504</v>
      </c>
      <c r="E10" s="1" t="s">
        <v>22</v>
      </c>
      <c r="F10" s="6" t="str">
        <f t="shared" si="0"/>
        <v>HADER ARKADIUSZ 691 978 150</v>
      </c>
    </row>
    <row r="11" spans="1:6" x14ac:dyDescent="0.3">
      <c r="A11" s="1" t="s">
        <v>505</v>
      </c>
      <c r="B11" s="1" t="s">
        <v>506</v>
      </c>
      <c r="C11" s="4" t="s">
        <v>507</v>
      </c>
      <c r="D11" s="23" t="s">
        <v>508</v>
      </c>
      <c r="E11" s="1" t="s">
        <v>22</v>
      </c>
      <c r="F11" s="6" t="str">
        <f t="shared" si="0"/>
        <v>PELC JADWIGA 791 465 265</v>
      </c>
    </row>
    <row r="12" spans="1:6" x14ac:dyDescent="0.3">
      <c r="A12" s="1" t="s">
        <v>70</v>
      </c>
      <c r="B12" s="1" t="s">
        <v>509</v>
      </c>
      <c r="C12" s="4" t="s">
        <v>510</v>
      </c>
      <c r="D12" s="23" t="s">
        <v>511</v>
      </c>
      <c r="E12" s="1" t="s">
        <v>22</v>
      </c>
      <c r="F12" s="6" t="str">
        <f t="shared" si="0"/>
        <v>TURECKI DARIUSZ 530 990 892</v>
      </c>
    </row>
    <row r="13" spans="1:6" x14ac:dyDescent="0.3">
      <c r="A13" s="1" t="s">
        <v>29</v>
      </c>
      <c r="B13" s="1" t="s">
        <v>512</v>
      </c>
      <c r="C13" s="4" t="s">
        <v>513</v>
      </c>
      <c r="D13" s="23" t="s">
        <v>514</v>
      </c>
      <c r="E13" s="1" t="s">
        <v>22</v>
      </c>
      <c r="F13" s="6" t="str">
        <f t="shared" si="0"/>
        <v>KUROWSKI DAWID 796 047 007</v>
      </c>
    </row>
    <row r="14" spans="1:6" x14ac:dyDescent="0.3">
      <c r="A14" s="1" t="s">
        <v>515</v>
      </c>
      <c r="B14" s="1" t="s">
        <v>516</v>
      </c>
      <c r="C14" s="4" t="s">
        <v>517</v>
      </c>
      <c r="D14" s="23" t="s">
        <v>518</v>
      </c>
      <c r="E14" s="1" t="s">
        <v>22</v>
      </c>
      <c r="F14" s="6" t="str">
        <f t="shared" si="0"/>
        <v>MOSZKOWICZ MARCIN 731 582 57</v>
      </c>
    </row>
    <row r="15" spans="1:6" x14ac:dyDescent="0.3">
      <c r="A15" s="1" t="s">
        <v>519</v>
      </c>
      <c r="B15" s="1" t="s">
        <v>520</v>
      </c>
      <c r="C15" s="4" t="s">
        <v>521</v>
      </c>
      <c r="D15" s="23" t="s">
        <v>522</v>
      </c>
      <c r="E15" s="1" t="s">
        <v>22</v>
      </c>
      <c r="F15" s="6" t="str">
        <f t="shared" si="0"/>
        <v>ŁATKA RAFAł 690 254 268</v>
      </c>
    </row>
    <row r="16" spans="1:6" x14ac:dyDescent="0.3">
      <c r="A16" s="1" t="s">
        <v>523</v>
      </c>
      <c r="B16" s="1" t="s">
        <v>524</v>
      </c>
      <c r="C16" s="4" t="s">
        <v>525</v>
      </c>
      <c r="D16" s="23" t="s">
        <v>526</v>
      </c>
      <c r="E16" s="1" t="s">
        <v>22</v>
      </c>
      <c r="F16" s="6" t="str">
        <f t="shared" si="0"/>
        <v>MILEWCZYK JAROSŁAW 663 162 298</v>
      </c>
    </row>
    <row r="17" spans="1:6" x14ac:dyDescent="0.3">
      <c r="A17" s="1" t="s">
        <v>483</v>
      </c>
      <c r="B17" s="1" t="s">
        <v>527</v>
      </c>
      <c r="C17" s="4" t="s">
        <v>528</v>
      </c>
      <c r="D17" s="23" t="s">
        <v>529</v>
      </c>
      <c r="E17" s="1" t="s">
        <v>22</v>
      </c>
      <c r="F17" s="6" t="str">
        <f t="shared" si="0"/>
        <v>ILUCZYK DOMINIK  883 499 900</v>
      </c>
    </row>
    <row r="18" spans="1:6" x14ac:dyDescent="0.3">
      <c r="A18" s="1" t="s">
        <v>241</v>
      </c>
      <c r="B18" s="1" t="s">
        <v>530</v>
      </c>
      <c r="C18" s="4" t="s">
        <v>531</v>
      </c>
      <c r="D18" s="23" t="s">
        <v>532</v>
      </c>
      <c r="E18" s="1" t="s">
        <v>22</v>
      </c>
      <c r="F18" s="6" t="str">
        <f t="shared" si="0"/>
        <v>TUREK PIOTR 697 585 7777</v>
      </c>
    </row>
    <row r="19" spans="1:6" x14ac:dyDescent="0.3">
      <c r="A19" s="1" t="s">
        <v>36</v>
      </c>
      <c r="B19" s="1" t="s">
        <v>530</v>
      </c>
      <c r="C19" s="4" t="s">
        <v>533</v>
      </c>
      <c r="D19" s="23" t="s">
        <v>532</v>
      </c>
      <c r="E19" s="1" t="s">
        <v>22</v>
      </c>
      <c r="F19" s="6" t="str">
        <f t="shared" si="0"/>
        <v>TUREK JACEK 692 278 694</v>
      </c>
    </row>
    <row r="20" spans="1:6" x14ac:dyDescent="0.3">
      <c r="A20" s="1" t="s">
        <v>272</v>
      </c>
      <c r="B20" s="1" t="s">
        <v>534</v>
      </c>
      <c r="C20" s="4" t="s">
        <v>535</v>
      </c>
      <c r="D20" s="23" t="s">
        <v>532</v>
      </c>
      <c r="E20" s="1" t="s">
        <v>22</v>
      </c>
      <c r="F20" s="6" t="str">
        <f t="shared" si="0"/>
        <v>SOCHACKI RAFAŁ 576 367 835</v>
      </c>
    </row>
    <row r="21" spans="1:6" x14ac:dyDescent="0.3">
      <c r="A21" s="1" t="s">
        <v>536</v>
      </c>
      <c r="B21" s="1" t="s">
        <v>537</v>
      </c>
      <c r="C21" s="4" t="s">
        <v>538</v>
      </c>
      <c r="D21" s="44" t="s">
        <v>539</v>
      </c>
      <c r="E21" s="1" t="s">
        <v>22</v>
      </c>
      <c r="F21" s="6" t="str">
        <f t="shared" si="0"/>
        <v>POŻOGA WALDEMAR 788 369 889</v>
      </c>
    </row>
    <row r="22" spans="1:6" x14ac:dyDescent="0.3">
      <c r="A22" s="1" t="s">
        <v>64</v>
      </c>
      <c r="B22" s="1" t="s">
        <v>540</v>
      </c>
      <c r="C22" s="4" t="s">
        <v>541</v>
      </c>
      <c r="E22" s="46" t="s">
        <v>22</v>
      </c>
      <c r="F22" s="6" t="str">
        <f t="shared" si="0"/>
        <v>FILIP MATEUSZ 721 661 198</v>
      </c>
    </row>
    <row r="23" spans="1:6" x14ac:dyDescent="0.3">
      <c r="A23" s="1" t="s">
        <v>208</v>
      </c>
      <c r="B23" s="1" t="s">
        <v>542</v>
      </c>
      <c r="C23" s="4" t="s">
        <v>543</v>
      </c>
      <c r="D23" s="44" t="s">
        <v>544</v>
      </c>
      <c r="E23" s="1" t="s">
        <v>22</v>
      </c>
      <c r="F23" s="6" t="str">
        <f t="shared" si="0"/>
        <v>SEMENIUK ŁUKASZ 667 391 612</v>
      </c>
    </row>
    <row r="24" spans="1:6" x14ac:dyDescent="0.3">
      <c r="A24" s="1" t="s">
        <v>88</v>
      </c>
      <c r="B24" s="1" t="s">
        <v>545</v>
      </c>
      <c r="C24" s="4" t="s">
        <v>546</v>
      </c>
      <c r="D24" s="44" t="s">
        <v>547</v>
      </c>
      <c r="E24" s="1" t="s">
        <v>22</v>
      </c>
      <c r="F24" s="6" t="str">
        <f t="shared" si="0"/>
        <v>GAWRON GRZEGORZ 795 767 895</v>
      </c>
    </row>
    <row r="25" spans="1:6" x14ac:dyDescent="0.3">
      <c r="A25" s="1" t="s">
        <v>548</v>
      </c>
      <c r="B25" s="1" t="s">
        <v>549</v>
      </c>
      <c r="C25" s="4" t="s">
        <v>550</v>
      </c>
      <c r="D25" s="44" t="s">
        <v>551</v>
      </c>
      <c r="E25" s="1" t="s">
        <v>22</v>
      </c>
      <c r="F25" s="6" t="str">
        <f t="shared" si="0"/>
        <v>NOGA RAFAL 726 655 364</v>
      </c>
    </row>
    <row r="26" spans="1:6" x14ac:dyDescent="0.3">
      <c r="A26" s="1" t="s">
        <v>278</v>
      </c>
      <c r="B26" s="1" t="s">
        <v>552</v>
      </c>
      <c r="C26" s="4" t="s">
        <v>553</v>
      </c>
      <c r="D26" s="44" t="s">
        <v>554</v>
      </c>
      <c r="E26" s="1" t="s">
        <v>22</v>
      </c>
      <c r="F26" s="6" t="str">
        <f t="shared" si="0"/>
        <v>LUTOMSKI DANIEL 535 440 377</v>
      </c>
    </row>
    <row r="27" spans="1:6" x14ac:dyDescent="0.3">
      <c r="A27" s="1" t="s">
        <v>555</v>
      </c>
      <c r="B27" s="1" t="s">
        <v>556</v>
      </c>
      <c r="C27" s="4" t="s">
        <v>557</v>
      </c>
      <c r="D27" s="44" t="s">
        <v>558</v>
      </c>
      <c r="E27" s="1" t="s">
        <v>22</v>
      </c>
      <c r="F27" s="6" t="str">
        <f t="shared" si="0"/>
        <v>ORGANISZCZAK  SEBASTIAN 724 454 159</v>
      </c>
    </row>
    <row r="28" spans="1:6" x14ac:dyDescent="0.3">
      <c r="A28" s="1" t="s">
        <v>483</v>
      </c>
      <c r="B28" s="1" t="s">
        <v>559</v>
      </c>
      <c r="C28" s="4" t="s">
        <v>560</v>
      </c>
      <c r="D28" s="44" t="s">
        <v>561</v>
      </c>
      <c r="E28" s="1" t="s">
        <v>22</v>
      </c>
      <c r="F28" s="6" t="str">
        <f t="shared" si="0"/>
        <v>BALASA DOMINIK  518 293 957</v>
      </c>
    </row>
    <row r="29" spans="1:6" x14ac:dyDescent="0.3">
      <c r="A29" s="1" t="s">
        <v>562</v>
      </c>
      <c r="B29" s="1" t="s">
        <v>563</v>
      </c>
      <c r="C29" s="4" t="s">
        <v>564</v>
      </c>
      <c r="D29" s="44" t="s">
        <v>565</v>
      </c>
      <c r="E29" s="1" t="s">
        <v>22</v>
      </c>
      <c r="F29" s="6" t="str">
        <f t="shared" si="0"/>
        <v>KUBAS MONIKA 788 408 984</v>
      </c>
    </row>
    <row r="30" spans="1:6" x14ac:dyDescent="0.3">
      <c r="A30" s="1" t="s">
        <v>88</v>
      </c>
      <c r="B30" s="1" t="s">
        <v>566</v>
      </c>
      <c r="C30" s="4" t="s">
        <v>567</v>
      </c>
      <c r="D30" s="44" t="s">
        <v>568</v>
      </c>
      <c r="E30" s="1" t="s">
        <v>22</v>
      </c>
      <c r="F30" s="6" t="str">
        <f t="shared" si="0"/>
        <v>LATOSIŃSKI GRZEGORZ 513 973 761</v>
      </c>
    </row>
    <row r="31" spans="1:6" x14ac:dyDescent="0.3">
      <c r="A31" s="1" t="s">
        <v>515</v>
      </c>
      <c r="B31" s="1" t="s">
        <v>569</v>
      </c>
      <c r="C31" s="4" t="s">
        <v>570</v>
      </c>
      <c r="D31" s="44" t="s">
        <v>571</v>
      </c>
      <c r="E31" s="1" t="s">
        <v>22</v>
      </c>
      <c r="F31" s="6" t="str">
        <f t="shared" si="0"/>
        <v>POKRYWKA MARCIN 880 714 679</v>
      </c>
    </row>
    <row r="32" spans="1:6" x14ac:dyDescent="0.3">
      <c r="A32" s="1" t="s">
        <v>241</v>
      </c>
      <c r="B32" s="1" t="s">
        <v>572</v>
      </c>
      <c r="C32" s="4" t="s">
        <v>573</v>
      </c>
      <c r="D32" s="44" t="s">
        <v>574</v>
      </c>
      <c r="E32" s="1" t="s">
        <v>22</v>
      </c>
      <c r="F32" s="6" t="str">
        <f t="shared" si="0"/>
        <v>DROBOT PIOTR 517 826 504</v>
      </c>
    </row>
    <row r="33" spans="1:6" x14ac:dyDescent="0.3">
      <c r="A33" s="1" t="s">
        <v>96</v>
      </c>
      <c r="B33" s="1" t="s">
        <v>575</v>
      </c>
      <c r="C33" s="4" t="s">
        <v>576</v>
      </c>
      <c r="D33" s="44" t="s">
        <v>577</v>
      </c>
      <c r="E33" s="1" t="s">
        <v>22</v>
      </c>
      <c r="F33" s="6" t="str">
        <f t="shared" si="0"/>
        <v>ZAJĄC KONRAD 725 331 610</v>
      </c>
    </row>
    <row r="34" spans="1:6" x14ac:dyDescent="0.3">
      <c r="A34" s="1" t="s">
        <v>127</v>
      </c>
      <c r="B34" s="1" t="s">
        <v>578</v>
      </c>
      <c r="C34" s="4" t="s">
        <v>579</v>
      </c>
      <c r="E34" s="1" t="s">
        <v>22</v>
      </c>
      <c r="F34" s="6" t="str">
        <f t="shared" ref="F34:F65" si="1">_xlfn.CONCAT(B34," ",A34, " ",C34)</f>
        <v>WOLANIN DAMIAN 787 976 993</v>
      </c>
    </row>
    <row r="35" spans="1:6" x14ac:dyDescent="0.3">
      <c r="A35" s="1" t="s">
        <v>127</v>
      </c>
      <c r="B35" s="1" t="s">
        <v>185</v>
      </c>
      <c r="C35" s="4" t="s">
        <v>484</v>
      </c>
      <c r="D35" s="44" t="s">
        <v>485</v>
      </c>
      <c r="E35" s="1" t="s">
        <v>22</v>
      </c>
      <c r="F35" s="6" t="str">
        <f t="shared" si="1"/>
        <v>MATUSZEWSKI DAMIAN 604 745 324</v>
      </c>
    </row>
    <row r="36" spans="1:6" x14ac:dyDescent="0.3">
      <c r="A36" s="1" t="s">
        <v>580</v>
      </c>
      <c r="B36" s="1" t="s">
        <v>581</v>
      </c>
      <c r="C36" s="4" t="s">
        <v>582</v>
      </c>
      <c r="D36" s="44" t="s">
        <v>583</v>
      </c>
      <c r="E36" s="1" t="s">
        <v>22</v>
      </c>
      <c r="F36" s="6" t="str">
        <f t="shared" si="1"/>
        <v>KOZIOŁ ROBERT 570 553 125</v>
      </c>
    </row>
    <row r="37" spans="1:6" x14ac:dyDescent="0.3">
      <c r="A37" s="1" t="s">
        <v>584</v>
      </c>
      <c r="B37" s="1" t="s">
        <v>585</v>
      </c>
      <c r="C37" s="4" t="s">
        <v>586</v>
      </c>
      <c r="E37" s="1" t="s">
        <v>22</v>
      </c>
      <c r="F37" s="6" t="str">
        <f t="shared" si="1"/>
        <v>ZYGMUNT MARIUSZ 693 772 436</v>
      </c>
    </row>
    <row r="38" spans="1:6" x14ac:dyDescent="0.3">
      <c r="A38" s="1" t="s">
        <v>190</v>
      </c>
      <c r="B38" s="1" t="s">
        <v>587</v>
      </c>
      <c r="C38" s="4" t="s">
        <v>588</v>
      </c>
      <c r="D38" s="44" t="s">
        <v>589</v>
      </c>
      <c r="E38" s="1" t="s">
        <v>22</v>
      </c>
      <c r="F38" s="6" t="str">
        <f t="shared" si="1"/>
        <v>POCHROŃ JAKUB 788 493 323</v>
      </c>
    </row>
    <row r="39" spans="1:6" x14ac:dyDescent="0.3">
      <c r="A39" s="1" t="s">
        <v>127</v>
      </c>
      <c r="B39" s="1" t="s">
        <v>185</v>
      </c>
      <c r="C39" s="4" t="s">
        <v>484</v>
      </c>
      <c r="D39" s="44" t="s">
        <v>485</v>
      </c>
      <c r="E39" s="1" t="s">
        <v>22</v>
      </c>
      <c r="F39" s="6" t="str">
        <f t="shared" si="1"/>
        <v>MATUSZEWSKI DAMIAN 604 745 324</v>
      </c>
    </row>
    <row r="40" spans="1:6" x14ac:dyDescent="0.3">
      <c r="F40" s="6" t="str">
        <f t="shared" si="1"/>
        <v xml:space="preserve">  </v>
      </c>
    </row>
    <row r="41" spans="1:6" x14ac:dyDescent="0.3">
      <c r="F41" s="6" t="str">
        <f t="shared" si="1"/>
        <v xml:space="preserve">  </v>
      </c>
    </row>
    <row r="42" spans="1:6" x14ac:dyDescent="0.3">
      <c r="F42" s="6" t="str">
        <f t="shared" si="1"/>
        <v xml:space="preserve">  </v>
      </c>
    </row>
    <row r="43" spans="1:6" x14ac:dyDescent="0.3">
      <c r="F43" s="6" t="str">
        <f t="shared" si="1"/>
        <v xml:space="preserve">  </v>
      </c>
    </row>
    <row r="44" spans="1:6" x14ac:dyDescent="0.3">
      <c r="F44" s="6" t="str">
        <f t="shared" si="1"/>
        <v xml:space="preserve">  </v>
      </c>
    </row>
    <row r="45" spans="1:6" x14ac:dyDescent="0.3">
      <c r="F45" s="6" t="str">
        <f t="shared" si="1"/>
        <v xml:space="preserve">  </v>
      </c>
    </row>
    <row r="46" spans="1:6" x14ac:dyDescent="0.3">
      <c r="F46" s="6" t="str">
        <f t="shared" si="1"/>
        <v xml:space="preserve">  </v>
      </c>
    </row>
    <row r="47" spans="1:6" x14ac:dyDescent="0.3">
      <c r="F47" s="6" t="str">
        <f t="shared" si="1"/>
        <v xml:space="preserve">  </v>
      </c>
    </row>
    <row r="48" spans="1:6" x14ac:dyDescent="0.3">
      <c r="F48" s="6" t="str">
        <f t="shared" si="1"/>
        <v xml:space="preserve">  </v>
      </c>
    </row>
    <row r="49" spans="6:6" x14ac:dyDescent="0.3">
      <c r="F49" s="6" t="str">
        <f t="shared" si="1"/>
        <v xml:space="preserve">  </v>
      </c>
    </row>
    <row r="50" spans="6:6" x14ac:dyDescent="0.3">
      <c r="F50" s="6" t="str">
        <f t="shared" si="1"/>
        <v xml:space="preserve">  </v>
      </c>
    </row>
    <row r="51" spans="6:6" x14ac:dyDescent="0.3">
      <c r="F51" s="6" t="str">
        <f t="shared" si="1"/>
        <v xml:space="preserve">  </v>
      </c>
    </row>
    <row r="52" spans="6:6" x14ac:dyDescent="0.3">
      <c r="F52" s="6" t="str">
        <f t="shared" si="1"/>
        <v xml:space="preserve">  </v>
      </c>
    </row>
    <row r="53" spans="6:6" x14ac:dyDescent="0.3">
      <c r="F53" s="6" t="str">
        <f t="shared" si="1"/>
        <v xml:space="preserve">  </v>
      </c>
    </row>
    <row r="54" spans="6:6" x14ac:dyDescent="0.3">
      <c r="F54" s="6" t="str">
        <f t="shared" si="1"/>
        <v xml:space="preserve">  </v>
      </c>
    </row>
    <row r="55" spans="6:6" x14ac:dyDescent="0.3">
      <c r="F55" s="6" t="str">
        <f t="shared" si="1"/>
        <v xml:space="preserve">  </v>
      </c>
    </row>
    <row r="56" spans="6:6" x14ac:dyDescent="0.3">
      <c r="F56" s="6" t="str">
        <f t="shared" si="1"/>
        <v xml:space="preserve">  </v>
      </c>
    </row>
    <row r="57" spans="6:6" x14ac:dyDescent="0.3">
      <c r="F57" s="6" t="str">
        <f t="shared" si="1"/>
        <v xml:space="preserve">  </v>
      </c>
    </row>
    <row r="58" spans="6:6" x14ac:dyDescent="0.3">
      <c r="F58" s="6" t="str">
        <f t="shared" si="1"/>
        <v xml:space="preserve">  </v>
      </c>
    </row>
    <row r="59" spans="6:6" x14ac:dyDescent="0.3">
      <c r="F59" s="6" t="str">
        <f t="shared" si="1"/>
        <v xml:space="preserve">  </v>
      </c>
    </row>
    <row r="60" spans="6:6" x14ac:dyDescent="0.3">
      <c r="F60" s="6" t="str">
        <f t="shared" si="1"/>
        <v xml:space="preserve">  </v>
      </c>
    </row>
    <row r="61" spans="6:6" x14ac:dyDescent="0.3">
      <c r="F61" s="6" t="str">
        <f t="shared" si="1"/>
        <v xml:space="preserve">  </v>
      </c>
    </row>
    <row r="62" spans="6:6" x14ac:dyDescent="0.3">
      <c r="F62" s="6" t="str">
        <f t="shared" si="1"/>
        <v xml:space="preserve">  </v>
      </c>
    </row>
    <row r="63" spans="6:6" x14ac:dyDescent="0.3">
      <c r="F63" s="6" t="str">
        <f t="shared" si="1"/>
        <v xml:space="preserve">  </v>
      </c>
    </row>
    <row r="64" spans="6:6" x14ac:dyDescent="0.3">
      <c r="F64" s="6" t="str">
        <f t="shared" si="1"/>
        <v xml:space="preserve">  </v>
      </c>
    </row>
    <row r="65" spans="6:6" x14ac:dyDescent="0.3">
      <c r="F65" s="6" t="str">
        <f t="shared" si="1"/>
        <v xml:space="preserve">  </v>
      </c>
    </row>
    <row r="66" spans="6:6" x14ac:dyDescent="0.3">
      <c r="F66" s="6" t="str">
        <f t="shared" ref="F66:F97" si="2">_xlfn.CONCAT(B66," ",A66, " ",C66)</f>
        <v xml:space="preserve">  </v>
      </c>
    </row>
    <row r="67" spans="6:6" x14ac:dyDescent="0.3">
      <c r="F67" s="6" t="str">
        <f t="shared" si="2"/>
        <v xml:space="preserve">  </v>
      </c>
    </row>
    <row r="68" spans="6:6" x14ac:dyDescent="0.3">
      <c r="F68" s="6" t="str">
        <f t="shared" si="2"/>
        <v xml:space="preserve">  </v>
      </c>
    </row>
    <row r="69" spans="6:6" x14ac:dyDescent="0.3">
      <c r="F69" s="6" t="str">
        <f t="shared" si="2"/>
        <v xml:space="preserve">  </v>
      </c>
    </row>
    <row r="70" spans="6:6" x14ac:dyDescent="0.3">
      <c r="F70" s="6" t="str">
        <f t="shared" si="2"/>
        <v xml:space="preserve">  </v>
      </c>
    </row>
    <row r="71" spans="6:6" x14ac:dyDescent="0.3">
      <c r="F71" s="6" t="str">
        <f t="shared" si="2"/>
        <v xml:space="preserve">  </v>
      </c>
    </row>
    <row r="72" spans="6:6" x14ac:dyDescent="0.3">
      <c r="F72" s="6" t="str">
        <f t="shared" si="2"/>
        <v xml:space="preserve">  </v>
      </c>
    </row>
    <row r="73" spans="6:6" x14ac:dyDescent="0.3">
      <c r="F73" s="6" t="str">
        <f t="shared" si="2"/>
        <v xml:space="preserve">  </v>
      </c>
    </row>
    <row r="74" spans="6:6" x14ac:dyDescent="0.3">
      <c r="F74" s="6" t="str">
        <f t="shared" si="2"/>
        <v xml:space="preserve">  </v>
      </c>
    </row>
    <row r="75" spans="6:6" x14ac:dyDescent="0.3">
      <c r="F75" s="6" t="str">
        <f t="shared" si="2"/>
        <v xml:space="preserve">  </v>
      </c>
    </row>
    <row r="76" spans="6:6" x14ac:dyDescent="0.3">
      <c r="F76" s="6" t="str">
        <f t="shared" si="2"/>
        <v xml:space="preserve">  </v>
      </c>
    </row>
    <row r="77" spans="6:6" x14ac:dyDescent="0.3">
      <c r="F77" s="6" t="str">
        <f t="shared" si="2"/>
        <v xml:space="preserve">  </v>
      </c>
    </row>
    <row r="78" spans="6:6" x14ac:dyDescent="0.3">
      <c r="F78" s="6" t="str">
        <f t="shared" si="2"/>
        <v xml:space="preserve">  </v>
      </c>
    </row>
    <row r="79" spans="6:6" x14ac:dyDescent="0.3">
      <c r="F79" s="6" t="str">
        <f t="shared" si="2"/>
        <v xml:space="preserve">  </v>
      </c>
    </row>
    <row r="80" spans="6:6" x14ac:dyDescent="0.3">
      <c r="F80" s="6" t="str">
        <f t="shared" si="2"/>
        <v xml:space="preserve">  </v>
      </c>
    </row>
    <row r="81" spans="6:6" x14ac:dyDescent="0.3">
      <c r="F81" s="6" t="str">
        <f t="shared" si="2"/>
        <v xml:space="preserve">  </v>
      </c>
    </row>
    <row r="82" spans="6:6" x14ac:dyDescent="0.3">
      <c r="F82" s="6" t="str">
        <f t="shared" si="2"/>
        <v xml:space="preserve">  </v>
      </c>
    </row>
    <row r="83" spans="6:6" x14ac:dyDescent="0.3">
      <c r="F83" s="6" t="str">
        <f t="shared" si="2"/>
        <v xml:space="preserve">  </v>
      </c>
    </row>
    <row r="84" spans="6:6" x14ac:dyDescent="0.3">
      <c r="F84" s="6" t="str">
        <f t="shared" si="2"/>
        <v xml:space="preserve">  </v>
      </c>
    </row>
    <row r="85" spans="6:6" x14ac:dyDescent="0.3">
      <c r="F85" s="6" t="str">
        <f t="shared" si="2"/>
        <v xml:space="preserve">  </v>
      </c>
    </row>
    <row r="86" spans="6:6" x14ac:dyDescent="0.3">
      <c r="F86" s="6" t="str">
        <f t="shared" si="2"/>
        <v xml:space="preserve">  </v>
      </c>
    </row>
    <row r="87" spans="6:6" x14ac:dyDescent="0.3">
      <c r="F87" s="6" t="str">
        <f t="shared" si="2"/>
        <v xml:space="preserve">  </v>
      </c>
    </row>
    <row r="88" spans="6:6" x14ac:dyDescent="0.3">
      <c r="F88" s="6" t="str">
        <f t="shared" si="2"/>
        <v xml:space="preserve">  </v>
      </c>
    </row>
    <row r="89" spans="6:6" x14ac:dyDescent="0.3">
      <c r="F89" s="6" t="str">
        <f t="shared" si="2"/>
        <v xml:space="preserve">  </v>
      </c>
    </row>
    <row r="90" spans="6:6" x14ac:dyDescent="0.3">
      <c r="F90" s="6" t="str">
        <f t="shared" si="2"/>
        <v xml:space="preserve">  </v>
      </c>
    </row>
    <row r="91" spans="6:6" x14ac:dyDescent="0.3">
      <c r="F91" s="6" t="str">
        <f t="shared" si="2"/>
        <v xml:space="preserve">  </v>
      </c>
    </row>
    <row r="92" spans="6:6" x14ac:dyDescent="0.3">
      <c r="F92" s="6" t="str">
        <f t="shared" si="2"/>
        <v xml:space="preserve">  </v>
      </c>
    </row>
    <row r="93" spans="6:6" x14ac:dyDescent="0.3">
      <c r="F93" s="6" t="str">
        <f t="shared" si="2"/>
        <v xml:space="preserve">  </v>
      </c>
    </row>
    <row r="94" spans="6:6" x14ac:dyDescent="0.3">
      <c r="F94" s="6" t="str">
        <f t="shared" si="2"/>
        <v xml:space="preserve">  </v>
      </c>
    </row>
    <row r="95" spans="6:6" x14ac:dyDescent="0.3">
      <c r="F95" s="6" t="str">
        <f t="shared" si="2"/>
        <v xml:space="preserve">  </v>
      </c>
    </row>
    <row r="96" spans="6:6" x14ac:dyDescent="0.3">
      <c r="F96" s="6" t="str">
        <f t="shared" si="2"/>
        <v xml:space="preserve">  </v>
      </c>
    </row>
    <row r="97" spans="6:6" x14ac:dyDescent="0.3">
      <c r="F97" s="6" t="str">
        <f t="shared" si="2"/>
        <v xml:space="preserve">  </v>
      </c>
    </row>
    <row r="98" spans="6:6" x14ac:dyDescent="0.3">
      <c r="F98" s="6" t="str">
        <f t="shared" ref="F98:F131" si="3">_xlfn.CONCAT(B98," ",A98, " ",C98)</f>
        <v xml:space="preserve">  </v>
      </c>
    </row>
    <row r="99" spans="6:6" x14ac:dyDescent="0.3">
      <c r="F99" s="6" t="str">
        <f t="shared" si="3"/>
        <v xml:space="preserve">  </v>
      </c>
    </row>
    <row r="100" spans="6:6" x14ac:dyDescent="0.3">
      <c r="F100" s="6" t="str">
        <f t="shared" si="3"/>
        <v xml:space="preserve">  </v>
      </c>
    </row>
    <row r="101" spans="6:6" x14ac:dyDescent="0.3">
      <c r="F101" s="6" t="str">
        <f t="shared" si="3"/>
        <v xml:space="preserve">  </v>
      </c>
    </row>
    <row r="102" spans="6:6" x14ac:dyDescent="0.3">
      <c r="F102" s="6" t="str">
        <f t="shared" si="3"/>
        <v xml:space="preserve">  </v>
      </c>
    </row>
    <row r="103" spans="6:6" x14ac:dyDescent="0.3">
      <c r="F103" s="6" t="str">
        <f t="shared" si="3"/>
        <v xml:space="preserve">  </v>
      </c>
    </row>
    <row r="104" spans="6:6" x14ac:dyDescent="0.3">
      <c r="F104" s="6" t="str">
        <f t="shared" si="3"/>
        <v xml:space="preserve">  </v>
      </c>
    </row>
    <row r="105" spans="6:6" x14ac:dyDescent="0.3">
      <c r="F105" s="6" t="str">
        <f t="shared" si="3"/>
        <v xml:space="preserve">  </v>
      </c>
    </row>
    <row r="106" spans="6:6" x14ac:dyDescent="0.3">
      <c r="F106" s="6" t="str">
        <f t="shared" si="3"/>
        <v xml:space="preserve">  </v>
      </c>
    </row>
    <row r="107" spans="6:6" x14ac:dyDescent="0.3">
      <c r="F107" s="6" t="str">
        <f t="shared" si="3"/>
        <v xml:space="preserve">  </v>
      </c>
    </row>
    <row r="108" spans="6:6" x14ac:dyDescent="0.3">
      <c r="F108" s="6" t="str">
        <f t="shared" si="3"/>
        <v xml:space="preserve">  </v>
      </c>
    </row>
    <row r="109" spans="6:6" x14ac:dyDescent="0.3">
      <c r="F109" s="6" t="str">
        <f t="shared" si="3"/>
        <v xml:space="preserve">  </v>
      </c>
    </row>
    <row r="110" spans="6:6" x14ac:dyDescent="0.3">
      <c r="F110" s="6" t="str">
        <f t="shared" si="3"/>
        <v xml:space="preserve">  </v>
      </c>
    </row>
    <row r="111" spans="6:6" x14ac:dyDescent="0.3">
      <c r="F111" s="6" t="str">
        <f t="shared" si="3"/>
        <v xml:space="preserve">  </v>
      </c>
    </row>
    <row r="112" spans="6:6" x14ac:dyDescent="0.3">
      <c r="F112" s="6" t="str">
        <f t="shared" si="3"/>
        <v xml:space="preserve">  </v>
      </c>
    </row>
    <row r="113" spans="6:6" x14ac:dyDescent="0.3">
      <c r="F113" s="6" t="str">
        <f t="shared" si="3"/>
        <v xml:space="preserve">  </v>
      </c>
    </row>
    <row r="114" spans="6:6" x14ac:dyDescent="0.3">
      <c r="F114" s="6" t="str">
        <f t="shared" si="3"/>
        <v xml:space="preserve">  </v>
      </c>
    </row>
    <row r="115" spans="6:6" x14ac:dyDescent="0.3">
      <c r="F115" s="6" t="str">
        <f t="shared" si="3"/>
        <v xml:space="preserve">  </v>
      </c>
    </row>
    <row r="116" spans="6:6" x14ac:dyDescent="0.3">
      <c r="F116" s="6" t="str">
        <f t="shared" si="3"/>
        <v xml:space="preserve">  </v>
      </c>
    </row>
    <row r="117" spans="6:6" x14ac:dyDescent="0.3">
      <c r="F117" s="6" t="str">
        <f t="shared" si="3"/>
        <v xml:space="preserve">  </v>
      </c>
    </row>
    <row r="118" spans="6:6" x14ac:dyDescent="0.3">
      <c r="F118" s="6" t="str">
        <f t="shared" si="3"/>
        <v xml:space="preserve">  </v>
      </c>
    </row>
    <row r="119" spans="6:6" x14ac:dyDescent="0.3">
      <c r="F119" s="6" t="str">
        <f t="shared" si="3"/>
        <v xml:space="preserve">  </v>
      </c>
    </row>
    <row r="120" spans="6:6" x14ac:dyDescent="0.3">
      <c r="F120" s="6" t="str">
        <f t="shared" si="3"/>
        <v xml:space="preserve">  </v>
      </c>
    </row>
    <row r="121" spans="6:6" x14ac:dyDescent="0.3">
      <c r="F121" s="6" t="str">
        <f t="shared" si="3"/>
        <v xml:space="preserve">  </v>
      </c>
    </row>
    <row r="122" spans="6:6" x14ac:dyDescent="0.3">
      <c r="F122" s="6" t="str">
        <f t="shared" si="3"/>
        <v xml:space="preserve">  </v>
      </c>
    </row>
    <row r="123" spans="6:6" x14ac:dyDescent="0.3">
      <c r="F123" s="6" t="str">
        <f t="shared" si="3"/>
        <v xml:space="preserve">  </v>
      </c>
    </row>
    <row r="124" spans="6:6" x14ac:dyDescent="0.3">
      <c r="F124" s="6" t="str">
        <f t="shared" si="3"/>
        <v xml:space="preserve">  </v>
      </c>
    </row>
    <row r="125" spans="6:6" x14ac:dyDescent="0.3">
      <c r="F125" s="6" t="str">
        <f t="shared" si="3"/>
        <v xml:space="preserve">  </v>
      </c>
    </row>
    <row r="126" spans="6:6" x14ac:dyDescent="0.3">
      <c r="F126" s="6" t="str">
        <f t="shared" si="3"/>
        <v xml:space="preserve">  </v>
      </c>
    </row>
    <row r="127" spans="6:6" x14ac:dyDescent="0.3">
      <c r="F127" s="6" t="str">
        <f t="shared" si="3"/>
        <v xml:space="preserve">  </v>
      </c>
    </row>
    <row r="128" spans="6:6" x14ac:dyDescent="0.3">
      <c r="F128" s="6" t="str">
        <f t="shared" si="3"/>
        <v xml:space="preserve">  </v>
      </c>
    </row>
    <row r="129" spans="6:6" x14ac:dyDescent="0.3">
      <c r="F129" s="6" t="str">
        <f t="shared" si="3"/>
        <v xml:space="preserve">  </v>
      </c>
    </row>
    <row r="130" spans="6:6" x14ac:dyDescent="0.3">
      <c r="F130" s="6" t="str">
        <f t="shared" si="3"/>
        <v xml:space="preserve">  </v>
      </c>
    </row>
    <row r="131" spans="6:6" x14ac:dyDescent="0.3">
      <c r="F131" s="6" t="str">
        <f t="shared" si="3"/>
        <v xml:space="preserve">  </v>
      </c>
    </row>
    <row r="132" spans="6:6" hidden="1" outlineLevel="1" x14ac:dyDescent="0.3"/>
    <row r="133" spans="6:6" hidden="1" outlineLevel="1" x14ac:dyDescent="0.3"/>
    <row r="134" spans="6:6" hidden="1" outlineLevel="1" x14ac:dyDescent="0.3"/>
    <row r="135" spans="6:6" hidden="1" outlineLevel="1" x14ac:dyDescent="0.3"/>
    <row r="136" spans="6:6" collapsed="1" x14ac:dyDescent="0.3"/>
  </sheetData>
  <dataValidations count="2">
    <dataValidation allowBlank="1" showInputMessage="1" showErrorMessage="1" sqref="A1:D1 C2:D12 C137:D1048576 C14:D135" xr:uid="{03F9D353-90D8-4B5A-A3DC-7141BAFE5114}"/>
    <dataValidation allowBlank="1" showInputMessage="1" sqref="F137:F1048576 F1:F135" xr:uid="{9D716FCA-CB97-4D5A-B7E9-42AE23721F05}"/>
  </dataValidations>
  <hyperlinks>
    <hyperlink ref="D2" r:id="rId1" xr:uid="{F8164A09-837D-4886-876D-84F6732D8AE0}"/>
    <hyperlink ref="D3" r:id="rId2" xr:uid="{73541214-0674-4CAE-B772-3DD5D14DCA5C}"/>
    <hyperlink ref="D4" r:id="rId3" xr:uid="{12669832-3699-40CA-89F5-8EC4F47718EE}"/>
    <hyperlink ref="D5" r:id="rId4" xr:uid="{E13251C0-E9CE-4B67-98B9-5C61E3223019}"/>
    <hyperlink ref="D6" r:id="rId5" xr:uid="{C4F8FB09-1784-4131-82E8-5476E3700CC6}"/>
    <hyperlink ref="D7" r:id="rId6" xr:uid="{FAD01052-C18C-48E0-8020-A388A4CFA0C2}"/>
    <hyperlink ref="D8" r:id="rId7" xr:uid="{99B5977C-9B36-438E-9ADB-9D480A0FE192}"/>
    <hyperlink ref="D9" r:id="rId8" xr:uid="{D50ACB3B-A53B-484C-9714-B5CE72772ED7}"/>
    <hyperlink ref="D10" r:id="rId9" xr:uid="{7116B095-142B-413D-9239-FE5C4FC05ED0}"/>
    <hyperlink ref="D11" r:id="rId10" xr:uid="{F0610137-E033-4A81-ABB3-9FDCDC3AF165}"/>
    <hyperlink ref="D12" r:id="rId11" xr:uid="{5E875CBF-F469-49F5-8912-59F57BBA6FE8}"/>
    <hyperlink ref="D13" r:id="rId12" xr:uid="{55E5BA2A-6738-4507-AD8D-B74356957265}"/>
    <hyperlink ref="D14" r:id="rId13" xr:uid="{CB655812-6103-479B-9639-75BE7323554C}"/>
    <hyperlink ref="D15" r:id="rId14" xr:uid="{A98BE852-6592-41DF-B8A4-8AD3BB372967}"/>
    <hyperlink ref="D16" r:id="rId15" xr:uid="{8F6E08A5-1534-48D7-942B-A97A76D62267}"/>
    <hyperlink ref="D17" r:id="rId16" xr:uid="{0381F6DB-4767-491A-827D-A6C61360F334}"/>
    <hyperlink ref="D18" r:id="rId17" xr:uid="{0F732D63-1AE4-45F6-A395-F61C40101248}"/>
    <hyperlink ref="D19" r:id="rId18" xr:uid="{E620651B-FE45-42B9-995B-0C8CC0FEE1A8}"/>
    <hyperlink ref="D20" r:id="rId19" xr:uid="{BACD5612-4E89-4643-841B-8BB563EF4DCB}"/>
    <hyperlink ref="D21" r:id="rId20" xr:uid="{E8AFB580-5E3D-4856-9F4B-68583FD0CDBC}"/>
    <hyperlink ref="D23" r:id="rId21" xr:uid="{9E8D391A-D035-4F2F-B5E5-B78D2AFBA818}"/>
    <hyperlink ref="D24" r:id="rId22" xr:uid="{CEB15017-B4B2-4604-8681-DF4E334EA910}"/>
    <hyperlink ref="D25" r:id="rId23" xr:uid="{C27C618C-A4AB-45CC-B17E-5529A79A9FDA}"/>
    <hyperlink ref="D26" r:id="rId24" xr:uid="{CF2F28E9-AC1D-4299-BD9F-84B75E064A5A}"/>
    <hyperlink ref="D27" r:id="rId25" xr:uid="{70C8882E-C84F-488B-8E7F-1A0C41192E33}"/>
    <hyperlink ref="D29" r:id="rId26" xr:uid="{4748D36C-5BC3-41B2-8447-66E817FD40A0}"/>
    <hyperlink ref="D30" r:id="rId27" xr:uid="{D663A84E-260C-4581-9B32-CF82282109C5}"/>
    <hyperlink ref="D28" r:id="rId28" xr:uid="{7C993EB4-E5EA-42BF-9DB5-AEC3528F89C3}"/>
    <hyperlink ref="D31" r:id="rId29" xr:uid="{EDB23961-63CE-4414-A8FD-8320257913CE}"/>
    <hyperlink ref="D32" r:id="rId30" xr:uid="{E05A44E3-9F9C-4A1C-9BF2-0E6EEC9F192B}"/>
    <hyperlink ref="D33" r:id="rId31" xr:uid="{2F24DDB9-16E1-437B-BB36-D50C59C81E54}"/>
    <hyperlink ref="D39" r:id="rId32" xr:uid="{407B0970-9164-4099-A6AE-0C21F6D36661}"/>
    <hyperlink ref="D35" r:id="rId33" xr:uid="{C36D4378-7A21-46C0-AC2A-D54E73B52507}"/>
    <hyperlink ref="D36" r:id="rId34" xr:uid="{BCC98708-9BEF-49D6-8EA2-1B57B538D9BA}"/>
  </hyperlinks>
  <pageMargins left="0.7" right="0.7" top="0.75" bottom="0.75" header="0.3" footer="0.3"/>
  <tableParts count="1">
    <tablePart r:id="rId3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3B9852-4E4E-45D2-ABDF-FF313AD5AB4B}">
          <x14:formula1>
            <xm:f>Pola_Wyb!$D$2:$D$3</xm:f>
          </x14:formula1>
          <xm:sqref>E1 E3:E10 E137:E1048576 E12:E135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89BC-57A4-43D0-ADF1-14630E9E7100}">
  <sheetPr filterMode="1">
    <tabColor rgb="FF0070C0"/>
  </sheetPr>
  <dimension ref="A1:L203"/>
  <sheetViews>
    <sheetView workbookViewId="0">
      <selection activeCell="K11" sqref="K11"/>
    </sheetView>
  </sheetViews>
  <sheetFormatPr defaultColWidth="9.109375" defaultRowHeight="14.4" x14ac:dyDescent="0.3"/>
  <cols>
    <col min="1" max="1" width="34.33203125" style="27" bestFit="1" customWidth="1"/>
    <col min="2" max="2" width="19.88671875" style="27" bestFit="1" customWidth="1"/>
    <col min="3" max="3" width="21" style="27" bestFit="1" customWidth="1"/>
    <col min="4" max="4" width="23.33203125" style="27" bestFit="1" customWidth="1"/>
    <col min="5" max="5" width="14.6640625" style="30" bestFit="1" customWidth="1"/>
    <col min="6" max="6" width="20.33203125" style="27" customWidth="1"/>
    <col min="7" max="7" width="9.109375" style="27"/>
    <col min="8" max="8" width="8" style="27" bestFit="1" customWidth="1"/>
    <col min="9" max="9" width="13" style="27" bestFit="1" customWidth="1"/>
    <col min="10" max="10" width="9.109375" style="27"/>
    <col min="11" max="11" width="12" style="27" bestFit="1" customWidth="1"/>
    <col min="12" max="12" width="11" style="30" bestFit="1" customWidth="1"/>
    <col min="13" max="16384" width="9.109375" style="27"/>
  </cols>
  <sheetData>
    <row r="1" spans="1:12" ht="15.6" x14ac:dyDescent="0.3">
      <c r="A1" s="24" t="s">
        <v>307</v>
      </c>
      <c r="B1" s="25" t="s">
        <v>590</v>
      </c>
      <c r="C1" s="25" t="s">
        <v>312</v>
      </c>
      <c r="D1" s="25" t="s">
        <v>591</v>
      </c>
      <c r="E1" s="25" t="s">
        <v>592</v>
      </c>
      <c r="F1" s="26" t="s">
        <v>2</v>
      </c>
      <c r="G1" s="25" t="s">
        <v>311</v>
      </c>
      <c r="H1" s="25" t="s">
        <v>322</v>
      </c>
      <c r="I1" s="25" t="s">
        <v>593</v>
      </c>
      <c r="J1" s="25" t="s">
        <v>469</v>
      </c>
      <c r="K1" s="25" t="s">
        <v>594</v>
      </c>
      <c r="L1" s="25" t="s">
        <v>595</v>
      </c>
    </row>
    <row r="2" spans="1:12" x14ac:dyDescent="0.3">
      <c r="A2" s="27" t="s">
        <v>596</v>
      </c>
      <c r="B2" s="27" t="s">
        <v>597</v>
      </c>
      <c r="C2" s="28"/>
      <c r="D2" s="27" t="s">
        <v>598</v>
      </c>
      <c r="E2" s="30">
        <v>45435</v>
      </c>
      <c r="F2" s="27" t="str">
        <f>IF(ISBLANK('FA Dane kont'!E29)," ",'FA Dane kont'!E29)</f>
        <v>Przeworsk</v>
      </c>
      <c r="G2" s="27" t="s">
        <v>374</v>
      </c>
      <c r="H2" s="27">
        <v>246</v>
      </c>
      <c r="I2" s="27" t="str">
        <f t="shared" ref="I2:I24" si="0">IF(ISBLANK(J2)," ",IF(J2=H2,"Zapłacono",IF(J2&gt;H2,"Nadpłata","Zaliczka")))</f>
        <v>Zapłacono</v>
      </c>
      <c r="J2" s="27">
        <v>246</v>
      </c>
      <c r="K2" s="27" t="s">
        <v>599</v>
      </c>
      <c r="L2" s="30">
        <v>45435</v>
      </c>
    </row>
    <row r="3" spans="1:12" x14ac:dyDescent="0.3">
      <c r="A3" s="27" t="s">
        <v>600</v>
      </c>
      <c r="B3" s="27" t="s">
        <v>597</v>
      </c>
      <c r="D3" s="27" t="s">
        <v>598</v>
      </c>
      <c r="E3" s="30">
        <v>45426</v>
      </c>
      <c r="F3" s="27" t="str">
        <f>IF(ISBLANK('FA Dane kont'!E8)," ",'FA Dane kont'!E8)</f>
        <v>Przeworsk</v>
      </c>
      <c r="G3" s="27" t="s">
        <v>374</v>
      </c>
      <c r="H3" s="27">
        <v>246</v>
      </c>
      <c r="I3" s="27" t="str">
        <f t="shared" si="0"/>
        <v>Zapłacono</v>
      </c>
      <c r="J3" s="27">
        <v>246</v>
      </c>
      <c r="K3" s="27" t="s">
        <v>601</v>
      </c>
    </row>
    <row r="4" spans="1:12" x14ac:dyDescent="0.3">
      <c r="A4" s="27" t="str">
        <f>IF(ISBLANK('FA Dane kont'!F32),"",'FA Dane kont'!F32)</f>
        <v>DROBOT PIOTR 517 826 504</v>
      </c>
      <c r="B4" s="27" t="s">
        <v>602</v>
      </c>
      <c r="C4" s="27" t="s">
        <v>603</v>
      </c>
      <c r="D4" s="27" t="s">
        <v>604</v>
      </c>
      <c r="E4" s="30">
        <v>45436</v>
      </c>
      <c r="F4" s="27" t="str">
        <f>IF(ISBLANK('FA Dane kont'!E32)," ",'FA Dane kont'!E32)</f>
        <v>Przeworsk</v>
      </c>
      <c r="G4" s="27" t="s">
        <v>374</v>
      </c>
      <c r="H4" s="27">
        <v>246</v>
      </c>
      <c r="I4" s="27" t="str">
        <f t="shared" si="0"/>
        <v xml:space="preserve"> </v>
      </c>
    </row>
    <row r="5" spans="1:12" x14ac:dyDescent="0.3">
      <c r="A5" s="27" t="s">
        <v>605</v>
      </c>
      <c r="B5" s="27" t="s">
        <v>606</v>
      </c>
      <c r="D5" s="27" t="s">
        <v>598</v>
      </c>
      <c r="E5" s="30">
        <v>45434</v>
      </c>
      <c r="F5" s="27" t="str">
        <f>IF(ISBLANK('FA Dane kont'!E22)," ",'FA Dane kont'!E22)</f>
        <v>Przeworsk</v>
      </c>
      <c r="G5" s="27" t="s">
        <v>374</v>
      </c>
      <c r="H5" s="27">
        <v>100</v>
      </c>
      <c r="I5" s="27" t="str">
        <f t="shared" si="0"/>
        <v>Zapłacono</v>
      </c>
      <c r="J5" s="27">
        <v>100</v>
      </c>
      <c r="K5" s="27" t="s">
        <v>607</v>
      </c>
      <c r="L5" s="30">
        <v>45434</v>
      </c>
    </row>
    <row r="6" spans="1:12" x14ac:dyDescent="0.3">
      <c r="A6" s="27" t="s">
        <v>608</v>
      </c>
      <c r="B6" s="27" t="s">
        <v>597</v>
      </c>
      <c r="C6" s="27" t="s">
        <v>609</v>
      </c>
      <c r="D6" s="27" t="s">
        <v>604</v>
      </c>
      <c r="F6" s="27" t="str">
        <f>IF(ISBLANK('FA Dane kont'!E25)," ",'FA Dane kont'!E25)</f>
        <v>Przeworsk</v>
      </c>
      <c r="G6" s="27" t="s">
        <v>374</v>
      </c>
      <c r="H6" s="27">
        <v>307.5</v>
      </c>
      <c r="I6" s="27" t="str">
        <f t="shared" si="0"/>
        <v xml:space="preserve"> </v>
      </c>
    </row>
    <row r="7" spans="1:12" x14ac:dyDescent="0.3">
      <c r="A7" s="27" t="s">
        <v>610</v>
      </c>
      <c r="B7" s="27" t="s">
        <v>611</v>
      </c>
      <c r="D7" s="27" t="s">
        <v>598</v>
      </c>
      <c r="E7" s="30">
        <v>45425</v>
      </c>
      <c r="F7" s="27" t="str">
        <f>IF(ISBLANK('FA Dane kont'!E3)," ",'FA Dane kont'!E3)</f>
        <v>Przeworsk</v>
      </c>
      <c r="G7" s="27" t="s">
        <v>374</v>
      </c>
      <c r="H7" s="27">
        <v>246</v>
      </c>
      <c r="I7" s="27" t="str">
        <f t="shared" si="0"/>
        <v>Zapłacono</v>
      </c>
      <c r="J7" s="27">
        <v>246</v>
      </c>
      <c r="K7" s="27" t="s">
        <v>612</v>
      </c>
    </row>
    <row r="8" spans="1:12" x14ac:dyDescent="0.3">
      <c r="A8" s="27" t="s">
        <v>613</v>
      </c>
      <c r="B8" s="27" t="s">
        <v>602</v>
      </c>
      <c r="D8" s="27" t="s">
        <v>598</v>
      </c>
      <c r="E8" s="30">
        <v>45426</v>
      </c>
      <c r="F8" s="27" t="str">
        <f>IF(ISBLANK('FA Dane kont'!E10)," ",'FA Dane kont'!E10)</f>
        <v>Przeworsk</v>
      </c>
      <c r="G8" s="27" t="s">
        <v>374</v>
      </c>
      <c r="H8" s="27">
        <v>200</v>
      </c>
      <c r="I8" s="27" t="str">
        <f t="shared" si="0"/>
        <v>Zapłacono</v>
      </c>
      <c r="J8" s="27">
        <v>200</v>
      </c>
      <c r="K8" s="27" t="s">
        <v>614</v>
      </c>
    </row>
    <row r="9" spans="1:12" x14ac:dyDescent="0.3">
      <c r="A9" s="27" t="s">
        <v>615</v>
      </c>
      <c r="B9" s="27" t="s">
        <v>602</v>
      </c>
      <c r="D9" s="27" t="s">
        <v>598</v>
      </c>
      <c r="E9" s="30">
        <v>45426</v>
      </c>
      <c r="F9" s="27" t="str">
        <f>IF(ISBLANK('FA Dane kont'!E9)," ",'FA Dane kont'!E9)</f>
        <v>Przeworsk</v>
      </c>
      <c r="G9" s="27" t="s">
        <v>374</v>
      </c>
      <c r="H9" s="27">
        <v>200</v>
      </c>
      <c r="I9" s="27" t="str">
        <f t="shared" si="0"/>
        <v>Zapłacono</v>
      </c>
      <c r="J9" s="27">
        <v>200</v>
      </c>
      <c r="K9" s="27" t="s">
        <v>614</v>
      </c>
    </row>
    <row r="10" spans="1:12" x14ac:dyDescent="0.3">
      <c r="A10" s="27" t="s">
        <v>616</v>
      </c>
      <c r="B10" s="27" t="s">
        <v>597</v>
      </c>
      <c r="D10" s="27" t="s">
        <v>598</v>
      </c>
      <c r="E10" s="30">
        <v>45429</v>
      </c>
      <c r="F10" s="27" t="str">
        <f>IF(ISBLANK('FA Dane kont'!E17)," ",'FA Dane kont'!E17)</f>
        <v>Przeworsk</v>
      </c>
      <c r="G10" s="27" t="s">
        <v>374</v>
      </c>
      <c r="H10" s="27">
        <v>246</v>
      </c>
      <c r="I10" s="27" t="str">
        <f t="shared" si="0"/>
        <v>Zapłacono</v>
      </c>
      <c r="J10" s="27">
        <v>246</v>
      </c>
      <c r="K10" s="27" t="s">
        <v>617</v>
      </c>
      <c r="L10" s="30">
        <v>45429</v>
      </c>
    </row>
    <row r="11" spans="1:12" x14ac:dyDescent="0.3">
      <c r="A11" s="27" t="str">
        <f>IF(ISBLANK('FA Dane kont'!F36),"",'FA Dane kont'!F36)</f>
        <v>KOZIOŁ ROBERT 570 553 125</v>
      </c>
      <c r="B11" s="27" t="s">
        <v>602</v>
      </c>
      <c r="D11" s="27" t="s">
        <v>598</v>
      </c>
      <c r="E11" s="30">
        <v>45446</v>
      </c>
      <c r="F11" s="27" t="str">
        <f>IF(ISBLANK('FA Dane kont'!E36)," ",'FA Dane kont'!E36)</f>
        <v>Przeworsk</v>
      </c>
      <c r="G11" s="27" t="s">
        <v>350</v>
      </c>
      <c r="H11" s="27">
        <v>246</v>
      </c>
      <c r="I11" s="27" t="str">
        <f t="shared" si="0"/>
        <v>Zapłacono</v>
      </c>
      <c r="J11" s="27">
        <v>246</v>
      </c>
      <c r="K11" s="27" t="s">
        <v>618</v>
      </c>
      <c r="L11" s="30">
        <v>45446</v>
      </c>
    </row>
    <row r="12" spans="1:12" x14ac:dyDescent="0.3">
      <c r="A12" s="27" t="s">
        <v>619</v>
      </c>
      <c r="B12" s="27" t="s">
        <v>611</v>
      </c>
      <c r="D12" s="27" t="s">
        <v>598</v>
      </c>
      <c r="E12" s="30">
        <v>45435</v>
      </c>
      <c r="F12" s="27" t="str">
        <f>IF(ISBLANK('FA Dane kont'!E30)," ",'FA Dane kont'!E30)</f>
        <v>Przeworsk</v>
      </c>
      <c r="G12" s="27" t="s">
        <v>374</v>
      </c>
      <c r="H12" s="27">
        <v>246</v>
      </c>
      <c r="I12" s="27" t="str">
        <f t="shared" si="0"/>
        <v>Zapłacono</v>
      </c>
      <c r="J12" s="27">
        <v>246</v>
      </c>
      <c r="K12" s="27" t="s">
        <v>620</v>
      </c>
      <c r="L12" s="30">
        <v>45435</v>
      </c>
    </row>
    <row r="13" spans="1:12" x14ac:dyDescent="0.3">
      <c r="A13" s="27" t="s">
        <v>621</v>
      </c>
      <c r="B13" s="27" t="s">
        <v>597</v>
      </c>
      <c r="D13" s="27" t="s">
        <v>598</v>
      </c>
      <c r="E13" s="30">
        <v>45426</v>
      </c>
      <c r="F13" s="27" t="str">
        <f>IF(ISBLANK('FA Dane kont'!E6)," ",'FA Dane kont'!E6)</f>
        <v>Przeworsk</v>
      </c>
      <c r="G13" s="27" t="s">
        <v>374</v>
      </c>
      <c r="H13" s="27">
        <v>246</v>
      </c>
      <c r="I13" s="27" t="str">
        <f t="shared" si="0"/>
        <v>Zapłacono</v>
      </c>
      <c r="J13" s="27">
        <v>246</v>
      </c>
      <c r="K13" s="27" t="s">
        <v>622</v>
      </c>
    </row>
    <row r="14" spans="1:12" x14ac:dyDescent="0.3">
      <c r="A14" s="27" t="s">
        <v>623</v>
      </c>
      <c r="B14" s="27" t="s">
        <v>602</v>
      </c>
      <c r="D14" s="27" t="s">
        <v>598</v>
      </c>
      <c r="E14" s="30">
        <v>45429</v>
      </c>
      <c r="F14" s="27" t="str">
        <f>IF(ISBLANK('FA Dane kont'!E13)," ",'FA Dane kont'!E13)</f>
        <v>Przeworsk</v>
      </c>
      <c r="G14" s="27" t="s">
        <v>350</v>
      </c>
      <c r="H14" s="27">
        <v>246</v>
      </c>
      <c r="I14" s="27" t="str">
        <f t="shared" si="0"/>
        <v>Zapłacono</v>
      </c>
      <c r="J14" s="27">
        <v>246</v>
      </c>
      <c r="K14" s="27" t="s">
        <v>624</v>
      </c>
    </row>
    <row r="15" spans="1:12" x14ac:dyDescent="0.3">
      <c r="A15" s="27" t="s">
        <v>625</v>
      </c>
      <c r="B15" s="27" t="s">
        <v>611</v>
      </c>
      <c r="D15" s="27" t="s">
        <v>598</v>
      </c>
      <c r="E15" s="30">
        <v>45435</v>
      </c>
      <c r="F15" s="27" t="str">
        <f>IF(ISBLANK('FA Dane kont'!E31)," ",'FA Dane kont'!E31)</f>
        <v>Przeworsk</v>
      </c>
      <c r="G15" s="27" t="s">
        <v>374</v>
      </c>
      <c r="H15" s="27">
        <v>246</v>
      </c>
      <c r="I15" s="27" t="str">
        <f t="shared" si="0"/>
        <v>Zapłacono</v>
      </c>
      <c r="J15" s="27">
        <v>246</v>
      </c>
    </row>
    <row r="16" spans="1:12" x14ac:dyDescent="0.3">
      <c r="A16" s="27" t="s">
        <v>626</v>
      </c>
      <c r="B16" s="27" t="s">
        <v>627</v>
      </c>
      <c r="C16" s="27" t="s">
        <v>628</v>
      </c>
      <c r="D16" s="27" t="s">
        <v>604</v>
      </c>
      <c r="E16" s="30">
        <v>45434</v>
      </c>
      <c r="F16" s="27" t="str">
        <f>IF(ISBLANK('FA Dane kont'!E27)," ",'FA Dane kont'!E27)</f>
        <v>Przeworsk</v>
      </c>
      <c r="G16" s="27" t="s">
        <v>374</v>
      </c>
      <c r="H16" s="27">
        <v>307.5</v>
      </c>
      <c r="I16" s="27" t="str">
        <f t="shared" si="0"/>
        <v xml:space="preserve"> </v>
      </c>
    </row>
    <row r="17" spans="1:12" x14ac:dyDescent="0.3">
      <c r="A17" s="27" t="s">
        <v>629</v>
      </c>
      <c r="B17" s="27" t="s">
        <v>611</v>
      </c>
      <c r="D17" s="27" t="s">
        <v>604</v>
      </c>
      <c r="F17" s="27" t="str">
        <f>IF(ISBLANK('FA Dane kont'!E15)," ",'FA Dane kont'!E15)</f>
        <v>Przeworsk</v>
      </c>
      <c r="I17" s="27" t="str">
        <f t="shared" si="0"/>
        <v xml:space="preserve"> </v>
      </c>
    </row>
    <row r="18" spans="1:12" x14ac:dyDescent="0.3">
      <c r="A18" s="27" t="str">
        <f>IF(ISBLANK('FA Dane kont'!F35),"",'FA Dane kont'!F35)</f>
        <v>MATUSZEWSKI DAMIAN 604 745 324</v>
      </c>
      <c r="B18" s="27" t="s">
        <v>597</v>
      </c>
      <c r="C18" s="27" t="s">
        <v>630</v>
      </c>
      <c r="D18" s="27" t="s">
        <v>598</v>
      </c>
      <c r="E18" s="30">
        <v>45439</v>
      </c>
      <c r="F18" s="27" t="str">
        <f>IF(ISBLANK('FA Dane kont'!E35)," ",'FA Dane kont'!E35)</f>
        <v>Przeworsk</v>
      </c>
      <c r="G18" s="27" t="s">
        <v>374</v>
      </c>
      <c r="H18" s="27">
        <v>246</v>
      </c>
      <c r="I18" s="27" t="str">
        <f t="shared" si="0"/>
        <v>Zapłacono</v>
      </c>
      <c r="J18" s="27">
        <v>246</v>
      </c>
      <c r="K18" s="27" t="s">
        <v>631</v>
      </c>
      <c r="L18" s="30">
        <v>45439</v>
      </c>
    </row>
    <row r="19" spans="1:12" x14ac:dyDescent="0.3">
      <c r="A19" s="27" t="s">
        <v>632</v>
      </c>
      <c r="B19" s="27" t="s">
        <v>597</v>
      </c>
      <c r="D19" s="27" t="s">
        <v>598</v>
      </c>
      <c r="E19" s="30">
        <v>45425</v>
      </c>
      <c r="F19" s="27" t="str">
        <f>IF(ISBLANK('FA Dane kont'!E4)," ",'FA Dane kont'!E4)</f>
        <v>Przeworsk</v>
      </c>
      <c r="G19" s="27" t="s">
        <v>374</v>
      </c>
      <c r="H19" s="27">
        <v>246</v>
      </c>
      <c r="I19" s="27" t="str">
        <f t="shared" si="0"/>
        <v>Zapłacono</v>
      </c>
      <c r="J19" s="27">
        <v>246</v>
      </c>
      <c r="K19" s="27" t="s">
        <v>633</v>
      </c>
      <c r="L19" s="30">
        <v>45436</v>
      </c>
    </row>
    <row r="20" spans="1:12" x14ac:dyDescent="0.3">
      <c r="A20" s="27" t="s">
        <v>634</v>
      </c>
      <c r="B20" s="27" t="s">
        <v>597</v>
      </c>
      <c r="C20" s="27" t="s">
        <v>635</v>
      </c>
      <c r="D20" s="27" t="s">
        <v>598</v>
      </c>
      <c r="E20" s="30">
        <v>45429</v>
      </c>
      <c r="F20" s="27" t="str">
        <f>IF(ISBLANK('FA Dane kont'!E16)," ",'FA Dane kont'!E16)</f>
        <v>Przeworsk</v>
      </c>
      <c r="G20" s="27" t="s">
        <v>374</v>
      </c>
      <c r="H20" s="27">
        <v>246</v>
      </c>
      <c r="I20" s="27" t="str">
        <f t="shared" si="0"/>
        <v>Zapłacono</v>
      </c>
      <c r="J20" s="27">
        <v>246</v>
      </c>
      <c r="K20" s="27" t="s">
        <v>636</v>
      </c>
      <c r="L20" s="30">
        <v>45429</v>
      </c>
    </row>
    <row r="21" spans="1:12" x14ac:dyDescent="0.3">
      <c r="A21" s="27" t="s">
        <v>637</v>
      </c>
      <c r="B21" s="27" t="s">
        <v>597</v>
      </c>
      <c r="C21" s="27" t="s">
        <v>638</v>
      </c>
      <c r="D21" s="27" t="s">
        <v>598</v>
      </c>
      <c r="E21" s="30">
        <v>45446</v>
      </c>
      <c r="F21" s="27" t="str">
        <f>IF(ISBLANK('FA Dane kont'!E14)," ",'FA Dane kont'!E14)</f>
        <v>Przeworsk</v>
      </c>
      <c r="G21" s="27" t="s">
        <v>374</v>
      </c>
      <c r="H21" s="27">
        <v>200</v>
      </c>
      <c r="I21" s="27" t="str">
        <f t="shared" si="0"/>
        <v>Zapłacono</v>
      </c>
      <c r="J21" s="27">
        <v>200</v>
      </c>
      <c r="K21" s="27" t="s">
        <v>639</v>
      </c>
      <c r="L21" s="30">
        <v>45446</v>
      </c>
    </row>
    <row r="22" spans="1:12" x14ac:dyDescent="0.3">
      <c r="A22" s="27" t="s">
        <v>640</v>
      </c>
      <c r="B22" s="27" t="s">
        <v>602</v>
      </c>
      <c r="C22" s="28"/>
      <c r="D22" s="27" t="s">
        <v>598</v>
      </c>
      <c r="E22" s="30">
        <v>45436</v>
      </c>
      <c r="F22" s="27" t="str">
        <f>IF(ISBLANK('FA Dane kont'!E26)," ",'FA Dane kont'!E26)</f>
        <v>Przeworsk</v>
      </c>
      <c r="G22" s="27" t="s">
        <v>350</v>
      </c>
      <c r="H22" s="27">
        <v>246</v>
      </c>
      <c r="I22" s="27" t="str">
        <f t="shared" si="0"/>
        <v>Zapłacono</v>
      </c>
      <c r="J22" s="27">
        <v>246</v>
      </c>
      <c r="K22" s="27" t="s">
        <v>641</v>
      </c>
      <c r="L22" s="30">
        <v>45436</v>
      </c>
    </row>
    <row r="23" spans="1:12" x14ac:dyDescent="0.3">
      <c r="A23" s="27" t="s">
        <v>642</v>
      </c>
      <c r="B23" s="27" t="s">
        <v>597</v>
      </c>
      <c r="D23" s="27" t="s">
        <v>598</v>
      </c>
      <c r="E23" s="30">
        <v>45435</v>
      </c>
      <c r="F23" s="27" t="str">
        <f>IF(ISBLANK('FA Dane kont'!E28)," ",'FA Dane kont'!E28)</f>
        <v>Przeworsk</v>
      </c>
      <c r="G23" s="27" t="s">
        <v>374</v>
      </c>
      <c r="H23" s="27">
        <v>200</v>
      </c>
      <c r="I23" s="27" t="str">
        <f t="shared" si="0"/>
        <v>Zapłacono</v>
      </c>
      <c r="J23" s="27">
        <v>200</v>
      </c>
      <c r="K23" s="27" t="s">
        <v>614</v>
      </c>
      <c r="L23" s="30">
        <v>45435</v>
      </c>
    </row>
    <row r="24" spans="1:12" x14ac:dyDescent="0.3">
      <c r="A24" s="27" t="s">
        <v>643</v>
      </c>
      <c r="B24" s="27" t="s">
        <v>602</v>
      </c>
      <c r="D24" s="27" t="s">
        <v>598</v>
      </c>
      <c r="E24" s="30">
        <v>45426</v>
      </c>
      <c r="F24" s="27" t="str">
        <f>IF(ISBLANK('FA Dane kont'!E11)," ",'FA Dane kont'!E11)</f>
        <v>Przeworsk</v>
      </c>
      <c r="G24" s="27" t="s">
        <v>374</v>
      </c>
      <c r="H24" s="27">
        <v>200</v>
      </c>
      <c r="I24" s="27" t="str">
        <f t="shared" si="0"/>
        <v>Zapłacono</v>
      </c>
      <c r="J24" s="27">
        <v>200</v>
      </c>
      <c r="K24" s="27" t="s">
        <v>614</v>
      </c>
    </row>
    <row r="25" spans="1:12" x14ac:dyDescent="0.3">
      <c r="A25" s="27" t="s">
        <v>644</v>
      </c>
      <c r="B25" s="27" t="s">
        <v>611</v>
      </c>
      <c r="D25" s="27" t="s">
        <v>598</v>
      </c>
      <c r="E25" s="30">
        <v>45436</v>
      </c>
      <c r="F25" s="27" t="str">
        <f>IF(ISBLANK('FA Dane kont'!E205),"",'FA Dane kont'!E205)</f>
        <v/>
      </c>
      <c r="G25" s="27" t="s">
        <v>374</v>
      </c>
      <c r="H25" s="27">
        <v>200</v>
      </c>
      <c r="I25" s="27" t="s">
        <v>645</v>
      </c>
      <c r="J25" s="27">
        <v>200</v>
      </c>
      <c r="K25" s="27" t="s">
        <v>614</v>
      </c>
      <c r="L25" s="30">
        <v>45436</v>
      </c>
    </row>
    <row r="26" spans="1:12" x14ac:dyDescent="0.3">
      <c r="A26" s="27" t="s">
        <v>646</v>
      </c>
      <c r="B26" s="27" t="s">
        <v>611</v>
      </c>
      <c r="D26" s="27" t="s">
        <v>598</v>
      </c>
      <c r="E26" s="30">
        <v>45432</v>
      </c>
      <c r="F26" s="27" t="str">
        <f>IF(ISBLANK('FA Dane kont'!E21)," ",'FA Dane kont'!E21)</f>
        <v>Przeworsk</v>
      </c>
      <c r="G26" s="27" t="s">
        <v>374</v>
      </c>
      <c r="H26" s="27">
        <v>246</v>
      </c>
      <c r="I26" s="27" t="str">
        <f t="shared" ref="I26:I57" si="1">IF(ISBLANK(J26)," ",IF(J26=H26,"Zapłacono",IF(J26&gt;H26,"Nadpłata","Zaliczka")))</f>
        <v>Zapłacono</v>
      </c>
      <c r="J26" s="27">
        <v>246</v>
      </c>
      <c r="K26" s="27" t="s">
        <v>647</v>
      </c>
      <c r="L26" s="30">
        <v>45432</v>
      </c>
    </row>
    <row r="27" spans="1:12" x14ac:dyDescent="0.3">
      <c r="A27" s="27" t="s">
        <v>648</v>
      </c>
      <c r="B27" s="27" t="s">
        <v>611</v>
      </c>
      <c r="D27" s="27" t="s">
        <v>598</v>
      </c>
      <c r="E27" s="30">
        <v>45434</v>
      </c>
      <c r="F27" s="27" t="str">
        <f>IF(ISBLANK('FA Dane kont'!E23)," ",'FA Dane kont'!E23)</f>
        <v>Przeworsk</v>
      </c>
      <c r="G27" s="27" t="s">
        <v>374</v>
      </c>
      <c r="H27" s="27">
        <v>200</v>
      </c>
      <c r="I27" s="27" t="str">
        <f t="shared" si="1"/>
        <v>Zapłacono</v>
      </c>
      <c r="J27" s="27">
        <v>200</v>
      </c>
      <c r="K27" s="27" t="s">
        <v>614</v>
      </c>
      <c r="L27" s="30">
        <v>45434</v>
      </c>
    </row>
    <row r="28" spans="1:12" x14ac:dyDescent="0.3">
      <c r="A28" s="27" t="s">
        <v>648</v>
      </c>
      <c r="B28" s="27" t="s">
        <v>649</v>
      </c>
      <c r="C28" s="27" t="s">
        <v>650</v>
      </c>
      <c r="D28" s="27" t="s">
        <v>598</v>
      </c>
      <c r="E28" s="30">
        <v>45434</v>
      </c>
      <c r="F28" s="27" t="str">
        <f>IF(ISBLANK('FA Dane kont'!E24)," ",'FA Dane kont'!E24)</f>
        <v>Przeworsk</v>
      </c>
      <c r="G28" s="27" t="s">
        <v>374</v>
      </c>
      <c r="I28" s="27" t="str">
        <f t="shared" si="1"/>
        <v xml:space="preserve"> </v>
      </c>
      <c r="K28" s="27" t="s">
        <v>614</v>
      </c>
      <c r="L28" s="30">
        <v>45434</v>
      </c>
    </row>
    <row r="29" spans="1:12" x14ac:dyDescent="0.3">
      <c r="A29" s="27" t="s">
        <v>651</v>
      </c>
      <c r="B29" s="27" t="s">
        <v>611</v>
      </c>
      <c r="C29" s="27" t="s">
        <v>652</v>
      </c>
      <c r="D29" s="27" t="s">
        <v>598</v>
      </c>
      <c r="E29" s="30">
        <v>45429</v>
      </c>
      <c r="F29" s="27" t="str">
        <f>IF(ISBLANK('FA Dane kont'!E20)," ",'FA Dane kont'!E20)</f>
        <v>Przeworsk</v>
      </c>
      <c r="G29" s="27" t="s">
        <v>374</v>
      </c>
      <c r="H29" s="27">
        <v>246</v>
      </c>
      <c r="I29" s="27" t="str">
        <f t="shared" si="1"/>
        <v>Zapłacono</v>
      </c>
      <c r="J29" s="27">
        <v>246</v>
      </c>
      <c r="K29" s="27" t="s">
        <v>653</v>
      </c>
      <c r="L29" s="30">
        <v>45429</v>
      </c>
    </row>
    <row r="30" spans="1:12" x14ac:dyDescent="0.3">
      <c r="A30" s="27" t="s">
        <v>654</v>
      </c>
      <c r="B30" s="27" t="s">
        <v>602</v>
      </c>
      <c r="D30" s="27" t="s">
        <v>598</v>
      </c>
      <c r="E30" s="30">
        <v>45427</v>
      </c>
      <c r="F30" s="27" t="str">
        <f>IF(ISBLANK('FA Dane kont'!E12)," ",'FA Dane kont'!E12)</f>
        <v>Przeworsk</v>
      </c>
      <c r="G30" s="27" t="s">
        <v>350</v>
      </c>
      <c r="H30" s="27">
        <v>246</v>
      </c>
      <c r="I30" s="27" t="str">
        <f t="shared" si="1"/>
        <v>Zapłacono</v>
      </c>
      <c r="J30" s="27">
        <v>246</v>
      </c>
      <c r="K30" s="27" t="s">
        <v>655</v>
      </c>
    </row>
    <row r="31" spans="1:12" x14ac:dyDescent="0.3">
      <c r="A31" s="27" t="s">
        <v>656</v>
      </c>
      <c r="B31" s="27" t="s">
        <v>611</v>
      </c>
      <c r="D31" s="27" t="s">
        <v>598</v>
      </c>
      <c r="E31" s="30">
        <v>45429</v>
      </c>
      <c r="F31" s="27" t="str">
        <f>IF(ISBLANK('FA Dane kont'!E19)," ",'FA Dane kont'!E19)</f>
        <v>Przeworsk</v>
      </c>
      <c r="G31" s="27" t="s">
        <v>374</v>
      </c>
      <c r="H31" s="27">
        <v>246</v>
      </c>
      <c r="I31" s="27" t="str">
        <f t="shared" si="1"/>
        <v>Zapłacono</v>
      </c>
      <c r="J31" s="27">
        <v>246</v>
      </c>
      <c r="K31" s="27" t="s">
        <v>657</v>
      </c>
      <c r="L31" s="30">
        <v>45429</v>
      </c>
    </row>
    <row r="32" spans="1:12" x14ac:dyDescent="0.3">
      <c r="A32" s="27" t="s">
        <v>658</v>
      </c>
      <c r="B32" s="27" t="s">
        <v>611</v>
      </c>
      <c r="D32" s="27" t="s">
        <v>598</v>
      </c>
      <c r="E32" s="30">
        <v>45429</v>
      </c>
      <c r="F32" s="27" t="str">
        <f>IF(ISBLANK('FA Dane kont'!E18)," ",'FA Dane kont'!E18)</f>
        <v>Przeworsk</v>
      </c>
      <c r="G32" s="27" t="s">
        <v>374</v>
      </c>
      <c r="H32" s="27">
        <v>246</v>
      </c>
      <c r="I32" s="27" t="str">
        <f t="shared" si="1"/>
        <v>Zapłacono</v>
      </c>
      <c r="J32" s="27">
        <v>246</v>
      </c>
      <c r="K32" s="27" t="s">
        <v>659</v>
      </c>
      <c r="L32" s="30">
        <v>45429</v>
      </c>
    </row>
    <row r="33" spans="1:12" x14ac:dyDescent="0.3">
      <c r="A33" s="27" t="s">
        <v>660</v>
      </c>
      <c r="B33" s="27" t="s">
        <v>611</v>
      </c>
      <c r="D33" s="27" t="s">
        <v>598</v>
      </c>
      <c r="E33" s="30">
        <v>45426</v>
      </c>
      <c r="F33" s="27" t="str">
        <f>IF(ISBLANK('FA Dane kont'!E5)," ",'FA Dane kont'!E5)</f>
        <v>Przeworsk</v>
      </c>
      <c r="G33" s="27" t="s">
        <v>374</v>
      </c>
      <c r="H33" s="27">
        <v>246</v>
      </c>
      <c r="I33" s="27" t="str">
        <f t="shared" si="1"/>
        <v>Zapłacono</v>
      </c>
      <c r="J33" s="27">
        <v>246</v>
      </c>
      <c r="K33" s="27" t="s">
        <v>655</v>
      </c>
    </row>
    <row r="34" spans="1:12" x14ac:dyDescent="0.3">
      <c r="A34" s="27" t="str">
        <f>IF(ISBLANK('FA Dane kont'!F34),"",'FA Dane kont'!F34)</f>
        <v>WOLANIN DAMIAN 787 976 993</v>
      </c>
      <c r="B34" s="27" t="s">
        <v>611</v>
      </c>
      <c r="C34" s="27" t="s">
        <v>661</v>
      </c>
      <c r="D34" s="27" t="s">
        <v>604</v>
      </c>
      <c r="E34" s="30">
        <v>45436</v>
      </c>
      <c r="F34" s="27" t="str">
        <f>IF(ISBLANK('FA Dane kont'!E34)," ",'FA Dane kont'!E34)</f>
        <v>Przeworsk</v>
      </c>
      <c r="G34" s="27" t="s">
        <v>374</v>
      </c>
      <c r="H34" s="27">
        <v>200</v>
      </c>
      <c r="I34" s="27" t="str">
        <f t="shared" si="1"/>
        <v xml:space="preserve"> </v>
      </c>
    </row>
    <row r="35" spans="1:12" x14ac:dyDescent="0.3">
      <c r="A35" s="27" t="s">
        <v>662</v>
      </c>
      <c r="B35" s="28" t="s">
        <v>602</v>
      </c>
      <c r="D35" s="28" t="s">
        <v>598</v>
      </c>
      <c r="E35" s="29">
        <v>45446</v>
      </c>
      <c r="F35" s="27" t="str">
        <f>IF(ISBLANK('FA Dane kont'!E2)," ",'FA Dane kont'!E2)</f>
        <v>Przeworsk</v>
      </c>
      <c r="G35" s="27" t="s">
        <v>350</v>
      </c>
      <c r="H35" s="27">
        <v>246</v>
      </c>
      <c r="I35" s="27" t="str">
        <f t="shared" si="1"/>
        <v>Zapłacono</v>
      </c>
      <c r="J35" s="27">
        <v>246</v>
      </c>
      <c r="K35" s="27" t="s">
        <v>663</v>
      </c>
      <c r="L35" s="30">
        <v>45446</v>
      </c>
    </row>
    <row r="36" spans="1:12" x14ac:dyDescent="0.3">
      <c r="A36" s="27" t="str">
        <f>IF(ISBLANK('FA Dane kont'!F33),"",'FA Dane kont'!F33)</f>
        <v>ZAJĄC KONRAD 725 331 610</v>
      </c>
      <c r="B36" s="27" t="s">
        <v>597</v>
      </c>
      <c r="C36" s="27" t="s">
        <v>664</v>
      </c>
      <c r="D36" s="27" t="s">
        <v>598</v>
      </c>
      <c r="E36" s="30">
        <v>45446</v>
      </c>
      <c r="F36" s="27" t="str">
        <f>IF(ISBLANK('FA Dane kont'!E33)," ",'FA Dane kont'!E33)</f>
        <v>Przeworsk</v>
      </c>
      <c r="G36" s="27" t="s">
        <v>374</v>
      </c>
      <c r="H36" s="27">
        <v>246</v>
      </c>
      <c r="I36" s="27" t="str">
        <f t="shared" si="1"/>
        <v>Zapłacono</v>
      </c>
      <c r="J36" s="27">
        <v>246</v>
      </c>
      <c r="K36" s="27" t="s">
        <v>665</v>
      </c>
      <c r="L36" s="30">
        <v>45446</v>
      </c>
    </row>
    <row r="37" spans="1:12" x14ac:dyDescent="0.3">
      <c r="A37" s="27" t="s">
        <v>666</v>
      </c>
      <c r="B37" s="27" t="s">
        <v>597</v>
      </c>
      <c r="D37" s="27" t="s">
        <v>604</v>
      </c>
      <c r="E37" s="30">
        <v>45426</v>
      </c>
      <c r="F37" s="27" t="str">
        <f>IF(ISBLANK('FA Dane kont'!E7)," ",'FA Dane kont'!E7)</f>
        <v>Przeworsk</v>
      </c>
      <c r="G37" s="27" t="s">
        <v>374</v>
      </c>
      <c r="I37" s="27" t="str">
        <f t="shared" si="1"/>
        <v xml:space="preserve"> </v>
      </c>
    </row>
    <row r="38" spans="1:12" x14ac:dyDescent="0.3">
      <c r="A38" s="27" t="str">
        <f>IF(ISBLANK('FA Dane kont'!F37),"",'FA Dane kont'!F37)</f>
        <v>ZYGMUNT MARIUSZ 693 772 436</v>
      </c>
      <c r="B38" s="27" t="s">
        <v>611</v>
      </c>
      <c r="C38" s="27" t="s">
        <v>667</v>
      </c>
      <c r="D38" s="27" t="s">
        <v>598</v>
      </c>
      <c r="E38" s="30">
        <v>45439</v>
      </c>
      <c r="F38" s="27" t="str">
        <f>IF(ISBLANK('FA Dane kont'!E37)," ",'FA Dane kont'!E37)</f>
        <v>Przeworsk</v>
      </c>
      <c r="G38" s="27" t="s">
        <v>374</v>
      </c>
      <c r="H38" s="27">
        <v>200</v>
      </c>
      <c r="I38" s="27" t="str">
        <f t="shared" si="1"/>
        <v>Zapłacono</v>
      </c>
      <c r="J38" s="27">
        <v>200</v>
      </c>
      <c r="K38" s="27" t="s">
        <v>607</v>
      </c>
      <c r="L38" s="30">
        <v>45439</v>
      </c>
    </row>
    <row r="39" spans="1:12" x14ac:dyDescent="0.3">
      <c r="F39" s="27" t="str">
        <f>IF(ISBLANK('FA Dane kont'!E174),"",'FA Dane kont'!E174)</f>
        <v/>
      </c>
      <c r="I39" s="27" t="str">
        <f t="shared" si="1"/>
        <v xml:space="preserve"> </v>
      </c>
    </row>
    <row r="40" spans="1:12" x14ac:dyDescent="0.3">
      <c r="A40" s="27" t="str">
        <f>IF(ISBLANK('FA Dane kont'!F40),"",'FA Dane kont'!F40)</f>
        <v xml:space="preserve">  </v>
      </c>
      <c r="F40" s="27" t="str">
        <f>IF(ISBLANK('FA Dane kont'!E175),"",'FA Dane kont'!E175)</f>
        <v/>
      </c>
      <c r="I40" s="27" t="str">
        <f t="shared" si="1"/>
        <v xml:space="preserve"> </v>
      </c>
    </row>
    <row r="41" spans="1:12" x14ac:dyDescent="0.3">
      <c r="A41" s="27" t="str">
        <f>IF(ISBLANK('FA Dane kont'!F41),"",'FA Dane kont'!F41)</f>
        <v xml:space="preserve">  </v>
      </c>
      <c r="F41" s="27" t="str">
        <f>IF(ISBLANK('FA Dane kont'!E176),"",'FA Dane kont'!E176)</f>
        <v/>
      </c>
      <c r="I41" s="27" t="str">
        <f t="shared" si="1"/>
        <v xml:space="preserve"> </v>
      </c>
    </row>
    <row r="42" spans="1:12" x14ac:dyDescent="0.3">
      <c r="A42" s="27" t="str">
        <f>IF(ISBLANK('FA Dane kont'!F42),"",'FA Dane kont'!F42)</f>
        <v xml:space="preserve">  </v>
      </c>
      <c r="F42" s="27" t="str">
        <f>IF(ISBLANK('FA Dane kont'!E177),"",'FA Dane kont'!E177)</f>
        <v/>
      </c>
      <c r="I42" s="27" t="str">
        <f t="shared" si="1"/>
        <v xml:space="preserve"> </v>
      </c>
    </row>
    <row r="43" spans="1:12" x14ac:dyDescent="0.3">
      <c r="A43" s="27" t="str">
        <f>IF(ISBLANK('FA Dane kont'!F43),"",'FA Dane kont'!F43)</f>
        <v xml:space="preserve">  </v>
      </c>
      <c r="F43" s="27" t="str">
        <f>IF(ISBLANK('FA Dane kont'!E178),"",'FA Dane kont'!E178)</f>
        <v/>
      </c>
      <c r="I43" s="27" t="str">
        <f t="shared" si="1"/>
        <v xml:space="preserve"> </v>
      </c>
    </row>
    <row r="44" spans="1:12" x14ac:dyDescent="0.3">
      <c r="A44" s="27" t="str">
        <f>IF(ISBLANK('FA Dane kont'!F44),"",'FA Dane kont'!F44)</f>
        <v xml:space="preserve">  </v>
      </c>
      <c r="F44" s="27" t="str">
        <f>IF(ISBLANK('FA Dane kont'!E179),"",'FA Dane kont'!E179)</f>
        <v/>
      </c>
      <c r="I44" s="27" t="str">
        <f t="shared" si="1"/>
        <v xml:space="preserve"> </v>
      </c>
    </row>
    <row r="45" spans="1:12" x14ac:dyDescent="0.3">
      <c r="A45" s="27" t="str">
        <f>IF(ISBLANK('FA Dane kont'!F45),"",'FA Dane kont'!F45)</f>
        <v xml:space="preserve">  </v>
      </c>
      <c r="F45" s="27" t="str">
        <f>IF(ISBLANK('FA Dane kont'!E180),"",'FA Dane kont'!E180)</f>
        <v/>
      </c>
      <c r="I45" s="27" t="str">
        <f t="shared" si="1"/>
        <v xml:space="preserve"> </v>
      </c>
    </row>
    <row r="46" spans="1:12" x14ac:dyDescent="0.3">
      <c r="A46" s="27" t="str">
        <f>IF(ISBLANK('FA Dane kont'!F46),"",'FA Dane kont'!F46)</f>
        <v xml:space="preserve">  </v>
      </c>
      <c r="F46" s="27" t="str">
        <f>IF(ISBLANK('FA Dane kont'!E181),"",'FA Dane kont'!E181)</f>
        <v/>
      </c>
      <c r="I46" s="27" t="str">
        <f t="shared" si="1"/>
        <v xml:space="preserve"> </v>
      </c>
    </row>
    <row r="47" spans="1:12" x14ac:dyDescent="0.3">
      <c r="A47" s="27" t="str">
        <f>IF(ISBLANK('FA Dane kont'!F47),"",'FA Dane kont'!F47)</f>
        <v xml:space="preserve">  </v>
      </c>
      <c r="F47" s="27" t="str">
        <f>IF(ISBLANK('FA Dane kont'!E182),"",'FA Dane kont'!E182)</f>
        <v/>
      </c>
      <c r="I47" s="27" t="str">
        <f t="shared" si="1"/>
        <v xml:space="preserve"> </v>
      </c>
    </row>
    <row r="48" spans="1:12" x14ac:dyDescent="0.3">
      <c r="A48" s="27" t="str">
        <f>IF(ISBLANK('FA Dane kont'!F48),"",'FA Dane kont'!F48)</f>
        <v xml:space="preserve">  </v>
      </c>
      <c r="F48" s="27" t="str">
        <f>IF(ISBLANK('FA Dane kont'!E183),"",'FA Dane kont'!E183)</f>
        <v/>
      </c>
      <c r="I48" s="27" t="str">
        <f t="shared" si="1"/>
        <v xml:space="preserve"> </v>
      </c>
    </row>
    <row r="49" spans="1:9" x14ac:dyDescent="0.3">
      <c r="A49" s="27" t="str">
        <f>IF(ISBLANK('FA Dane kont'!F49),"",'FA Dane kont'!F49)</f>
        <v xml:space="preserve">  </v>
      </c>
      <c r="F49" s="27" t="str">
        <f>IF(ISBLANK('FA Dane kont'!E184),"",'FA Dane kont'!E184)</f>
        <v/>
      </c>
      <c r="I49" s="27" t="str">
        <f t="shared" si="1"/>
        <v xml:space="preserve"> </v>
      </c>
    </row>
    <row r="50" spans="1:9" x14ac:dyDescent="0.3">
      <c r="A50" s="27" t="str">
        <f>IF(ISBLANK('FA Dane kont'!F50),"",'FA Dane kont'!F50)</f>
        <v xml:space="preserve">  </v>
      </c>
      <c r="F50" s="27" t="str">
        <f>IF(ISBLANK('FA Dane kont'!E185),"",'FA Dane kont'!E185)</f>
        <v/>
      </c>
      <c r="I50" s="27" t="str">
        <f t="shared" si="1"/>
        <v xml:space="preserve"> </v>
      </c>
    </row>
    <row r="51" spans="1:9" x14ac:dyDescent="0.3">
      <c r="A51" s="27" t="str">
        <f>IF(ISBLANK('FA Dane kont'!F51),"",'FA Dane kont'!F51)</f>
        <v xml:space="preserve">  </v>
      </c>
      <c r="F51" s="27" t="str">
        <f>IF(ISBLANK('FA Dane kont'!E186),"",'FA Dane kont'!E186)</f>
        <v/>
      </c>
      <c r="I51" s="27" t="str">
        <f t="shared" si="1"/>
        <v xml:space="preserve"> </v>
      </c>
    </row>
    <row r="52" spans="1:9" x14ac:dyDescent="0.3">
      <c r="A52" s="27" t="str">
        <f>IF(ISBLANK('FA Dane kont'!F52),"",'FA Dane kont'!F52)</f>
        <v xml:space="preserve">  </v>
      </c>
      <c r="F52" s="27" t="str">
        <f>IF(ISBLANK('FA Dane kont'!E187),"",'FA Dane kont'!E187)</f>
        <v/>
      </c>
      <c r="I52" s="27" t="str">
        <f t="shared" si="1"/>
        <v xml:space="preserve"> </v>
      </c>
    </row>
    <row r="53" spans="1:9" x14ac:dyDescent="0.3">
      <c r="A53" s="27" t="str">
        <f>IF(ISBLANK('FA Dane kont'!F53),"",'FA Dane kont'!F53)</f>
        <v xml:space="preserve">  </v>
      </c>
      <c r="F53" s="27" t="str">
        <f>IF(ISBLANK('FA Dane kont'!E188),"",'FA Dane kont'!E188)</f>
        <v/>
      </c>
      <c r="I53" s="27" t="str">
        <f t="shared" si="1"/>
        <v xml:space="preserve"> </v>
      </c>
    </row>
    <row r="54" spans="1:9" x14ac:dyDescent="0.3">
      <c r="A54" s="27" t="str">
        <f>IF(ISBLANK('FA Dane kont'!F54),"",'FA Dane kont'!F54)</f>
        <v xml:space="preserve">  </v>
      </c>
      <c r="F54" s="27" t="str">
        <f>IF(ISBLANK('FA Dane kont'!E189),"",'FA Dane kont'!E189)</f>
        <v/>
      </c>
      <c r="I54" s="27" t="str">
        <f t="shared" si="1"/>
        <v xml:space="preserve"> </v>
      </c>
    </row>
    <row r="55" spans="1:9" x14ac:dyDescent="0.3">
      <c r="A55" s="27" t="str">
        <f>IF(ISBLANK('FA Dane kont'!F55),"",'FA Dane kont'!F55)</f>
        <v xml:space="preserve">  </v>
      </c>
      <c r="F55" s="27" t="str">
        <f>IF(ISBLANK('FA Dane kont'!E190),"",'FA Dane kont'!E190)</f>
        <v/>
      </c>
      <c r="I55" s="27" t="str">
        <f t="shared" si="1"/>
        <v xml:space="preserve"> </v>
      </c>
    </row>
    <row r="56" spans="1:9" x14ac:dyDescent="0.3">
      <c r="A56" s="27" t="str">
        <f>IF(ISBLANK('FA Dane kont'!F56),"",'FA Dane kont'!F56)</f>
        <v xml:space="preserve">  </v>
      </c>
      <c r="F56" s="27" t="str">
        <f>IF(ISBLANK('FA Dane kont'!E191),"",'FA Dane kont'!E191)</f>
        <v/>
      </c>
      <c r="I56" s="27" t="str">
        <f t="shared" si="1"/>
        <v xml:space="preserve"> </v>
      </c>
    </row>
    <row r="57" spans="1:9" x14ac:dyDescent="0.3">
      <c r="A57" s="27" t="str">
        <f>IF(ISBLANK('FA Dane kont'!F57),"",'FA Dane kont'!F57)</f>
        <v xml:space="preserve">  </v>
      </c>
      <c r="F57" s="27" t="str">
        <f>IF(ISBLANK('FA Dane kont'!E192),"",'FA Dane kont'!E192)</f>
        <v/>
      </c>
      <c r="I57" s="27" t="str">
        <f t="shared" si="1"/>
        <v xml:space="preserve"> </v>
      </c>
    </row>
    <row r="58" spans="1:9" x14ac:dyDescent="0.3">
      <c r="A58" s="27" t="str">
        <f>IF(ISBLANK('FA Dane kont'!F58),"",'FA Dane kont'!F58)</f>
        <v xml:space="preserve">  </v>
      </c>
      <c r="F58" s="27" t="str">
        <f>IF(ISBLANK('FA Dane kont'!E193),"",'FA Dane kont'!E193)</f>
        <v/>
      </c>
      <c r="I58" s="27" t="str">
        <f t="shared" ref="I58:I89" si="2">IF(ISBLANK(J58)," ",IF(J58=H58,"Zapłacono",IF(J58&gt;H58,"Nadpłata","Zaliczka")))</f>
        <v xml:space="preserve"> </v>
      </c>
    </row>
    <row r="59" spans="1:9" x14ac:dyDescent="0.3">
      <c r="A59" s="27" t="str">
        <f>IF(ISBLANK('FA Dane kont'!F59),"",'FA Dane kont'!F59)</f>
        <v xml:space="preserve">  </v>
      </c>
      <c r="F59" s="27" t="str">
        <f>IF(ISBLANK('FA Dane kont'!E194),"",'FA Dane kont'!E194)</f>
        <v/>
      </c>
      <c r="I59" s="27" t="str">
        <f t="shared" si="2"/>
        <v xml:space="preserve"> </v>
      </c>
    </row>
    <row r="60" spans="1:9" x14ac:dyDescent="0.3">
      <c r="A60" s="27" t="str">
        <f>IF(ISBLANK('FA Dane kont'!F60),"",'FA Dane kont'!F60)</f>
        <v xml:space="preserve">  </v>
      </c>
      <c r="F60" s="27" t="str">
        <f>IF(ISBLANK('FA Dane kont'!E195),"",'FA Dane kont'!E195)</f>
        <v/>
      </c>
      <c r="I60" s="27" t="str">
        <f t="shared" si="2"/>
        <v xml:space="preserve"> </v>
      </c>
    </row>
    <row r="61" spans="1:9" x14ac:dyDescent="0.3">
      <c r="A61" s="27" t="str">
        <f>IF(ISBLANK('FA Dane kont'!F61),"",'FA Dane kont'!F61)</f>
        <v xml:space="preserve">  </v>
      </c>
      <c r="F61" s="27" t="str">
        <f>IF(ISBLANK('FA Dane kont'!E196),"",'FA Dane kont'!E196)</f>
        <v/>
      </c>
      <c r="I61" s="27" t="str">
        <f t="shared" si="2"/>
        <v xml:space="preserve"> </v>
      </c>
    </row>
    <row r="62" spans="1:9" x14ac:dyDescent="0.3">
      <c r="A62" s="27" t="str">
        <f>IF(ISBLANK('FA Dane kont'!F62),"",'FA Dane kont'!F62)</f>
        <v xml:space="preserve">  </v>
      </c>
      <c r="F62" s="27" t="str">
        <f>IF(ISBLANK('FA Dane kont'!E197),"",'FA Dane kont'!E197)</f>
        <v/>
      </c>
      <c r="I62" s="27" t="str">
        <f t="shared" si="2"/>
        <v xml:space="preserve"> </v>
      </c>
    </row>
    <row r="63" spans="1:9" x14ac:dyDescent="0.3">
      <c r="A63" s="27" t="str">
        <f>IF(ISBLANK('FA Dane kont'!F63),"",'FA Dane kont'!F63)</f>
        <v xml:space="preserve">  </v>
      </c>
      <c r="F63" s="27" t="str">
        <f>IF(ISBLANK('FA Dane kont'!E198),"",'FA Dane kont'!E198)</f>
        <v/>
      </c>
      <c r="I63" s="27" t="str">
        <f t="shared" si="2"/>
        <v xml:space="preserve"> </v>
      </c>
    </row>
    <row r="64" spans="1:9" x14ac:dyDescent="0.3">
      <c r="A64" s="27" t="str">
        <f>IF(ISBLANK('FA Dane kont'!F64),"",'FA Dane kont'!F64)</f>
        <v xml:space="preserve">  </v>
      </c>
      <c r="F64" s="27" t="str">
        <f>IF(ISBLANK('FA Dane kont'!E199),"",'FA Dane kont'!E199)</f>
        <v/>
      </c>
      <c r="I64" s="27" t="str">
        <f t="shared" si="2"/>
        <v xml:space="preserve"> </v>
      </c>
    </row>
    <row r="65" spans="1:9" x14ac:dyDescent="0.3">
      <c r="A65" s="27" t="str">
        <f>IF(ISBLANK('FA Dane kont'!F65),"",'FA Dane kont'!F65)</f>
        <v xml:space="preserve">  </v>
      </c>
      <c r="F65" s="27" t="str">
        <f>IF(ISBLANK('FA Dane kont'!E200),"",'FA Dane kont'!E200)</f>
        <v/>
      </c>
      <c r="I65" s="27" t="str">
        <f t="shared" si="2"/>
        <v xml:space="preserve"> </v>
      </c>
    </row>
    <row r="66" spans="1:9" x14ac:dyDescent="0.3">
      <c r="A66" s="27" t="str">
        <f>IF(ISBLANK('FA Dane kont'!F66),"",'FA Dane kont'!F66)</f>
        <v xml:space="preserve">  </v>
      </c>
      <c r="F66" s="27" t="str">
        <f>IF(ISBLANK('FA Dane kont'!E201),"",'FA Dane kont'!E201)</f>
        <v/>
      </c>
      <c r="I66" s="27" t="str">
        <f t="shared" si="2"/>
        <v xml:space="preserve"> </v>
      </c>
    </row>
    <row r="67" spans="1:9" x14ac:dyDescent="0.3">
      <c r="A67" s="27" t="str">
        <f>IF(ISBLANK('FA Dane kont'!F67),"",'FA Dane kont'!F67)</f>
        <v xml:space="preserve">  </v>
      </c>
      <c r="F67" s="27" t="str">
        <f>IF(ISBLANK('FA Dane kont'!E202),"",'FA Dane kont'!E202)</f>
        <v/>
      </c>
      <c r="I67" s="27" t="str">
        <f t="shared" si="2"/>
        <v xml:space="preserve"> </v>
      </c>
    </row>
    <row r="68" spans="1:9" x14ac:dyDescent="0.3">
      <c r="A68" s="27" t="str">
        <f>IF(ISBLANK('FA Dane kont'!F68),"",'FA Dane kont'!F68)</f>
        <v xml:space="preserve">  </v>
      </c>
      <c r="F68" s="27" t="str">
        <f>IF(ISBLANK('FA Dane kont'!E203),"",'FA Dane kont'!E203)</f>
        <v/>
      </c>
      <c r="I68" s="27" t="str">
        <f t="shared" si="2"/>
        <v xml:space="preserve"> </v>
      </c>
    </row>
    <row r="69" spans="1:9" x14ac:dyDescent="0.3">
      <c r="A69" s="27" t="str">
        <f>IF(ISBLANK('FA Dane kont'!F69),"",'FA Dane kont'!F69)</f>
        <v xml:space="preserve">  </v>
      </c>
      <c r="F69" s="27" t="str">
        <f>IF(ISBLANK('FA Dane kont'!E204),"",'FA Dane kont'!E204)</f>
        <v/>
      </c>
      <c r="I69" s="27" t="str">
        <f t="shared" si="2"/>
        <v xml:space="preserve"> </v>
      </c>
    </row>
    <row r="70" spans="1:9" x14ac:dyDescent="0.3">
      <c r="A70" s="27" t="str">
        <f>IF(ISBLANK('FA Dane kont'!F70),"",'FA Dane kont'!F70)</f>
        <v xml:space="preserve">  </v>
      </c>
      <c r="F70" s="27" t="e">
        <f>IF(ISBLANK('FA Dane kont'!#REF!)," ",'FA Dane kont'!#REF!)</f>
        <v>#REF!</v>
      </c>
      <c r="I70" s="27" t="str">
        <f t="shared" si="2"/>
        <v xml:space="preserve"> </v>
      </c>
    </row>
    <row r="71" spans="1:9" x14ac:dyDescent="0.3">
      <c r="A71" s="27" t="str">
        <f>IF(ISBLANK('FA Dane kont'!F71),"",'FA Dane kont'!F71)</f>
        <v xml:space="preserve">  </v>
      </c>
      <c r="F71" s="27" t="str">
        <f>IF(ISBLANK('FA Dane kont'!E40)," ",'FA Dane kont'!E40)</f>
        <v xml:space="preserve"> </v>
      </c>
      <c r="I71" s="27" t="str">
        <f t="shared" si="2"/>
        <v xml:space="preserve"> </v>
      </c>
    </row>
    <row r="72" spans="1:9" x14ac:dyDescent="0.3">
      <c r="A72" s="27" t="str">
        <f>IF(ISBLANK('FA Dane kont'!F72),"",'FA Dane kont'!F72)</f>
        <v xml:space="preserve">  </v>
      </c>
      <c r="F72" s="27" t="str">
        <f>IF(ISBLANK('FA Dane kont'!E41)," ",'FA Dane kont'!E41)</f>
        <v xml:space="preserve"> </v>
      </c>
      <c r="I72" s="27" t="str">
        <f t="shared" si="2"/>
        <v xml:space="preserve"> </v>
      </c>
    </row>
    <row r="73" spans="1:9" x14ac:dyDescent="0.3">
      <c r="A73" s="27" t="str">
        <f>IF(ISBLANK('FA Dane kont'!F73),"",'FA Dane kont'!F73)</f>
        <v xml:space="preserve">  </v>
      </c>
      <c r="F73" s="27" t="str">
        <f>IF(ISBLANK('FA Dane kont'!E42)," ",'FA Dane kont'!E42)</f>
        <v xml:space="preserve"> </v>
      </c>
      <c r="I73" s="27" t="str">
        <f t="shared" si="2"/>
        <v xml:space="preserve"> </v>
      </c>
    </row>
    <row r="74" spans="1:9" x14ac:dyDescent="0.3">
      <c r="A74" s="27" t="str">
        <f>IF(ISBLANK('FA Dane kont'!F74),"",'FA Dane kont'!F74)</f>
        <v xml:space="preserve">  </v>
      </c>
      <c r="F74" s="27" t="str">
        <f>IF(ISBLANK('FA Dane kont'!E43)," ",'FA Dane kont'!E43)</f>
        <v xml:space="preserve"> </v>
      </c>
      <c r="I74" s="27" t="str">
        <f t="shared" si="2"/>
        <v xml:space="preserve"> </v>
      </c>
    </row>
    <row r="75" spans="1:9" x14ac:dyDescent="0.3">
      <c r="A75" s="27" t="str">
        <f>IF(ISBLANK('FA Dane kont'!F75),"",'FA Dane kont'!F75)</f>
        <v xml:space="preserve">  </v>
      </c>
      <c r="F75" s="27" t="str">
        <f>IF(ISBLANK('FA Dane kont'!E44)," ",'FA Dane kont'!E44)</f>
        <v xml:space="preserve"> </v>
      </c>
      <c r="I75" s="27" t="str">
        <f t="shared" si="2"/>
        <v xml:space="preserve"> </v>
      </c>
    </row>
    <row r="76" spans="1:9" x14ac:dyDescent="0.3">
      <c r="A76" s="27" t="str">
        <f>IF(ISBLANK('FA Dane kont'!F76),"",'FA Dane kont'!F76)</f>
        <v xml:space="preserve">  </v>
      </c>
      <c r="F76" s="27" t="str">
        <f>IF(ISBLANK('FA Dane kont'!E45)," ",'FA Dane kont'!E45)</f>
        <v xml:space="preserve"> </v>
      </c>
      <c r="I76" s="27" t="str">
        <f t="shared" si="2"/>
        <v xml:space="preserve"> </v>
      </c>
    </row>
    <row r="77" spans="1:9" x14ac:dyDescent="0.3">
      <c r="A77" s="27" t="str">
        <f>IF(ISBLANK('FA Dane kont'!F77),"",'FA Dane kont'!F77)</f>
        <v xml:space="preserve">  </v>
      </c>
      <c r="F77" s="27" t="str">
        <f>IF(ISBLANK('FA Dane kont'!E46)," ",'FA Dane kont'!E46)</f>
        <v xml:space="preserve"> </v>
      </c>
      <c r="I77" s="27" t="str">
        <f t="shared" si="2"/>
        <v xml:space="preserve"> </v>
      </c>
    </row>
    <row r="78" spans="1:9" x14ac:dyDescent="0.3">
      <c r="A78" s="27" t="str">
        <f>IF(ISBLANK('FA Dane kont'!F78),"",'FA Dane kont'!F78)</f>
        <v xml:space="preserve">  </v>
      </c>
      <c r="F78" s="27" t="str">
        <f>IF(ISBLANK('FA Dane kont'!E47)," ",'FA Dane kont'!E47)</f>
        <v xml:space="preserve"> </v>
      </c>
      <c r="I78" s="27" t="str">
        <f t="shared" si="2"/>
        <v xml:space="preserve"> </v>
      </c>
    </row>
    <row r="79" spans="1:9" x14ac:dyDescent="0.3">
      <c r="A79" s="27" t="str">
        <f>IF(ISBLANK('FA Dane kont'!F79),"",'FA Dane kont'!F79)</f>
        <v xml:space="preserve">  </v>
      </c>
      <c r="F79" s="27" t="str">
        <f>IF(ISBLANK('FA Dane kont'!E48)," ",'FA Dane kont'!E48)</f>
        <v xml:space="preserve"> </v>
      </c>
      <c r="I79" s="27" t="str">
        <f t="shared" si="2"/>
        <v xml:space="preserve"> </v>
      </c>
    </row>
    <row r="80" spans="1:9" x14ac:dyDescent="0.3">
      <c r="A80" s="27" t="str">
        <f>IF(ISBLANK('FA Dane kont'!F80),"",'FA Dane kont'!F80)</f>
        <v xml:space="preserve">  </v>
      </c>
      <c r="F80" s="27" t="str">
        <f>IF(ISBLANK('FA Dane kont'!E49)," ",'FA Dane kont'!E49)</f>
        <v xml:space="preserve"> </v>
      </c>
      <c r="I80" s="27" t="str">
        <f t="shared" si="2"/>
        <v xml:space="preserve"> </v>
      </c>
    </row>
    <row r="81" spans="1:9" x14ac:dyDescent="0.3">
      <c r="A81" s="27" t="str">
        <f>IF(ISBLANK('FA Dane kont'!F81),"",'FA Dane kont'!F81)</f>
        <v xml:space="preserve">  </v>
      </c>
      <c r="F81" s="27" t="str">
        <f>IF(ISBLANK('FA Dane kont'!E50)," ",'FA Dane kont'!E50)</f>
        <v xml:space="preserve"> </v>
      </c>
      <c r="I81" s="27" t="str">
        <f t="shared" si="2"/>
        <v xml:space="preserve"> </v>
      </c>
    </row>
    <row r="82" spans="1:9" x14ac:dyDescent="0.3">
      <c r="A82" s="27" t="str">
        <f>IF(ISBLANK('FA Dane kont'!F82),"",'FA Dane kont'!F82)</f>
        <v xml:space="preserve">  </v>
      </c>
      <c r="F82" s="27" t="str">
        <f>IF(ISBLANK('FA Dane kont'!E51)," ",'FA Dane kont'!E51)</f>
        <v xml:space="preserve"> </v>
      </c>
      <c r="I82" s="27" t="str">
        <f t="shared" si="2"/>
        <v xml:space="preserve"> </v>
      </c>
    </row>
    <row r="83" spans="1:9" x14ac:dyDescent="0.3">
      <c r="A83" s="27" t="str">
        <f>IF(ISBLANK('FA Dane kont'!F83),"",'FA Dane kont'!F83)</f>
        <v xml:space="preserve">  </v>
      </c>
      <c r="F83" s="27" t="str">
        <f>IF(ISBLANK('FA Dane kont'!E52)," ",'FA Dane kont'!E52)</f>
        <v xml:space="preserve"> </v>
      </c>
      <c r="I83" s="27" t="str">
        <f t="shared" si="2"/>
        <v xml:space="preserve"> </v>
      </c>
    </row>
    <row r="84" spans="1:9" x14ac:dyDescent="0.3">
      <c r="A84" s="27" t="str">
        <f>IF(ISBLANK('FA Dane kont'!F84),"",'FA Dane kont'!F84)</f>
        <v xml:space="preserve">  </v>
      </c>
      <c r="F84" s="27" t="str">
        <f>IF(ISBLANK('FA Dane kont'!E53)," ",'FA Dane kont'!E53)</f>
        <v xml:space="preserve"> </v>
      </c>
      <c r="I84" s="27" t="str">
        <f t="shared" si="2"/>
        <v xml:space="preserve"> </v>
      </c>
    </row>
    <row r="85" spans="1:9" x14ac:dyDescent="0.3">
      <c r="A85" s="27" t="str">
        <f>IF(ISBLANK('FA Dane kont'!F85),"",'FA Dane kont'!F85)</f>
        <v xml:space="preserve">  </v>
      </c>
      <c r="F85" s="27" t="str">
        <f>IF(ISBLANK('FA Dane kont'!E54)," ",'FA Dane kont'!E54)</f>
        <v xml:space="preserve"> </v>
      </c>
      <c r="I85" s="27" t="str">
        <f t="shared" si="2"/>
        <v xml:space="preserve"> </v>
      </c>
    </row>
    <row r="86" spans="1:9" x14ac:dyDescent="0.3">
      <c r="A86" s="27" t="str">
        <f>IF(ISBLANK('FA Dane kont'!F86),"",'FA Dane kont'!F86)</f>
        <v xml:space="preserve">  </v>
      </c>
      <c r="F86" s="27" t="str">
        <f>IF(ISBLANK('FA Dane kont'!E55)," ",'FA Dane kont'!E55)</f>
        <v xml:space="preserve"> </v>
      </c>
      <c r="I86" s="27" t="str">
        <f t="shared" si="2"/>
        <v xml:space="preserve"> </v>
      </c>
    </row>
    <row r="87" spans="1:9" x14ac:dyDescent="0.3">
      <c r="A87" s="27" t="str">
        <f>IF(ISBLANK('FA Dane kont'!F87),"",'FA Dane kont'!F87)</f>
        <v xml:space="preserve">  </v>
      </c>
      <c r="F87" s="27" t="str">
        <f>IF(ISBLANK('FA Dane kont'!E56)," ",'FA Dane kont'!E56)</f>
        <v xml:space="preserve"> </v>
      </c>
      <c r="I87" s="27" t="str">
        <f t="shared" si="2"/>
        <v xml:space="preserve"> </v>
      </c>
    </row>
    <row r="88" spans="1:9" x14ac:dyDescent="0.3">
      <c r="A88" s="27" t="str">
        <f>IF(ISBLANK('FA Dane kont'!F88),"",'FA Dane kont'!F88)</f>
        <v xml:space="preserve">  </v>
      </c>
      <c r="F88" s="27" t="str">
        <f>IF(ISBLANK('FA Dane kont'!E57)," ",'FA Dane kont'!E57)</f>
        <v xml:space="preserve"> </v>
      </c>
      <c r="I88" s="27" t="str">
        <f t="shared" si="2"/>
        <v xml:space="preserve"> </v>
      </c>
    </row>
    <row r="89" spans="1:9" x14ac:dyDescent="0.3">
      <c r="A89" s="27" t="str">
        <f>IF(ISBLANK('FA Dane kont'!F89),"",'FA Dane kont'!F89)</f>
        <v xml:space="preserve">  </v>
      </c>
      <c r="F89" s="27" t="str">
        <f>IF(ISBLANK('FA Dane kont'!E58)," ",'FA Dane kont'!E58)</f>
        <v xml:space="preserve"> </v>
      </c>
      <c r="I89" s="27" t="str">
        <f t="shared" si="2"/>
        <v xml:space="preserve"> </v>
      </c>
    </row>
    <row r="90" spans="1:9" x14ac:dyDescent="0.3">
      <c r="A90" s="27" t="str">
        <f>IF(ISBLANK('FA Dane kont'!F90),"",'FA Dane kont'!F90)</f>
        <v xml:space="preserve">  </v>
      </c>
      <c r="F90" s="27" t="str">
        <f>IF(ISBLANK('FA Dane kont'!E59)," ",'FA Dane kont'!E59)</f>
        <v xml:space="preserve"> </v>
      </c>
      <c r="I90" s="27" t="str">
        <f t="shared" ref="I90:I121" si="3">IF(ISBLANK(J90)," ",IF(J90=H90,"Zapłacono",IF(J90&gt;H90,"Nadpłata","Zaliczka")))</f>
        <v xml:space="preserve"> </v>
      </c>
    </row>
    <row r="91" spans="1:9" x14ac:dyDescent="0.3">
      <c r="A91" s="27" t="str">
        <f>IF(ISBLANK('FA Dane kont'!F91),"",'FA Dane kont'!F91)</f>
        <v xml:space="preserve">  </v>
      </c>
      <c r="F91" s="27" t="str">
        <f>IF(ISBLANK('FA Dane kont'!E60)," ",'FA Dane kont'!E60)</f>
        <v xml:space="preserve"> </v>
      </c>
      <c r="I91" s="27" t="str">
        <f t="shared" si="3"/>
        <v xml:space="preserve"> </v>
      </c>
    </row>
    <row r="92" spans="1:9" x14ac:dyDescent="0.3">
      <c r="A92" s="27" t="str">
        <f>IF(ISBLANK('FA Dane kont'!F92),"",'FA Dane kont'!F92)</f>
        <v xml:space="preserve">  </v>
      </c>
      <c r="F92" s="27" t="str">
        <f>IF(ISBLANK('FA Dane kont'!E61)," ",'FA Dane kont'!E61)</f>
        <v xml:space="preserve"> </v>
      </c>
      <c r="I92" s="27" t="str">
        <f t="shared" si="3"/>
        <v xml:space="preserve"> </v>
      </c>
    </row>
    <row r="93" spans="1:9" x14ac:dyDescent="0.3">
      <c r="A93" s="27" t="str">
        <f>IF(ISBLANK('FA Dane kont'!F93),"",'FA Dane kont'!F93)</f>
        <v xml:space="preserve">  </v>
      </c>
      <c r="F93" s="27" t="str">
        <f>IF(ISBLANK('FA Dane kont'!E62)," ",'FA Dane kont'!E62)</f>
        <v xml:space="preserve"> </v>
      </c>
      <c r="I93" s="27" t="str">
        <f t="shared" si="3"/>
        <v xml:space="preserve"> </v>
      </c>
    </row>
    <row r="94" spans="1:9" x14ac:dyDescent="0.3">
      <c r="A94" s="27" t="str">
        <f>IF(ISBLANK('FA Dane kont'!F94),"",'FA Dane kont'!F94)</f>
        <v xml:space="preserve">  </v>
      </c>
      <c r="F94" s="27" t="str">
        <f>IF(ISBLANK('FA Dane kont'!E63)," ",'FA Dane kont'!E63)</f>
        <v xml:space="preserve"> </v>
      </c>
      <c r="I94" s="27" t="str">
        <f t="shared" si="3"/>
        <v xml:space="preserve"> </v>
      </c>
    </row>
    <row r="95" spans="1:9" x14ac:dyDescent="0.3">
      <c r="A95" s="27" t="str">
        <f>IF(ISBLANK('FA Dane kont'!F95),"",'FA Dane kont'!F95)</f>
        <v xml:space="preserve">  </v>
      </c>
      <c r="F95" s="27" t="str">
        <f>IF(ISBLANK('FA Dane kont'!E64)," ",'FA Dane kont'!E64)</f>
        <v xml:space="preserve"> </v>
      </c>
      <c r="I95" s="27" t="str">
        <f t="shared" si="3"/>
        <v xml:space="preserve"> </v>
      </c>
    </row>
    <row r="96" spans="1:9" x14ac:dyDescent="0.3">
      <c r="A96" s="27" t="str">
        <f>IF(ISBLANK('FA Dane kont'!F96),"",'FA Dane kont'!F96)</f>
        <v xml:space="preserve">  </v>
      </c>
      <c r="F96" s="27" t="str">
        <f>IF(ISBLANK('FA Dane kont'!E65)," ",'FA Dane kont'!E65)</f>
        <v xml:space="preserve"> </v>
      </c>
      <c r="I96" s="27" t="str">
        <f t="shared" si="3"/>
        <v xml:space="preserve"> </v>
      </c>
    </row>
    <row r="97" spans="1:9" x14ac:dyDescent="0.3">
      <c r="A97" s="27" t="str">
        <f>IF(ISBLANK('FA Dane kont'!F97),"",'FA Dane kont'!F97)</f>
        <v xml:space="preserve">  </v>
      </c>
      <c r="F97" s="27" t="str">
        <f>IF(ISBLANK('FA Dane kont'!E66)," ",'FA Dane kont'!E66)</f>
        <v xml:space="preserve"> </v>
      </c>
      <c r="I97" s="27" t="str">
        <f t="shared" si="3"/>
        <v xml:space="preserve"> </v>
      </c>
    </row>
    <row r="98" spans="1:9" x14ac:dyDescent="0.3">
      <c r="A98" s="27" t="str">
        <f>IF(ISBLANK('FA Dane kont'!F98),"",'FA Dane kont'!F98)</f>
        <v xml:space="preserve">  </v>
      </c>
      <c r="F98" s="27" t="str">
        <f>IF(ISBLANK('FA Dane kont'!E67)," ",'FA Dane kont'!E67)</f>
        <v xml:space="preserve"> </v>
      </c>
      <c r="I98" s="27" t="str">
        <f t="shared" si="3"/>
        <v xml:space="preserve"> </v>
      </c>
    </row>
    <row r="99" spans="1:9" x14ac:dyDescent="0.3">
      <c r="A99" s="27" t="str">
        <f>IF(ISBLANK('FA Dane kont'!F99),"",'FA Dane kont'!F99)</f>
        <v xml:space="preserve">  </v>
      </c>
      <c r="F99" s="27" t="str">
        <f>IF(ISBLANK('FA Dane kont'!E68)," ",'FA Dane kont'!E68)</f>
        <v xml:space="preserve"> </v>
      </c>
      <c r="I99" s="27" t="str">
        <f t="shared" si="3"/>
        <v xml:space="preserve"> </v>
      </c>
    </row>
    <row r="100" spans="1:9" x14ac:dyDescent="0.3">
      <c r="A100" s="27" t="str">
        <f>IF(ISBLANK('FA Dane kont'!F100),"",'FA Dane kont'!F100)</f>
        <v xml:space="preserve">  </v>
      </c>
      <c r="F100" s="27" t="str">
        <f>IF(ISBLANK('FA Dane kont'!E69)," ",'FA Dane kont'!E69)</f>
        <v xml:space="preserve"> </v>
      </c>
      <c r="I100" s="27" t="str">
        <f t="shared" si="3"/>
        <v xml:space="preserve"> </v>
      </c>
    </row>
    <row r="101" spans="1:9" x14ac:dyDescent="0.3">
      <c r="A101" s="27" t="str">
        <f>IF(ISBLANK('FA Dane kont'!F101),"",'FA Dane kont'!F101)</f>
        <v xml:space="preserve">  </v>
      </c>
      <c r="F101" s="27" t="str">
        <f>IF(ISBLANK('FA Dane kont'!E70)," ",'FA Dane kont'!E70)</f>
        <v xml:space="preserve"> </v>
      </c>
      <c r="I101" s="27" t="str">
        <f t="shared" si="3"/>
        <v xml:space="preserve"> </v>
      </c>
    </row>
    <row r="102" spans="1:9" x14ac:dyDescent="0.3">
      <c r="A102" s="27" t="str">
        <f>IF(ISBLANK('FA Dane kont'!F102),"",'FA Dane kont'!F102)</f>
        <v xml:space="preserve">  </v>
      </c>
      <c r="F102" s="27" t="str">
        <f>IF(ISBLANK('FA Dane kont'!E71)," ",'FA Dane kont'!E71)</f>
        <v xml:space="preserve"> </v>
      </c>
      <c r="I102" s="27" t="str">
        <f t="shared" si="3"/>
        <v xml:space="preserve"> </v>
      </c>
    </row>
    <row r="103" spans="1:9" x14ac:dyDescent="0.3">
      <c r="A103" s="27" t="str">
        <f>IF(ISBLANK('FA Dane kont'!F103),"",'FA Dane kont'!F103)</f>
        <v xml:space="preserve">  </v>
      </c>
      <c r="F103" s="27" t="str">
        <f>IF(ISBLANK('FA Dane kont'!E72)," ",'FA Dane kont'!E72)</f>
        <v xml:space="preserve"> </v>
      </c>
      <c r="I103" s="27" t="str">
        <f t="shared" si="3"/>
        <v xml:space="preserve"> </v>
      </c>
    </row>
    <row r="104" spans="1:9" x14ac:dyDescent="0.3">
      <c r="A104" s="27" t="str">
        <f>IF(ISBLANK('FA Dane kont'!F104),"",'FA Dane kont'!F104)</f>
        <v xml:space="preserve">  </v>
      </c>
      <c r="F104" s="27" t="str">
        <f>IF(ISBLANK('FA Dane kont'!E73)," ",'FA Dane kont'!E73)</f>
        <v xml:space="preserve"> </v>
      </c>
      <c r="I104" s="27" t="str">
        <f t="shared" si="3"/>
        <v xml:space="preserve"> </v>
      </c>
    </row>
    <row r="105" spans="1:9" x14ac:dyDescent="0.3">
      <c r="A105" s="27" t="str">
        <f>IF(ISBLANK('FA Dane kont'!F105),"",'FA Dane kont'!F105)</f>
        <v xml:space="preserve">  </v>
      </c>
      <c r="F105" s="27" t="str">
        <f>IF(ISBLANK('FA Dane kont'!E74)," ",'FA Dane kont'!E74)</f>
        <v xml:space="preserve"> </v>
      </c>
      <c r="I105" s="27" t="str">
        <f t="shared" si="3"/>
        <v xml:space="preserve"> </v>
      </c>
    </row>
    <row r="106" spans="1:9" x14ac:dyDescent="0.3">
      <c r="A106" s="27" t="str">
        <f>IF(ISBLANK('FA Dane kont'!F106),"",'FA Dane kont'!F106)</f>
        <v xml:space="preserve">  </v>
      </c>
      <c r="F106" s="27" t="str">
        <f>IF(ISBLANK('FA Dane kont'!E75)," ",'FA Dane kont'!E75)</f>
        <v xml:space="preserve"> </v>
      </c>
      <c r="I106" s="27" t="str">
        <f t="shared" si="3"/>
        <v xml:space="preserve"> </v>
      </c>
    </row>
    <row r="107" spans="1:9" x14ac:dyDescent="0.3">
      <c r="A107" s="27" t="str">
        <f>IF(ISBLANK('FA Dane kont'!F107),"",'FA Dane kont'!F107)</f>
        <v xml:space="preserve">  </v>
      </c>
      <c r="F107" s="27" t="str">
        <f>IF(ISBLANK('FA Dane kont'!E76)," ",'FA Dane kont'!E76)</f>
        <v xml:space="preserve"> </v>
      </c>
      <c r="I107" s="27" t="str">
        <f t="shared" si="3"/>
        <v xml:space="preserve"> </v>
      </c>
    </row>
    <row r="108" spans="1:9" x14ac:dyDescent="0.3">
      <c r="A108" s="27" t="str">
        <f>IF(ISBLANK('FA Dane kont'!F108),"",'FA Dane kont'!F108)</f>
        <v xml:space="preserve">  </v>
      </c>
      <c r="F108" s="27" t="str">
        <f>IF(ISBLANK('FA Dane kont'!E77)," ",'FA Dane kont'!E77)</f>
        <v xml:space="preserve"> </v>
      </c>
      <c r="I108" s="27" t="str">
        <f t="shared" si="3"/>
        <v xml:space="preserve"> </v>
      </c>
    </row>
    <row r="109" spans="1:9" x14ac:dyDescent="0.3">
      <c r="A109" s="27" t="str">
        <f>IF(ISBLANK('FA Dane kont'!F109),"",'FA Dane kont'!F109)</f>
        <v xml:space="preserve">  </v>
      </c>
      <c r="F109" s="27" t="str">
        <f>IF(ISBLANK('FA Dane kont'!E78)," ",'FA Dane kont'!E78)</f>
        <v xml:space="preserve"> </v>
      </c>
      <c r="I109" s="27" t="str">
        <f t="shared" si="3"/>
        <v xml:space="preserve"> </v>
      </c>
    </row>
    <row r="110" spans="1:9" x14ac:dyDescent="0.3">
      <c r="A110" s="27" t="str">
        <f>IF(ISBLANK('FA Dane kont'!F110),"",'FA Dane kont'!F110)</f>
        <v xml:space="preserve">  </v>
      </c>
      <c r="F110" s="27" t="str">
        <f>IF(ISBLANK('FA Dane kont'!E79)," ",'FA Dane kont'!E79)</f>
        <v xml:space="preserve"> </v>
      </c>
      <c r="I110" s="27" t="str">
        <f t="shared" si="3"/>
        <v xml:space="preserve"> </v>
      </c>
    </row>
    <row r="111" spans="1:9" x14ac:dyDescent="0.3">
      <c r="A111" s="27" t="str">
        <f>IF(ISBLANK('FA Dane kont'!F111),"",'FA Dane kont'!F111)</f>
        <v xml:space="preserve">  </v>
      </c>
      <c r="F111" s="27" t="str">
        <f>IF(ISBLANK('FA Dane kont'!E80)," ",'FA Dane kont'!E80)</f>
        <v xml:space="preserve"> </v>
      </c>
      <c r="I111" s="27" t="str">
        <f t="shared" si="3"/>
        <v xml:space="preserve"> </v>
      </c>
    </row>
    <row r="112" spans="1:9" x14ac:dyDescent="0.3">
      <c r="A112" s="27" t="str">
        <f>IF(ISBLANK('FA Dane kont'!F112),"",'FA Dane kont'!F112)</f>
        <v xml:space="preserve">  </v>
      </c>
      <c r="F112" s="27" t="str">
        <f>IF(ISBLANK('FA Dane kont'!E81)," ",'FA Dane kont'!E81)</f>
        <v xml:space="preserve"> </v>
      </c>
      <c r="I112" s="27" t="str">
        <f t="shared" si="3"/>
        <v xml:space="preserve"> </v>
      </c>
    </row>
    <row r="113" spans="1:9" x14ac:dyDescent="0.3">
      <c r="A113" s="27" t="str">
        <f>IF(ISBLANK('FA Dane kont'!F113),"",'FA Dane kont'!F113)</f>
        <v xml:space="preserve">  </v>
      </c>
      <c r="F113" s="27" t="str">
        <f>IF(ISBLANK('FA Dane kont'!E82)," ",'FA Dane kont'!E82)</f>
        <v xml:space="preserve"> </v>
      </c>
      <c r="I113" s="27" t="str">
        <f t="shared" si="3"/>
        <v xml:space="preserve"> </v>
      </c>
    </row>
    <row r="114" spans="1:9" x14ac:dyDescent="0.3">
      <c r="A114" s="27" t="str">
        <f>IF(ISBLANK('FA Dane kont'!F114),"",'FA Dane kont'!F114)</f>
        <v xml:space="preserve">  </v>
      </c>
      <c r="F114" s="27" t="str">
        <f>IF(ISBLANK('FA Dane kont'!E83)," ",'FA Dane kont'!E83)</f>
        <v xml:space="preserve"> </v>
      </c>
      <c r="I114" s="27" t="str">
        <f t="shared" si="3"/>
        <v xml:space="preserve"> </v>
      </c>
    </row>
    <row r="115" spans="1:9" x14ac:dyDescent="0.3">
      <c r="A115" s="27" t="str">
        <f>IF(ISBLANK('FA Dane kont'!F115),"",'FA Dane kont'!F115)</f>
        <v xml:space="preserve">  </v>
      </c>
      <c r="F115" s="27" t="str">
        <f>IF(ISBLANK('FA Dane kont'!E84)," ",'FA Dane kont'!E84)</f>
        <v xml:space="preserve"> </v>
      </c>
      <c r="I115" s="27" t="str">
        <f t="shared" si="3"/>
        <v xml:space="preserve"> </v>
      </c>
    </row>
    <row r="116" spans="1:9" x14ac:dyDescent="0.3">
      <c r="A116" s="27" t="str">
        <f>IF(ISBLANK('FA Dane kont'!F116),"",'FA Dane kont'!F116)</f>
        <v xml:space="preserve">  </v>
      </c>
      <c r="F116" s="27" t="str">
        <f>IF(ISBLANK('FA Dane kont'!E85)," ",'FA Dane kont'!E85)</f>
        <v xml:space="preserve"> </v>
      </c>
      <c r="I116" s="27" t="str">
        <f t="shared" si="3"/>
        <v xml:space="preserve"> </v>
      </c>
    </row>
    <row r="117" spans="1:9" x14ac:dyDescent="0.3">
      <c r="A117" s="27" t="str">
        <f>IF(ISBLANK('FA Dane kont'!F117),"",'FA Dane kont'!F117)</f>
        <v xml:space="preserve">  </v>
      </c>
      <c r="F117" s="27" t="str">
        <f>IF(ISBLANK('FA Dane kont'!E86)," ",'FA Dane kont'!E86)</f>
        <v xml:space="preserve"> </v>
      </c>
      <c r="I117" s="27" t="str">
        <f t="shared" si="3"/>
        <v xml:space="preserve"> </v>
      </c>
    </row>
    <row r="118" spans="1:9" x14ac:dyDescent="0.3">
      <c r="A118" s="27" t="str">
        <f>IF(ISBLANK('FA Dane kont'!F118),"",'FA Dane kont'!F118)</f>
        <v xml:space="preserve">  </v>
      </c>
      <c r="F118" s="27" t="str">
        <f>IF(ISBLANK('FA Dane kont'!E87)," ",'FA Dane kont'!E87)</f>
        <v xml:space="preserve"> </v>
      </c>
      <c r="I118" s="27" t="str">
        <f t="shared" si="3"/>
        <v xml:space="preserve"> </v>
      </c>
    </row>
    <row r="119" spans="1:9" x14ac:dyDescent="0.3">
      <c r="A119" s="27" t="str">
        <f>IF(ISBLANK('FA Dane kont'!F119),"",'FA Dane kont'!F119)</f>
        <v xml:space="preserve">  </v>
      </c>
      <c r="F119" s="27" t="str">
        <f>IF(ISBLANK('FA Dane kont'!E88)," ",'FA Dane kont'!E88)</f>
        <v xml:space="preserve"> </v>
      </c>
      <c r="I119" s="27" t="str">
        <f t="shared" si="3"/>
        <v xml:space="preserve"> </v>
      </c>
    </row>
    <row r="120" spans="1:9" x14ac:dyDescent="0.3">
      <c r="A120" s="27" t="str">
        <f>IF(ISBLANK('FA Dane kont'!F120),"",'FA Dane kont'!F120)</f>
        <v xml:space="preserve">  </v>
      </c>
      <c r="F120" s="27" t="str">
        <f>IF(ISBLANK('FA Dane kont'!E89)," ",'FA Dane kont'!E89)</f>
        <v xml:space="preserve"> </v>
      </c>
      <c r="I120" s="27" t="str">
        <f t="shared" si="3"/>
        <v xml:space="preserve"> </v>
      </c>
    </row>
    <row r="121" spans="1:9" x14ac:dyDescent="0.3">
      <c r="A121" s="27" t="str">
        <f>IF(ISBLANK('FA Dane kont'!F121),"",'FA Dane kont'!F121)</f>
        <v xml:space="preserve">  </v>
      </c>
      <c r="F121" s="27" t="str">
        <f>IF(ISBLANK('FA Dane kont'!E90)," ",'FA Dane kont'!E90)</f>
        <v xml:space="preserve"> </v>
      </c>
      <c r="I121" s="27" t="str">
        <f t="shared" si="3"/>
        <v xml:space="preserve"> </v>
      </c>
    </row>
    <row r="122" spans="1:9" x14ac:dyDescent="0.3">
      <c r="A122" s="27" t="str">
        <f>IF(ISBLANK('FA Dane kont'!F122),"",'FA Dane kont'!F122)</f>
        <v xml:space="preserve">  </v>
      </c>
      <c r="F122" s="27" t="str">
        <f>IF(ISBLANK('FA Dane kont'!E91)," ",'FA Dane kont'!E91)</f>
        <v xml:space="preserve"> </v>
      </c>
      <c r="I122" s="27" t="str">
        <f t="shared" ref="I122:I153" si="4">IF(ISBLANK(J122)," ",IF(J122=H122,"Zapłacono",IF(J122&gt;H122,"Nadpłata","Zaliczka")))</f>
        <v xml:space="preserve"> </v>
      </c>
    </row>
    <row r="123" spans="1:9" x14ac:dyDescent="0.3">
      <c r="A123" s="27" t="str">
        <f>IF(ISBLANK('FA Dane kont'!F123),"",'FA Dane kont'!F123)</f>
        <v xml:space="preserve">  </v>
      </c>
      <c r="F123" s="27" t="str">
        <f>IF(ISBLANK('FA Dane kont'!E92)," ",'FA Dane kont'!E92)</f>
        <v xml:space="preserve"> </v>
      </c>
      <c r="I123" s="27" t="str">
        <f t="shared" si="4"/>
        <v xml:space="preserve"> </v>
      </c>
    </row>
    <row r="124" spans="1:9" x14ac:dyDescent="0.3">
      <c r="A124" s="27" t="str">
        <f>IF(ISBLANK('FA Dane kont'!F124),"",'FA Dane kont'!F124)</f>
        <v xml:space="preserve">  </v>
      </c>
      <c r="F124" s="27" t="str">
        <f>IF(ISBLANK('FA Dane kont'!E93)," ",'FA Dane kont'!E93)</f>
        <v xml:space="preserve"> </v>
      </c>
      <c r="I124" s="27" t="str">
        <f t="shared" si="4"/>
        <v xml:space="preserve"> </v>
      </c>
    </row>
    <row r="125" spans="1:9" x14ac:dyDescent="0.3">
      <c r="A125" s="27" t="str">
        <f>IF(ISBLANK('FA Dane kont'!F125),"",'FA Dane kont'!F125)</f>
        <v xml:space="preserve">  </v>
      </c>
      <c r="F125" s="27" t="str">
        <f>IF(ISBLANK('FA Dane kont'!E94)," ",'FA Dane kont'!E94)</f>
        <v xml:space="preserve"> </v>
      </c>
      <c r="I125" s="27" t="str">
        <f t="shared" si="4"/>
        <v xml:space="preserve"> </v>
      </c>
    </row>
    <row r="126" spans="1:9" x14ac:dyDescent="0.3">
      <c r="A126" s="27" t="str">
        <f>IF(ISBLANK('FA Dane kont'!F126),"",'FA Dane kont'!F126)</f>
        <v xml:space="preserve">  </v>
      </c>
      <c r="F126" s="27" t="str">
        <f>IF(ISBLANK('FA Dane kont'!E95)," ",'FA Dane kont'!E95)</f>
        <v xml:space="preserve"> </v>
      </c>
      <c r="I126" s="27" t="str">
        <f t="shared" si="4"/>
        <v xml:space="preserve"> </v>
      </c>
    </row>
    <row r="127" spans="1:9" x14ac:dyDescent="0.3">
      <c r="A127" s="27" t="str">
        <f>IF(ISBLANK('FA Dane kont'!F127),"",'FA Dane kont'!F127)</f>
        <v xml:space="preserve">  </v>
      </c>
      <c r="F127" s="27" t="str">
        <f>IF(ISBLANK('FA Dane kont'!E96)," ",'FA Dane kont'!E96)</f>
        <v xml:space="preserve"> </v>
      </c>
      <c r="I127" s="27" t="str">
        <f t="shared" si="4"/>
        <v xml:space="preserve"> </v>
      </c>
    </row>
    <row r="128" spans="1:9" x14ac:dyDescent="0.3">
      <c r="A128" s="27" t="str">
        <f>IF(ISBLANK('FA Dane kont'!F128),"",'FA Dane kont'!F128)</f>
        <v xml:space="preserve">  </v>
      </c>
      <c r="F128" s="27" t="str">
        <f>IF(ISBLANK('FA Dane kont'!E97)," ",'FA Dane kont'!E97)</f>
        <v xml:space="preserve"> </v>
      </c>
      <c r="I128" s="27" t="str">
        <f t="shared" si="4"/>
        <v xml:space="preserve"> </v>
      </c>
    </row>
    <row r="129" spans="1:9" x14ac:dyDescent="0.3">
      <c r="A129" s="27" t="str">
        <f>IF(ISBLANK('FA Dane kont'!F129),"",'FA Dane kont'!F129)</f>
        <v xml:space="preserve">  </v>
      </c>
      <c r="F129" s="27" t="str">
        <f>IF(ISBLANK('FA Dane kont'!E98)," ",'FA Dane kont'!E98)</f>
        <v xml:space="preserve"> </v>
      </c>
      <c r="I129" s="27" t="str">
        <f t="shared" si="4"/>
        <v xml:space="preserve"> </v>
      </c>
    </row>
    <row r="130" spans="1:9" x14ac:dyDescent="0.3">
      <c r="A130" s="27" t="str">
        <f>IF(ISBLANK('FA Dane kont'!F130),"",'FA Dane kont'!F130)</f>
        <v xml:space="preserve">  </v>
      </c>
      <c r="F130" s="27" t="str">
        <f>IF(ISBLANK('FA Dane kont'!E99)," ",'FA Dane kont'!E99)</f>
        <v xml:space="preserve"> </v>
      </c>
      <c r="I130" s="27" t="str">
        <f t="shared" si="4"/>
        <v xml:space="preserve"> </v>
      </c>
    </row>
    <row r="131" spans="1:9" x14ac:dyDescent="0.3">
      <c r="A131" s="27" t="str">
        <f>IF(ISBLANK('FA Dane kont'!F131),"",'FA Dane kont'!F131)</f>
        <v xml:space="preserve">  </v>
      </c>
      <c r="F131" s="27" t="str">
        <f>IF(ISBLANK('FA Dane kont'!E100)," ",'FA Dane kont'!E100)</f>
        <v xml:space="preserve"> </v>
      </c>
      <c r="I131" s="27" t="str">
        <f t="shared" si="4"/>
        <v xml:space="preserve"> </v>
      </c>
    </row>
    <row r="132" spans="1:9" x14ac:dyDescent="0.3">
      <c r="A132" s="27" t="str">
        <f>IF(ISBLANK('FA Dane kont'!F132),"",'FA Dane kont'!F132)</f>
        <v/>
      </c>
      <c r="F132" s="27" t="str">
        <f>IF(ISBLANK('FA Dane kont'!E101)," ",'FA Dane kont'!E101)</f>
        <v xml:space="preserve"> </v>
      </c>
      <c r="I132" s="27" t="str">
        <f t="shared" si="4"/>
        <v xml:space="preserve"> </v>
      </c>
    </row>
    <row r="133" spans="1:9" x14ac:dyDescent="0.3">
      <c r="A133" s="27" t="str">
        <f>IF(ISBLANK('FA Dane kont'!F133),"",'FA Dane kont'!F133)</f>
        <v/>
      </c>
      <c r="F133" s="27" t="str">
        <f>IF(ISBLANK('FA Dane kont'!E102)," ",'FA Dane kont'!E102)</f>
        <v xml:space="preserve"> </v>
      </c>
      <c r="I133" s="27" t="str">
        <f t="shared" si="4"/>
        <v xml:space="preserve"> </v>
      </c>
    </row>
    <row r="134" spans="1:9" x14ac:dyDescent="0.3">
      <c r="A134" s="27" t="str">
        <f>IF(ISBLANK('FA Dane kont'!F134),"",'FA Dane kont'!F134)</f>
        <v/>
      </c>
      <c r="F134" s="27" t="str">
        <f>IF(ISBLANK('FA Dane kont'!E103)," ",'FA Dane kont'!E103)</f>
        <v xml:space="preserve"> </v>
      </c>
      <c r="I134" s="27" t="str">
        <f t="shared" si="4"/>
        <v xml:space="preserve"> </v>
      </c>
    </row>
    <row r="135" spans="1:9" collapsed="1" x14ac:dyDescent="0.3">
      <c r="A135" s="27" t="str">
        <f>IF(ISBLANK('FA Dane kont'!F135),"",'FA Dane kont'!F135)</f>
        <v/>
      </c>
      <c r="F135" s="27" t="str">
        <f>IF(ISBLANK('FA Dane kont'!E104)," ",'FA Dane kont'!E104)</f>
        <v xml:space="preserve"> </v>
      </c>
      <c r="I135" s="27" t="str">
        <f t="shared" si="4"/>
        <v xml:space="preserve"> </v>
      </c>
    </row>
    <row r="136" spans="1:9" x14ac:dyDescent="0.3">
      <c r="A136" s="27" t="str">
        <f>IF(ISBLANK('FA Dane kont'!F136),"",'FA Dane kont'!F136)</f>
        <v/>
      </c>
      <c r="F136" s="27" t="str">
        <f>IF(ISBLANK('FA Dane kont'!E105)," ",'FA Dane kont'!E105)</f>
        <v xml:space="preserve"> </v>
      </c>
      <c r="I136" s="27" t="str">
        <f t="shared" si="4"/>
        <v xml:space="preserve"> </v>
      </c>
    </row>
    <row r="137" spans="1:9" x14ac:dyDescent="0.3">
      <c r="A137" s="27" t="str">
        <f>IF(ISBLANK('FA Dane kont'!F137),"",'FA Dane kont'!F137)</f>
        <v/>
      </c>
      <c r="F137" s="27" t="str">
        <f>IF(ISBLANK('FA Dane kont'!E106)," ",'FA Dane kont'!E106)</f>
        <v xml:space="preserve"> </v>
      </c>
      <c r="I137" s="27" t="str">
        <f t="shared" si="4"/>
        <v xml:space="preserve"> </v>
      </c>
    </row>
    <row r="138" spans="1:9" x14ac:dyDescent="0.3">
      <c r="A138" s="27" t="str">
        <f>IF(ISBLANK('FA Dane kont'!F138),"",'FA Dane kont'!F138)</f>
        <v/>
      </c>
      <c r="F138" s="27" t="str">
        <f>IF(ISBLANK('FA Dane kont'!E107)," ",'FA Dane kont'!E107)</f>
        <v xml:space="preserve"> </v>
      </c>
      <c r="I138" s="27" t="str">
        <f t="shared" si="4"/>
        <v xml:space="preserve"> </v>
      </c>
    </row>
    <row r="139" spans="1:9" x14ac:dyDescent="0.3">
      <c r="A139" s="27" t="str">
        <f>IF(ISBLANK('FA Dane kont'!F139),"",'FA Dane kont'!F139)</f>
        <v/>
      </c>
      <c r="F139" s="27" t="str">
        <f>IF(ISBLANK('FA Dane kont'!E108)," ",'FA Dane kont'!E108)</f>
        <v xml:space="preserve"> </v>
      </c>
      <c r="I139" s="27" t="str">
        <f t="shared" si="4"/>
        <v xml:space="preserve"> </v>
      </c>
    </row>
    <row r="140" spans="1:9" x14ac:dyDescent="0.3">
      <c r="A140" s="27" t="str">
        <f>IF(ISBLANK('FA Dane kont'!F140),"",'FA Dane kont'!F140)</f>
        <v/>
      </c>
      <c r="F140" s="27" t="str">
        <f>IF(ISBLANK('FA Dane kont'!E109)," ",'FA Dane kont'!E109)</f>
        <v xml:space="preserve"> </v>
      </c>
      <c r="I140" s="27" t="str">
        <f t="shared" si="4"/>
        <v xml:space="preserve"> </v>
      </c>
    </row>
    <row r="141" spans="1:9" x14ac:dyDescent="0.3">
      <c r="A141" s="27" t="str">
        <f>IF(ISBLANK('FA Dane kont'!F141),"",'FA Dane kont'!F141)</f>
        <v/>
      </c>
      <c r="F141" s="27" t="str">
        <f>IF(ISBLANK('FA Dane kont'!E110)," ",'FA Dane kont'!E110)</f>
        <v xml:space="preserve"> </v>
      </c>
      <c r="I141" s="27" t="str">
        <f t="shared" si="4"/>
        <v xml:space="preserve"> </v>
      </c>
    </row>
    <row r="142" spans="1:9" x14ac:dyDescent="0.3">
      <c r="A142" s="27" t="str">
        <f>IF(ISBLANK('FA Dane kont'!F142),"",'FA Dane kont'!F142)</f>
        <v/>
      </c>
      <c r="F142" s="27" t="str">
        <f>IF(ISBLANK('FA Dane kont'!E111)," ",'FA Dane kont'!E111)</f>
        <v xml:space="preserve"> </v>
      </c>
      <c r="I142" s="27" t="str">
        <f t="shared" si="4"/>
        <v xml:space="preserve"> </v>
      </c>
    </row>
    <row r="143" spans="1:9" x14ac:dyDescent="0.3">
      <c r="A143" s="27" t="str">
        <f>IF(ISBLANK('FA Dane kont'!F143),"",'FA Dane kont'!F143)</f>
        <v/>
      </c>
      <c r="F143" s="27" t="str">
        <f>IF(ISBLANK('FA Dane kont'!E112)," ",'FA Dane kont'!E112)</f>
        <v xml:space="preserve"> </v>
      </c>
      <c r="I143" s="27" t="str">
        <f t="shared" si="4"/>
        <v xml:space="preserve"> </v>
      </c>
    </row>
    <row r="144" spans="1:9" x14ac:dyDescent="0.3">
      <c r="A144" s="27" t="str">
        <f>IF(ISBLANK('FA Dane kont'!F144),"",'FA Dane kont'!F144)</f>
        <v/>
      </c>
      <c r="F144" s="27" t="str">
        <f>IF(ISBLANK('FA Dane kont'!E113)," ",'FA Dane kont'!E113)</f>
        <v xml:space="preserve"> </v>
      </c>
      <c r="I144" s="27" t="str">
        <f t="shared" si="4"/>
        <v xml:space="preserve"> </v>
      </c>
    </row>
    <row r="145" spans="1:9" x14ac:dyDescent="0.3">
      <c r="A145" s="27" t="str">
        <f>IF(ISBLANK('FA Dane kont'!F145),"",'FA Dane kont'!F145)</f>
        <v/>
      </c>
      <c r="F145" s="27" t="str">
        <f>IF(ISBLANK('FA Dane kont'!E114)," ",'FA Dane kont'!E114)</f>
        <v xml:space="preserve"> </v>
      </c>
      <c r="I145" s="27" t="str">
        <f t="shared" si="4"/>
        <v xml:space="preserve"> </v>
      </c>
    </row>
    <row r="146" spans="1:9" x14ac:dyDescent="0.3">
      <c r="A146" s="27" t="str">
        <f>IF(ISBLANK('FA Dane kont'!F146),"",'FA Dane kont'!F146)</f>
        <v/>
      </c>
      <c r="F146" s="27" t="str">
        <f>IF(ISBLANK('FA Dane kont'!E115)," ",'FA Dane kont'!E115)</f>
        <v xml:space="preserve"> </v>
      </c>
      <c r="I146" s="27" t="str">
        <f t="shared" si="4"/>
        <v xml:space="preserve"> </v>
      </c>
    </row>
    <row r="147" spans="1:9" x14ac:dyDescent="0.3">
      <c r="A147" s="27" t="str">
        <f>IF(ISBLANK('FA Dane kont'!F147),"",'FA Dane kont'!F147)</f>
        <v/>
      </c>
      <c r="F147" s="27" t="str">
        <f>IF(ISBLANK('FA Dane kont'!E116)," ",'FA Dane kont'!E116)</f>
        <v xml:space="preserve"> </v>
      </c>
      <c r="I147" s="27" t="str">
        <f t="shared" si="4"/>
        <v xml:space="preserve"> </v>
      </c>
    </row>
    <row r="148" spans="1:9" x14ac:dyDescent="0.3">
      <c r="A148" s="27" t="str">
        <f>IF(ISBLANK('FA Dane kont'!F148),"",'FA Dane kont'!F148)</f>
        <v/>
      </c>
      <c r="F148" s="27" t="str">
        <f>IF(ISBLANK('FA Dane kont'!E117)," ",'FA Dane kont'!E117)</f>
        <v xml:space="preserve"> </v>
      </c>
      <c r="I148" s="27" t="str">
        <f t="shared" si="4"/>
        <v xml:space="preserve"> </v>
      </c>
    </row>
    <row r="149" spans="1:9" x14ac:dyDescent="0.3">
      <c r="A149" s="27" t="str">
        <f>IF(ISBLANK('FA Dane kont'!F149),"",'FA Dane kont'!F149)</f>
        <v/>
      </c>
      <c r="F149" s="27" t="str">
        <f>IF(ISBLANK('FA Dane kont'!E118)," ",'FA Dane kont'!E118)</f>
        <v xml:space="preserve"> </v>
      </c>
      <c r="I149" s="27" t="str">
        <f t="shared" si="4"/>
        <v xml:space="preserve"> </v>
      </c>
    </row>
    <row r="150" spans="1:9" x14ac:dyDescent="0.3">
      <c r="A150" s="27" t="str">
        <f>IF(ISBLANK('FA Dane kont'!F150),"",'FA Dane kont'!F150)</f>
        <v/>
      </c>
      <c r="F150" s="27" t="str">
        <f>IF(ISBLANK('FA Dane kont'!E119)," ",'FA Dane kont'!E119)</f>
        <v xml:space="preserve"> </v>
      </c>
      <c r="I150" s="27" t="str">
        <f t="shared" si="4"/>
        <v xml:space="preserve"> </v>
      </c>
    </row>
    <row r="151" spans="1:9" x14ac:dyDescent="0.3">
      <c r="A151" s="27" t="str">
        <f>IF(ISBLANK('FA Dane kont'!F151),"",'FA Dane kont'!F151)</f>
        <v/>
      </c>
      <c r="F151" s="27" t="str">
        <f>IF(ISBLANK('FA Dane kont'!E120)," ",'FA Dane kont'!E120)</f>
        <v xml:space="preserve"> </v>
      </c>
      <c r="I151" s="27" t="str">
        <f t="shared" si="4"/>
        <v xml:space="preserve"> </v>
      </c>
    </row>
    <row r="152" spans="1:9" x14ac:dyDescent="0.3">
      <c r="A152" s="27" t="str">
        <f>IF(ISBLANK('FA Dane kont'!F152),"",'FA Dane kont'!F152)</f>
        <v/>
      </c>
      <c r="F152" s="27" t="str">
        <f>IF(ISBLANK('FA Dane kont'!E121)," ",'FA Dane kont'!E121)</f>
        <v xml:space="preserve"> </v>
      </c>
      <c r="I152" s="27" t="str">
        <f t="shared" si="4"/>
        <v xml:space="preserve"> </v>
      </c>
    </row>
    <row r="153" spans="1:9" x14ac:dyDescent="0.3">
      <c r="A153" s="27" t="str">
        <f>IF(ISBLANK('FA Dane kont'!F153),"",'FA Dane kont'!F153)</f>
        <v/>
      </c>
      <c r="F153" s="27" t="str">
        <f>IF(ISBLANK('FA Dane kont'!E122)," ",'FA Dane kont'!E122)</f>
        <v xml:space="preserve"> </v>
      </c>
      <c r="I153" s="27" t="str">
        <f t="shared" si="4"/>
        <v xml:space="preserve"> </v>
      </c>
    </row>
    <row r="154" spans="1:9" x14ac:dyDescent="0.3">
      <c r="A154" s="27" t="str">
        <f>IF(ISBLANK('FA Dane kont'!F154),"",'FA Dane kont'!F154)</f>
        <v/>
      </c>
      <c r="F154" s="27" t="str">
        <f>IF(ISBLANK('FA Dane kont'!E123)," ",'FA Dane kont'!E123)</f>
        <v xml:space="preserve"> </v>
      </c>
      <c r="I154" s="27" t="str">
        <f t="shared" ref="I154:I161" si="5">IF(ISBLANK(J154)," ",IF(J154=H154,"Zapłacono",IF(J154&gt;H154,"Nadpłata","Zaliczka")))</f>
        <v xml:space="preserve"> </v>
      </c>
    </row>
    <row r="155" spans="1:9" x14ac:dyDescent="0.3">
      <c r="A155" s="27" t="str">
        <f>IF(ISBLANK('FA Dane kont'!F155),"",'FA Dane kont'!F155)</f>
        <v/>
      </c>
      <c r="F155" s="27" t="str">
        <f>IF(ISBLANK('FA Dane kont'!E124)," ",'FA Dane kont'!E124)</f>
        <v xml:space="preserve"> </v>
      </c>
      <c r="I155" s="27" t="str">
        <f t="shared" si="5"/>
        <v xml:space="preserve"> </v>
      </c>
    </row>
    <row r="156" spans="1:9" x14ac:dyDescent="0.3">
      <c r="A156" s="27" t="str">
        <f>IF(ISBLANK('FA Dane kont'!F156),"",'FA Dane kont'!F156)</f>
        <v/>
      </c>
      <c r="F156" s="27" t="str">
        <f>IF(ISBLANK('FA Dane kont'!E125)," ",'FA Dane kont'!E125)</f>
        <v xml:space="preserve"> </v>
      </c>
      <c r="I156" s="27" t="str">
        <f t="shared" si="5"/>
        <v xml:space="preserve"> </v>
      </c>
    </row>
    <row r="157" spans="1:9" x14ac:dyDescent="0.3">
      <c r="A157" s="27" t="str">
        <f>IF(ISBLANK('FA Dane kont'!F157),"",'FA Dane kont'!F157)</f>
        <v/>
      </c>
      <c r="F157" s="27" t="str">
        <f>IF(ISBLANK('FA Dane kont'!E126)," ",'FA Dane kont'!E126)</f>
        <v xml:space="preserve"> </v>
      </c>
      <c r="I157" s="27" t="str">
        <f t="shared" si="5"/>
        <v xml:space="preserve"> </v>
      </c>
    </row>
    <row r="158" spans="1:9" x14ac:dyDescent="0.3">
      <c r="A158" s="27" t="str">
        <f>IF(ISBLANK('FA Dane kont'!F158),"",'FA Dane kont'!F158)</f>
        <v/>
      </c>
      <c r="F158" s="27" t="str">
        <f>IF(ISBLANK('FA Dane kont'!E127)," ",'FA Dane kont'!E127)</f>
        <v xml:space="preserve"> </v>
      </c>
      <c r="I158" s="27" t="str">
        <f t="shared" si="5"/>
        <v xml:space="preserve"> </v>
      </c>
    </row>
    <row r="159" spans="1:9" x14ac:dyDescent="0.3">
      <c r="A159" s="27" t="str">
        <f>IF(ISBLANK('FA Dane kont'!F159),"",'FA Dane kont'!F159)</f>
        <v/>
      </c>
      <c r="F159" s="27" t="str">
        <f>IF(ISBLANK('FA Dane kont'!E128)," ",'FA Dane kont'!E128)</f>
        <v xml:space="preserve"> </v>
      </c>
      <c r="I159" s="27" t="str">
        <f t="shared" si="5"/>
        <v xml:space="preserve"> </v>
      </c>
    </row>
    <row r="160" spans="1:9" x14ac:dyDescent="0.3">
      <c r="A160" s="27" t="str">
        <f>IF(ISBLANK('FA Dane kont'!F160),"",'FA Dane kont'!F160)</f>
        <v/>
      </c>
      <c r="F160" s="27" t="str">
        <f>IF(ISBLANK('FA Dane kont'!E129)," ",'FA Dane kont'!E129)</f>
        <v xml:space="preserve"> </v>
      </c>
      <c r="I160" s="27" t="str">
        <f t="shared" si="5"/>
        <v xml:space="preserve"> </v>
      </c>
    </row>
    <row r="161" spans="1:12" x14ac:dyDescent="0.3">
      <c r="A161" s="27" t="str">
        <f>IF(ISBLANK('FA Dane kont'!F161),"",'FA Dane kont'!F161)</f>
        <v/>
      </c>
      <c r="F161" s="27" t="str">
        <f>IF(ISBLANK('FA Dane kont'!E130)," ",'FA Dane kont'!E130)</f>
        <v xml:space="preserve"> </v>
      </c>
      <c r="I161" s="27" t="str">
        <f t="shared" si="5"/>
        <v xml:space="preserve"> </v>
      </c>
    </row>
    <row r="171" spans="1:12" x14ac:dyDescent="0.3">
      <c r="E171" s="27"/>
      <c r="L171" s="27"/>
    </row>
    <row r="172" spans="1:12" x14ac:dyDescent="0.3">
      <c r="E172" s="27"/>
      <c r="L172" s="27"/>
    </row>
    <row r="173" spans="1:12" x14ac:dyDescent="0.3">
      <c r="E173" s="27"/>
      <c r="L173" s="27"/>
    </row>
    <row r="174" spans="1:12" x14ac:dyDescent="0.3">
      <c r="E174" s="27"/>
      <c r="L174" s="27"/>
    </row>
    <row r="175" spans="1:12" x14ac:dyDescent="0.3">
      <c r="E175" s="27"/>
      <c r="L175" s="27"/>
    </row>
    <row r="176" spans="1:12" x14ac:dyDescent="0.3">
      <c r="E176" s="27"/>
      <c r="L176" s="27"/>
    </row>
    <row r="177" s="27" customFormat="1" x14ac:dyDescent="0.3"/>
    <row r="178" s="27" customFormat="1" x14ac:dyDescent="0.3"/>
    <row r="179" s="27" customFormat="1" x14ac:dyDescent="0.3"/>
    <row r="180" s="27" customFormat="1" x14ac:dyDescent="0.3"/>
    <row r="181" s="27" customFormat="1" x14ac:dyDescent="0.3"/>
    <row r="182" s="27" customFormat="1" x14ac:dyDescent="0.3"/>
    <row r="183" s="27" customFormat="1" x14ac:dyDescent="0.3"/>
    <row r="184" s="27" customFormat="1" x14ac:dyDescent="0.3"/>
    <row r="185" s="27" customFormat="1" x14ac:dyDescent="0.3"/>
    <row r="186" s="27" customFormat="1" x14ac:dyDescent="0.3"/>
    <row r="187" s="27" customFormat="1" x14ac:dyDescent="0.3"/>
    <row r="188" s="27" customFormat="1" x14ac:dyDescent="0.3"/>
    <row r="189" s="27" customFormat="1" x14ac:dyDescent="0.3"/>
    <row r="190" s="27" customFormat="1" x14ac:dyDescent="0.3"/>
    <row r="191" s="27" customFormat="1" x14ac:dyDescent="0.3"/>
    <row r="192" s="27" customFormat="1" x14ac:dyDescent="0.3"/>
    <row r="193" spans="5:12" x14ac:dyDescent="0.3">
      <c r="E193" s="27"/>
      <c r="L193" s="27"/>
    </row>
    <row r="194" spans="5:12" x14ac:dyDescent="0.3">
      <c r="E194" s="27"/>
      <c r="L194" s="27"/>
    </row>
    <row r="195" spans="5:12" x14ac:dyDescent="0.3">
      <c r="E195" s="27"/>
      <c r="L195" s="27"/>
    </row>
    <row r="196" spans="5:12" x14ac:dyDescent="0.3">
      <c r="E196" s="27"/>
      <c r="L196" s="27"/>
    </row>
    <row r="197" spans="5:12" x14ac:dyDescent="0.3">
      <c r="E197" s="27"/>
      <c r="L197" s="27"/>
    </row>
    <row r="198" spans="5:12" x14ac:dyDescent="0.3">
      <c r="E198" s="27"/>
      <c r="L198" s="27"/>
    </row>
    <row r="199" spans="5:12" hidden="1" x14ac:dyDescent="0.3">
      <c r="F199" s="27" t="str">
        <f>IF(ISBLANK('FA Dane kont'!E38)," ",'FA Dane kont'!E38)</f>
        <v>Przeworsk</v>
      </c>
      <c r="I199" s="27" t="str">
        <f>IF(ISBLANK(J199)," ",IF(J199=H199,"Zapłacono",IF(J199&gt;H199,"Nadpłata","Zaliczka")))</f>
        <v xml:space="preserve"> </v>
      </c>
    </row>
    <row r="200" spans="5:12" hidden="1" x14ac:dyDescent="0.3"/>
    <row r="201" spans="5:12" hidden="1" x14ac:dyDescent="0.3"/>
    <row r="202" spans="5:12" hidden="1" x14ac:dyDescent="0.3"/>
    <row r="203" spans="5:12" hidden="1" x14ac:dyDescent="0.3"/>
  </sheetData>
  <autoFilter ref="A1:L203" xr:uid="{A81C89BC-57A4-43D0-ADF1-14630E9E7100}">
    <filterColumn colId="1">
      <filters>
        <filter val="FB"/>
        <filter val="PF 2023"/>
        <filter val="PF 2023 + FB"/>
        <filter val="PF 2023 + WOZPB"/>
        <filter val="WOZPB"/>
        <filter val="Zgłoszenie + 1.FB"/>
      </filters>
    </filterColumn>
    <sortState xmlns:xlrd2="http://schemas.microsoft.com/office/spreadsheetml/2017/richdata2" ref="A2:L204">
      <sortCondition ref="A1:A203"/>
    </sortState>
  </autoFilter>
  <conditionalFormatting sqref="A2:L161 A199:L1048576">
    <cfRule type="expression" dxfId="23" priority="1">
      <formula>$D2="Otrzymano dokumenty"</formula>
    </cfRule>
    <cfRule type="expression" dxfId="22" priority="2">
      <formula>$D2="Wysłano"</formula>
    </cfRule>
    <cfRule type="expression" dxfId="21" priority="3">
      <formula>$D2="Niekompletny zestaw dok"</formula>
    </cfRule>
  </conditionalFormatting>
  <conditionalFormatting sqref="F2:F161 I2:I161 I199:I202 F199:F203">
    <cfRule type="notContainsBlanks" dxfId="20" priority="8">
      <formula>LEN(TRIM(F2))&gt;0</formula>
    </cfRule>
  </conditionalFormatting>
  <dataValidations count="2">
    <dataValidation allowBlank="1" showInputMessage="1" showErrorMessage="1" sqref="H1 B1:D1 A199:A1048576 E1:F161 I199:I1048576 I1:I161 C199:C1048576 C1:C161 E199:F1048576 A1:A161" xr:uid="{AE95912D-A238-464D-B87C-C616ABDE154E}"/>
    <dataValidation allowBlank="1" showInputMessage="1" sqref="J1:L1 G1" xr:uid="{3BAFBEE8-6C4E-4A7E-B954-531F6E26171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B8C7E7-70BF-45FC-952D-D76A4C0647D5}">
          <x14:formula1>
            <xm:f>Pola_Wyb!$L$2:$L$16</xm:f>
          </x14:formula1>
          <xm:sqref>B199:C1048576 B2:C161</xm:sqref>
        </x14:dataValidation>
        <x14:dataValidation type="list" allowBlank="1" showInputMessage="1" showErrorMessage="1" xr:uid="{4C579C2D-608E-42CF-9447-B65D1B2DC548}">
          <x14:formula1>
            <xm:f>Pola_Wyb!$M$2:$M$4</xm:f>
          </x14:formula1>
          <xm:sqref>D199:D1048576 D2:D161</xm:sqref>
        </x14:dataValidation>
        <x14:dataValidation type="list" allowBlank="1" showInputMessage="1" showErrorMessage="1" xr:uid="{B62D0578-58A5-4CCD-BBA7-B0CB94286861}">
          <x14:formula1>
            <xm:f>Pola_Wyb!$G$2:$G$5</xm:f>
          </x14:formula1>
          <xm:sqref>G199:G1048576 G2:G161</xm:sqref>
        </x14:dataValidation>
        <x14:dataValidation type="list" showInputMessage="1" showErrorMessage="1" xr:uid="{3E5AFB01-EA6C-444D-82B7-E6A60E792F21}">
          <x14:formula1>
            <xm:f>Pola_Wyb!$Q$2:$Q$13</xm:f>
          </x14:formula1>
          <xm:sqref>H199:H1048576 H2:H161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97F1-EE2B-4157-BF61-A57E0AA4D9C9}">
  <sheetPr codeName="Arkusz7"/>
  <dimension ref="A1:Q11"/>
  <sheetViews>
    <sheetView topLeftCell="D1" workbookViewId="0">
      <selection activeCell="Q2" sqref="Q2"/>
    </sheetView>
  </sheetViews>
  <sheetFormatPr defaultColWidth="9.109375" defaultRowHeight="14.4" x14ac:dyDescent="0.3"/>
  <cols>
    <col min="1" max="1" width="26.88671875" style="1" customWidth="1"/>
    <col min="2" max="2" width="13" style="1" customWidth="1"/>
    <col min="3" max="4" width="15.5546875" style="1" bestFit="1" customWidth="1"/>
    <col min="5" max="5" width="19" style="1" bestFit="1" customWidth="1"/>
    <col min="6" max="6" width="16.5546875" style="1" bestFit="1" customWidth="1"/>
    <col min="7" max="7" width="15.109375" style="1" bestFit="1" customWidth="1"/>
    <col min="8" max="8" width="13.6640625" style="1" bestFit="1" customWidth="1"/>
    <col min="9" max="9" width="13" style="1" bestFit="1" customWidth="1"/>
    <col min="10" max="10" width="15.5546875" style="1" bestFit="1" customWidth="1"/>
    <col min="11" max="11" width="21.109375" style="1" bestFit="1" customWidth="1"/>
    <col min="12" max="12" width="20.44140625" style="1" bestFit="1" customWidth="1"/>
    <col min="13" max="13" width="27" style="1" bestFit="1" customWidth="1"/>
    <col min="14" max="14" width="13" style="1" bestFit="1" customWidth="1"/>
    <col min="15" max="15" width="15.6640625" style="1" bestFit="1" customWidth="1"/>
    <col min="16" max="16384" width="9.109375" style="1"/>
  </cols>
  <sheetData>
    <row r="1" spans="1:17" ht="23.25" customHeight="1" x14ac:dyDescent="0.3">
      <c r="A1" s="12" t="s">
        <v>591</v>
      </c>
      <c r="B1" s="12" t="s">
        <v>668</v>
      </c>
      <c r="C1" s="13" t="s">
        <v>669</v>
      </c>
      <c r="D1" s="13" t="s">
        <v>2</v>
      </c>
      <c r="E1" s="13" t="s">
        <v>670</v>
      </c>
      <c r="F1" s="13" t="s">
        <v>466</v>
      </c>
      <c r="G1" s="13" t="s">
        <v>311</v>
      </c>
      <c r="H1" s="13" t="s">
        <v>671</v>
      </c>
      <c r="I1" s="13" t="s">
        <v>672</v>
      </c>
      <c r="J1" s="14" t="s">
        <v>5</v>
      </c>
      <c r="K1" s="14" t="s">
        <v>467</v>
      </c>
      <c r="L1" s="14" t="s">
        <v>673</v>
      </c>
      <c r="M1" s="14" t="s">
        <v>674</v>
      </c>
      <c r="N1" s="14" t="s">
        <v>675</v>
      </c>
      <c r="O1" s="14" t="s">
        <v>676</v>
      </c>
      <c r="Q1" s="1" t="s">
        <v>677</v>
      </c>
    </row>
    <row r="2" spans="1:17" x14ac:dyDescent="0.3">
      <c r="A2" s="15" t="s">
        <v>678</v>
      </c>
      <c r="B2" s="15" t="s">
        <v>679</v>
      </c>
      <c r="C2" s="1" t="s">
        <v>680</v>
      </c>
      <c r="D2" s="1" t="s">
        <v>681</v>
      </c>
      <c r="E2" s="1" t="s">
        <v>682</v>
      </c>
      <c r="F2" s="1" t="s">
        <v>683</v>
      </c>
      <c r="G2" s="1" t="s">
        <v>471</v>
      </c>
      <c r="H2" s="1">
        <v>70</v>
      </c>
      <c r="I2" s="1">
        <v>250</v>
      </c>
      <c r="J2" s="1" t="s">
        <v>24</v>
      </c>
      <c r="K2" s="1" t="s">
        <v>470</v>
      </c>
      <c r="L2" s="1" t="s">
        <v>602</v>
      </c>
      <c r="M2" s="15" t="s">
        <v>604</v>
      </c>
      <c r="N2" s="1" t="s">
        <v>378</v>
      </c>
      <c r="O2" s="1" t="s">
        <v>351</v>
      </c>
      <c r="P2" s="1">
        <v>2023</v>
      </c>
      <c r="Q2" s="1">
        <v>246</v>
      </c>
    </row>
    <row r="3" spans="1:17" x14ac:dyDescent="0.3">
      <c r="A3" s="15" t="s">
        <v>684</v>
      </c>
      <c r="B3" s="15" t="s">
        <v>685</v>
      </c>
      <c r="C3" s="1" t="s">
        <v>686</v>
      </c>
      <c r="D3" s="1" t="s">
        <v>22</v>
      </c>
      <c r="E3" s="1" t="s">
        <v>687</v>
      </c>
      <c r="F3" s="1" t="s">
        <v>469</v>
      </c>
      <c r="G3" s="1" t="s">
        <v>374</v>
      </c>
      <c r="H3" s="1">
        <v>100</v>
      </c>
      <c r="I3" s="1">
        <v>400</v>
      </c>
      <c r="J3" s="1" t="s">
        <v>53</v>
      </c>
      <c r="L3" s="1" t="s">
        <v>606</v>
      </c>
      <c r="M3" s="15" t="s">
        <v>688</v>
      </c>
      <c r="N3" s="1" t="s">
        <v>353</v>
      </c>
      <c r="O3" s="1" t="s">
        <v>367</v>
      </c>
      <c r="P3" s="1">
        <v>2022</v>
      </c>
      <c r="Q3" s="1">
        <v>124</v>
      </c>
    </row>
    <row r="4" spans="1:17" x14ac:dyDescent="0.3">
      <c r="A4" s="15" t="s">
        <v>468</v>
      </c>
      <c r="B4" s="15" t="s">
        <v>689</v>
      </c>
      <c r="C4" s="1" t="s">
        <v>690</v>
      </c>
      <c r="E4" s="1" t="s">
        <v>691</v>
      </c>
      <c r="G4" s="1" t="s">
        <v>350</v>
      </c>
      <c r="H4" s="1">
        <v>140</v>
      </c>
      <c r="J4" s="1" t="s">
        <v>45</v>
      </c>
      <c r="L4" s="1" t="s">
        <v>611</v>
      </c>
      <c r="M4" s="15" t="s">
        <v>598</v>
      </c>
      <c r="N4" s="1" t="s">
        <v>692</v>
      </c>
      <c r="P4" s="1">
        <v>2021</v>
      </c>
      <c r="Q4" s="1">
        <v>200</v>
      </c>
    </row>
    <row r="5" spans="1:17" x14ac:dyDescent="0.3">
      <c r="A5" s="16" t="s">
        <v>366</v>
      </c>
      <c r="B5" s="15" t="s">
        <v>693</v>
      </c>
      <c r="E5" s="1" t="s">
        <v>694</v>
      </c>
      <c r="G5" s="1" t="s">
        <v>695</v>
      </c>
      <c r="J5" s="1" t="s">
        <v>148</v>
      </c>
      <c r="L5" s="1" t="s">
        <v>597</v>
      </c>
      <c r="P5" s="1">
        <v>2020</v>
      </c>
      <c r="Q5" s="1">
        <v>100</v>
      </c>
    </row>
    <row r="6" spans="1:17" x14ac:dyDescent="0.3">
      <c r="A6" s="16" t="s">
        <v>390</v>
      </c>
      <c r="B6" s="15" t="s">
        <v>696</v>
      </c>
      <c r="E6" s="1" t="s">
        <v>473</v>
      </c>
      <c r="J6" s="1" t="s">
        <v>697</v>
      </c>
      <c r="L6" s="1" t="s">
        <v>698</v>
      </c>
      <c r="Q6" s="1">
        <v>307.5</v>
      </c>
    </row>
    <row r="7" spans="1:17" x14ac:dyDescent="0.3">
      <c r="A7" s="16" t="s">
        <v>349</v>
      </c>
      <c r="B7" s="15" t="s">
        <v>699</v>
      </c>
      <c r="L7" s="17" t="s">
        <v>649</v>
      </c>
    </row>
    <row r="8" spans="1:17" x14ac:dyDescent="0.3">
      <c r="A8" s="15" t="s">
        <v>700</v>
      </c>
      <c r="B8" s="15" t="s">
        <v>701</v>
      </c>
      <c r="L8" s="1" t="s">
        <v>627</v>
      </c>
    </row>
    <row r="11" spans="1:17" x14ac:dyDescent="0.3">
      <c r="D11" s="18"/>
    </row>
  </sheetData>
  <conditionalFormatting sqref="C2:I5 C6:F6 H6:I6 C7:I1048576">
    <cfRule type="notContainsBlanks" dxfId="19" priority="1">
      <formula>LEN(TRIM(C2))&gt;0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E0F8-DEED-4D47-9C3B-AB1F0BBDC6B3}">
  <sheetPr codeName="Arkusz1"/>
  <dimension ref="A1:N33"/>
  <sheetViews>
    <sheetView workbookViewId="0">
      <pane ySplit="1" topLeftCell="A18" activePane="bottomLeft" state="frozen"/>
      <selection pane="bottomLeft" activeCell="B18" sqref="B18"/>
    </sheetView>
  </sheetViews>
  <sheetFormatPr defaultColWidth="9.109375" defaultRowHeight="15.75" customHeight="1" outlineLevelCol="1" x14ac:dyDescent="0.3"/>
  <cols>
    <col min="1" max="1" width="5.109375" style="1" customWidth="1"/>
    <col min="2" max="2" width="40.109375" style="3" bestFit="1" customWidth="1"/>
    <col min="3" max="3" width="12.33203125" style="1" hidden="1" customWidth="1" outlineLevel="1"/>
    <col min="4" max="4" width="12.5546875" style="1" hidden="1" customWidth="1" outlineLevel="1"/>
    <col min="5" max="5" width="18.88671875" style="1" hidden="1" customWidth="1" outlineLevel="1"/>
    <col min="6" max="6" width="13.5546875" hidden="1" customWidth="1" outlineLevel="1"/>
    <col min="7" max="7" width="12.5546875" style="3" bestFit="1" customWidth="1" collapsed="1"/>
    <col min="8" max="8" width="5.5546875" style="3" customWidth="1"/>
    <col min="9" max="9" width="5.109375" style="3" customWidth="1"/>
    <col min="10" max="10" width="10.88671875" style="1" customWidth="1"/>
    <col min="11" max="11" width="12" style="1" customWidth="1"/>
    <col min="12" max="12" width="10.44140625" style="1" customWidth="1"/>
    <col min="13" max="13" width="13.44140625" style="1" customWidth="1"/>
    <col min="14" max="14" width="20.5546875" style="1" customWidth="1"/>
  </cols>
  <sheetData>
    <row r="1" spans="1:14" s="2" customFormat="1" ht="23.25" customHeight="1" x14ac:dyDescent="0.3">
      <c r="A1" s="7" t="s">
        <v>702</v>
      </c>
      <c r="B1" s="8" t="s">
        <v>307</v>
      </c>
      <c r="C1" s="7" t="s">
        <v>463</v>
      </c>
      <c r="D1" s="7" t="s">
        <v>322</v>
      </c>
      <c r="E1" s="9" t="s">
        <v>466</v>
      </c>
      <c r="F1" s="7" t="s">
        <v>703</v>
      </c>
      <c r="G1" s="8" t="s">
        <v>308</v>
      </c>
      <c r="H1" s="8" t="s">
        <v>704</v>
      </c>
      <c r="I1" s="8" t="s">
        <v>598</v>
      </c>
      <c r="J1" s="7" t="s">
        <v>322</v>
      </c>
      <c r="K1" s="9" t="s">
        <v>323</v>
      </c>
      <c r="L1" s="9" t="s">
        <v>705</v>
      </c>
      <c r="M1" s="9" t="s">
        <v>706</v>
      </c>
      <c r="N1" s="7" t="s">
        <v>312</v>
      </c>
    </row>
    <row r="2" spans="1:14" ht="15.75" customHeight="1" x14ac:dyDescent="0.3">
      <c r="A2" s="1">
        <v>1</v>
      </c>
      <c r="B2" s="3" t="str">
        <f>'ZP Status DE'!A2</f>
        <v>BOREK KRZYSZTOF 733 391 522</v>
      </c>
      <c r="C2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" s="1">
        <f>IF(ISBLANK('Status PL'!E2)," ",'Status PL'!E2)</f>
        <v>70</v>
      </c>
      <c r="E2" s="1" t="str">
        <f>IF(ISBLANK('Status PL'!F2)," ",'Status PL'!F2)</f>
        <v>Zapłacono</v>
      </c>
      <c r="F2" t="str">
        <f>IF(ISBLANK('Status PL'!I2)," ",'Status PL'!I2)</f>
        <v>Adam</v>
      </c>
      <c r="G2" s="3" t="str">
        <f>IF('ZP Status DE'!B2=Pola_Wyb!$A$5,Pola_Wyb!$B$5,IF('ZP Status DE'!B2=Pola_Wyb!$A$6,Pola_Wyb!$B$6,IF('ZP Status DE'!B2=Pola_Wyb!$A$7,Pola_Wyb!$B$7,"")))</f>
        <v>ROZ DE</v>
      </c>
      <c r="H2" s="3" t="str">
        <f>IF(ISBLANK('ZP Status DE'!G2)," ",'ZP Status DE'!G2)</f>
        <v xml:space="preserve">Tak </v>
      </c>
      <c r="I2" s="3" t="str">
        <f>IF(ISBLANK('ZP Status DE'!H2)," ",'ZP Status DE'!H2)</f>
        <v xml:space="preserve">Tak </v>
      </c>
      <c r="J2" s="1">
        <f>IF(ISBLANK('ZP Status DE'!P2)," ",'ZP Status DE'!P2)</f>
        <v>250</v>
      </c>
      <c r="K2" s="1" t="str">
        <f>IF(ISBLANK('ZP Status DE'!Q2)," ",'ZP Status DE'!Q2)</f>
        <v>Zapłacono</v>
      </c>
      <c r="L2" s="1" t="str">
        <f>IF(K2=Pola_Wyb!$F$2,J2-'ZP Status DE'!R2," ")</f>
        <v xml:space="preserve"> </v>
      </c>
      <c r="M2" s="1" t="str">
        <f>IF(ISBLANK('ZP Status DE'!E2)," ",'ZP Status DE'!E2)</f>
        <v>Kamil</v>
      </c>
      <c r="N2" s="1" t="str">
        <f>IF(ISBLANK('ZP Status DE'!F2)," ",'ZP Status DE'!F2)</f>
        <v xml:space="preserve"> </v>
      </c>
    </row>
    <row r="3" spans="1:14" ht="15.75" customHeight="1" x14ac:dyDescent="0.3">
      <c r="A3" s="1">
        <f>IF(ISBLANK(B3)," ",A2+1)</f>
        <v>2</v>
      </c>
      <c r="B3" s="3" t="str">
        <f>'ZP Status DE'!A3</f>
        <v>BUCZKOWSKI DAWID 519 756 028</v>
      </c>
      <c r="C3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3" s="1">
        <f>IF(ISBLANK('Status PL'!E3)," ",'Status PL'!E3)</f>
        <v>70</v>
      </c>
      <c r="E3" s="1" t="str">
        <f>IF(ISBLANK('Status PL'!F3)," ",'Status PL'!F3)</f>
        <v xml:space="preserve"> </v>
      </c>
      <c r="F3" t="str">
        <f>IF(ISBLANK('Status PL'!I3)," ",'Status PL'!I3)</f>
        <v xml:space="preserve"> </v>
      </c>
      <c r="G3" s="3" t="str">
        <f>IF('ZP Status DE'!B3=Pola_Wyb!$A$5,Pola_Wyb!$B$5,IF('ZP Status DE'!B3=Pola_Wyb!$A$6,Pola_Wyb!$B$6,IF('ZP Status DE'!B3=Pola_Wyb!$A$7,Pola_Wyb!$B$7,"")))</f>
        <v>ROZ DE</v>
      </c>
      <c r="H3" s="3" t="str">
        <f>IF(ISBLANK('ZP Status DE'!G3)," ",'ZP Status DE'!G3)</f>
        <v xml:space="preserve">Tak </v>
      </c>
      <c r="I3" s="3" t="str">
        <f>IF(ISBLANK('ZP Status DE'!H3)," ",'ZP Status DE'!H3)</f>
        <v xml:space="preserve">Tak </v>
      </c>
      <c r="J3" s="1" t="str">
        <f>IF(ISBLANK('ZP Status DE'!P3)," ",'ZP Status DE'!P3)</f>
        <v xml:space="preserve"> </v>
      </c>
      <c r="K3" s="1" t="str">
        <f>IF(ISBLANK('ZP Status DE'!Q3)," ",'ZP Status DE'!Q3)</f>
        <v>Zaliczka</v>
      </c>
      <c r="L3" s="1" t="e">
        <f>IF(K3=Pola_Wyb!$F$2,J3-'ZP Status DE'!R3," ")</f>
        <v>#VALUE!</v>
      </c>
      <c r="M3" s="1" t="str">
        <f>IF(ISBLANK('ZP Status DE'!E3)," ",'ZP Status DE'!E3)</f>
        <v>Kamil</v>
      </c>
      <c r="N3" s="1" t="str">
        <f>IF(ISBLANK('ZP Status DE'!F3)," ",'ZP Status DE'!F3)</f>
        <v>BEZ KOSZTÓW</v>
      </c>
    </row>
    <row r="4" spans="1:14" ht="15.75" customHeight="1" x14ac:dyDescent="0.3">
      <c r="A4" s="1">
        <f>IF(ISBLANK(B4)," ",A3+1)</f>
        <v>3</v>
      </c>
      <c r="B4" s="3" t="str">
        <f>'ZP Status DE'!A4</f>
        <v>CZEREBA JACEK 667 751 269</v>
      </c>
      <c r="C4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4" s="1">
        <f>IF(ISBLANK('Status PL'!E4)," ",'Status PL'!E4)</f>
        <v>70</v>
      </c>
      <c r="E4" s="1" t="str">
        <f>IF(ISBLANK('Status PL'!F4)," ",'Status PL'!F4)</f>
        <v xml:space="preserve"> </v>
      </c>
      <c r="F4" t="str">
        <f>IF(ISBLANK('Status PL'!I4)," ",'Status PL'!I4)</f>
        <v xml:space="preserve"> </v>
      </c>
      <c r="G4" s="3" t="str">
        <f>IF('ZP Status DE'!B4=Pola_Wyb!$A$5,Pola_Wyb!$B$5,IF('ZP Status DE'!B4=Pola_Wyb!$A$6,Pola_Wyb!$B$6,IF('ZP Status DE'!B4=Pola_Wyb!$A$7,Pola_Wyb!$B$7,"")))</f>
        <v>ROZ DE</v>
      </c>
      <c r="H4" s="3" t="str">
        <f>IF(ISBLANK('ZP Status DE'!G4)," ",'ZP Status DE'!G4)</f>
        <v xml:space="preserve">Tak </v>
      </c>
      <c r="I4" s="3" t="str">
        <f>IF(ISBLANK('ZP Status DE'!H4)," ",'ZP Status DE'!H4)</f>
        <v xml:space="preserve">Tak </v>
      </c>
      <c r="J4" s="1">
        <f>IF(ISBLANK('ZP Status DE'!P4)," ",'ZP Status DE'!P4)</f>
        <v>300</v>
      </c>
      <c r="K4" s="1" t="str">
        <f>IF(ISBLANK('ZP Status DE'!Q4)," ",'ZP Status DE'!Q4)</f>
        <v>ZAPLACONO</v>
      </c>
      <c r="L4" s="1" t="str">
        <f>IF(K4=Pola_Wyb!$F$2,J4-'ZP Status DE'!R4," ")</f>
        <v xml:space="preserve"> </v>
      </c>
      <c r="M4" s="1" t="str">
        <f>IF(ISBLANK('ZP Status DE'!E4)," ",'ZP Status DE'!E4)</f>
        <v>KAMIL</v>
      </c>
      <c r="N4" s="1" t="str">
        <f>IF(ISBLANK('ZP Status DE'!F4)," ",'ZP Status DE'!F4)</f>
        <v xml:space="preserve"> </v>
      </c>
    </row>
    <row r="5" spans="1:14" ht="15.75" customHeight="1" x14ac:dyDescent="0.3">
      <c r="A5" s="1">
        <f t="shared" ref="A5:A31" si="0">IF(ISBLANK(B5)," ",A4+1)</f>
        <v>4</v>
      </c>
      <c r="B5" s="3" t="str">
        <f>'ZP Status DE'!A5</f>
        <v>DECOWSKI JACEK 668 385 124</v>
      </c>
      <c r="C5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5" s="1" t="str">
        <f>IF(ISBLANK('Status PL'!E5)," ",'Status PL'!E5)</f>
        <v xml:space="preserve"> </v>
      </c>
      <c r="E5" s="1" t="str">
        <f>IF(ISBLANK('Status PL'!F5)," ",'Status PL'!F5)</f>
        <v xml:space="preserve"> </v>
      </c>
      <c r="F5" t="str">
        <f>IF(ISBLANK('Status PL'!I5)," ",'Status PL'!I5)</f>
        <v xml:space="preserve"> </v>
      </c>
      <c r="G5" s="3" t="str">
        <f>IF('ZP Status DE'!B5=Pola_Wyb!$A$5,Pola_Wyb!$B$5,IF('ZP Status DE'!B5=Pola_Wyb!$A$6,Pola_Wyb!$B$6,IF('ZP Status DE'!B5=Pola_Wyb!$A$7,Pola_Wyb!$B$7,"")))</f>
        <v>ROZ DE</v>
      </c>
      <c r="H5" s="3" t="str">
        <f>IF(ISBLANK('ZP Status DE'!G5)," ",'ZP Status DE'!G5)</f>
        <v xml:space="preserve">Tak </v>
      </c>
      <c r="I5" s="3" t="str">
        <f>IF(ISBLANK('ZP Status DE'!H5)," ",'ZP Status DE'!H5)</f>
        <v xml:space="preserve">Tak </v>
      </c>
      <c r="J5" s="1">
        <f>IF(ISBLANK('ZP Status DE'!P5)," ",'ZP Status DE'!P5)</f>
        <v>250</v>
      </c>
      <c r="K5" s="1" t="str">
        <f>IF(ISBLANK('ZP Status DE'!Q5)," ",'ZP Status DE'!Q5)</f>
        <v xml:space="preserve"> </v>
      </c>
      <c r="L5" s="1" t="str">
        <f>IF(K5=Pola_Wyb!$F$2,J5-'ZP Status DE'!R5," ")</f>
        <v xml:space="preserve"> </v>
      </c>
      <c r="M5" s="1" t="str">
        <f>IF(ISBLANK('ZP Status DE'!E5)," ",'ZP Status DE'!E5)</f>
        <v xml:space="preserve"> </v>
      </c>
      <c r="N5" s="1" t="str">
        <f>IF(ISBLANK('ZP Status DE'!F5)," ",'ZP Status DE'!F5)</f>
        <v>OGR OB POD</v>
      </c>
    </row>
    <row r="6" spans="1:14" ht="15.75" customHeight="1" x14ac:dyDescent="0.3">
      <c r="A6" s="1">
        <f t="shared" si="0"/>
        <v>5</v>
      </c>
      <c r="B6" s="3" t="str">
        <f>'ZP Status DE'!A6</f>
        <v>DĘBOWSKI KACPER 531 758 795</v>
      </c>
      <c r="C6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6" s="1" t="str">
        <f>IF(ISBLANK('Status PL'!E6)," ",'Status PL'!E6)</f>
        <v xml:space="preserve"> </v>
      </c>
      <c r="E6" s="1" t="str">
        <f>IF(ISBLANK('Status PL'!F6)," ",'Status PL'!F6)</f>
        <v xml:space="preserve"> </v>
      </c>
      <c r="F6" t="str">
        <f>IF(ISBLANK('Status PL'!I6)," ",'Status PL'!I6)</f>
        <v xml:space="preserve"> </v>
      </c>
      <c r="G6" s="3" t="str">
        <f>IF('ZP Status DE'!B6=Pola_Wyb!$A$5,Pola_Wyb!$B$5,IF('ZP Status DE'!B6=Pola_Wyb!$A$6,Pola_Wyb!$B$6,IF('ZP Status DE'!B6=Pola_Wyb!$A$7,Pola_Wyb!$B$7,"")))</f>
        <v>ROZ DE</v>
      </c>
      <c r="H6" s="3" t="str">
        <f>IF(ISBLANK('ZP Status DE'!G6)," ",'ZP Status DE'!G6)</f>
        <v xml:space="preserve">Tak </v>
      </c>
      <c r="I6" s="3" t="str">
        <f>IF(ISBLANK('ZP Status DE'!H6)," ",'ZP Status DE'!H6)</f>
        <v xml:space="preserve">Tak </v>
      </c>
      <c r="J6" s="1">
        <f>IF(ISBLANK('ZP Status DE'!P6)," ",'ZP Status DE'!P6)</f>
        <v>250</v>
      </c>
      <c r="K6" s="1" t="str">
        <f>IF(ISBLANK('ZP Status DE'!Q6)," ",'ZP Status DE'!Q6)</f>
        <v>Zapłacono</v>
      </c>
      <c r="L6" s="1" t="str">
        <f>IF(K6=Pola_Wyb!$F$2,J6-'ZP Status DE'!R6," ")</f>
        <v xml:space="preserve"> </v>
      </c>
      <c r="M6" s="1" t="str">
        <f>IF(ISBLANK('ZP Status DE'!E6)," ",'ZP Status DE'!E6)</f>
        <v>Kamil</v>
      </c>
      <c r="N6" s="1" t="str">
        <f>IF(ISBLANK('ZP Status DE'!F6)," ",'ZP Status DE'!F6)</f>
        <v xml:space="preserve"> </v>
      </c>
    </row>
    <row r="7" spans="1:14" ht="15.75" customHeight="1" x14ac:dyDescent="0.3">
      <c r="A7" s="1">
        <f t="shared" si="0"/>
        <v>6</v>
      </c>
      <c r="B7" s="3" t="str">
        <f>'ZP Status DE'!A7</f>
        <v>DZIEDZIC ANTONI 694 867 325</v>
      </c>
      <c r="C7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7" s="1" t="str">
        <f>IF(ISBLANK('Status PL'!E7)," ",'Status PL'!E7)</f>
        <v xml:space="preserve"> </v>
      </c>
      <c r="E7" s="1" t="str">
        <f>IF(ISBLANK('Status PL'!F7)," ",'Status PL'!F7)</f>
        <v xml:space="preserve"> </v>
      </c>
      <c r="F7" t="str">
        <f>IF(ISBLANK('Status PL'!I7)," ",'Status PL'!I7)</f>
        <v xml:space="preserve"> </v>
      </c>
      <c r="G7" s="3" t="str">
        <f>IF('ZP Status DE'!B7=Pola_Wyb!$A$5,Pola_Wyb!$B$5,IF('ZP Status DE'!B7=Pola_Wyb!$A$6,Pola_Wyb!$B$6,IF('ZP Status DE'!B7=Pola_Wyb!$A$7,Pola_Wyb!$B$7,"")))</f>
        <v>NZD DE</v>
      </c>
      <c r="H7" s="3" t="str">
        <f>IF(ISBLANK('ZP Status DE'!G7)," ",'ZP Status DE'!G7)</f>
        <v>Nie</v>
      </c>
      <c r="I7" s="3" t="str">
        <f>IF(ISBLANK('ZP Status DE'!H7)," ",'ZP Status DE'!H7)</f>
        <v>Nie</v>
      </c>
      <c r="J7" s="1">
        <f>IF(ISBLANK('ZP Status DE'!P7)," ",'ZP Status DE'!P7)</f>
        <v>400</v>
      </c>
      <c r="K7" s="1" t="str">
        <f>IF(ISBLANK('ZP Status DE'!Q7)," ",'ZP Status DE'!Q7)</f>
        <v xml:space="preserve"> </v>
      </c>
      <c r="L7" s="1" t="str">
        <f>IF(K7=Pola_Wyb!$F$2,J7-'ZP Status DE'!R7," ")</f>
        <v xml:space="preserve"> </v>
      </c>
      <c r="M7" s="1" t="str">
        <f>IF(ISBLANK('ZP Status DE'!E7)," ",'ZP Status DE'!E7)</f>
        <v xml:space="preserve"> </v>
      </c>
      <c r="N7" s="1" t="str">
        <f>IF(ISBLANK('ZP Status DE'!F7)," ",'ZP Status DE'!F7)</f>
        <v xml:space="preserve"> </v>
      </c>
    </row>
    <row r="8" spans="1:14" ht="15.75" customHeight="1" x14ac:dyDescent="0.3">
      <c r="A8" s="1">
        <f t="shared" si="0"/>
        <v>7</v>
      </c>
      <c r="B8" s="3" t="str">
        <f>'ZP Status DE'!A8</f>
        <v>DZIÓB MATEUSZ ANETA SONDEJ</v>
      </c>
      <c r="C8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8" s="1" t="str">
        <f>IF(ISBLANK('Status PL'!E8)," ",'Status PL'!E8)</f>
        <v xml:space="preserve"> </v>
      </c>
      <c r="E8" s="1" t="str">
        <f>IF(ISBLANK('Status PL'!F8)," ",'Status PL'!F8)</f>
        <v xml:space="preserve"> </v>
      </c>
      <c r="F8" t="str">
        <f>IF(ISBLANK('Status PL'!I8)," ",'Status PL'!I8)</f>
        <v xml:space="preserve"> </v>
      </c>
      <c r="G8" s="3" t="str">
        <f>IF('ZP Status DE'!B8=Pola_Wyb!$A$5,Pola_Wyb!$B$5,IF('ZP Status DE'!B8=Pola_Wyb!$A$6,Pola_Wyb!$B$6,IF('ZP Status DE'!B8=Pola_Wyb!$A$7,Pola_Wyb!$B$7,"")))</f>
        <v>ROZ DE</v>
      </c>
      <c r="H8" s="3" t="str">
        <f>IF(ISBLANK('ZP Status DE'!G8)," ",'ZP Status DE'!G8)</f>
        <v xml:space="preserve">Tak </v>
      </c>
      <c r="I8" s="3" t="str">
        <f>IF(ISBLANK('ZP Status DE'!H8)," ",'ZP Status DE'!H8)</f>
        <v xml:space="preserve">Tak </v>
      </c>
      <c r="J8" s="1">
        <f>IF(ISBLANK('ZP Status DE'!P8)," ",'ZP Status DE'!P8)</f>
        <v>400</v>
      </c>
      <c r="K8" s="1" t="str">
        <f>IF(ISBLANK('ZP Status DE'!Q8)," ",'ZP Status DE'!Q8)</f>
        <v>Zaliczka</v>
      </c>
      <c r="L8" s="1">
        <f>IF(K8=Pola_Wyb!$F$2,J8-'ZP Status DE'!R8," ")</f>
        <v>150</v>
      </c>
      <c r="M8" s="1" t="str">
        <f>IF(ISBLANK('ZP Status DE'!E8)," ",'ZP Status DE'!E8)</f>
        <v xml:space="preserve"> </v>
      </c>
      <c r="N8" s="1" t="str">
        <f>IF(ISBLANK('ZP Status DE'!F8)," ",'ZP Status DE'!F8)</f>
        <v>Aneta</v>
      </c>
    </row>
    <row r="9" spans="1:14" ht="15.75" customHeight="1" x14ac:dyDescent="0.3">
      <c r="A9" s="1">
        <f t="shared" si="0"/>
        <v>8</v>
      </c>
      <c r="B9" s="3" t="str">
        <f>'ZP Status DE'!A9</f>
        <v>FASZCZEWSKI DARIUSZ 600 575 861</v>
      </c>
      <c r="C9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9" s="1" t="str">
        <f>IF(ISBLANK('Status PL'!E9)," ",'Status PL'!E9)</f>
        <v xml:space="preserve"> </v>
      </c>
      <c r="E9" s="1" t="str">
        <f>IF(ISBLANK('Status PL'!F9)," ",'Status PL'!F9)</f>
        <v xml:space="preserve"> </v>
      </c>
      <c r="F9" t="str">
        <f>IF(ISBLANK('Status PL'!I9)," ",'Status PL'!I9)</f>
        <v xml:space="preserve"> </v>
      </c>
      <c r="G9" s="3" t="str">
        <f>IF('ZP Status DE'!B9=Pola_Wyb!$A$5,Pola_Wyb!$B$5,IF('ZP Status DE'!B9=Pola_Wyb!$A$6,Pola_Wyb!$B$6,IF('ZP Status DE'!B9=Pola_Wyb!$A$7,Pola_Wyb!$B$7,"")))</f>
        <v>ROZ DE</v>
      </c>
      <c r="H9" s="3" t="str">
        <f>IF(ISBLANK('ZP Status DE'!G9)," ",'ZP Status DE'!G9)</f>
        <v xml:space="preserve">Tak </v>
      </c>
      <c r="I9" s="3" t="str">
        <f>IF(ISBLANK('ZP Status DE'!H9)," ",'ZP Status DE'!H9)</f>
        <v xml:space="preserve">Tak </v>
      </c>
      <c r="J9" s="1">
        <f>IF(ISBLANK('ZP Status DE'!P9)," ",'ZP Status DE'!P9)</f>
        <v>300</v>
      </c>
      <c r="K9" s="1" t="str">
        <f>IF(ISBLANK('ZP Status DE'!Q9)," ",'ZP Status DE'!Q9)</f>
        <v>Zaliczka</v>
      </c>
      <c r="L9" s="1">
        <f>IF(K9=Pola_Wyb!$F$2,J9-'ZP Status DE'!R9," ")</f>
        <v>100</v>
      </c>
      <c r="M9" s="1" t="str">
        <f>IF(ISBLANK('ZP Status DE'!E9)," ",'ZP Status DE'!E9)</f>
        <v>Beata</v>
      </c>
      <c r="N9" s="1" t="str">
        <f>IF(ISBLANK('ZP Status DE'!F9)," ",'ZP Status DE'!F9)</f>
        <v>WPISAC UBEZP AUTA 667,20 EURO</v>
      </c>
    </row>
    <row r="10" spans="1:14" ht="15.75" customHeight="1" x14ac:dyDescent="0.3">
      <c r="A10" s="1">
        <f t="shared" si="0"/>
        <v>9</v>
      </c>
      <c r="B10" s="3" t="str">
        <f>'ZP Status DE'!A10</f>
        <v>FUDALI MARIAN 695 288 042</v>
      </c>
      <c r="C10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0" s="1" t="str">
        <f>IF(ISBLANK('Status PL'!E10)," ",'Status PL'!E10)</f>
        <v xml:space="preserve"> </v>
      </c>
      <c r="E10" s="1" t="str">
        <f>IF(ISBLANK('Status PL'!F10)," ",'Status PL'!F10)</f>
        <v xml:space="preserve"> </v>
      </c>
      <c r="F10" t="str">
        <f>IF(ISBLANK('Status PL'!I10)," ",'Status PL'!I10)</f>
        <v xml:space="preserve"> </v>
      </c>
      <c r="G10" s="3" t="str">
        <f>IF('ZP Status DE'!B10=Pola_Wyb!$A$5,Pola_Wyb!$B$5,IF('ZP Status DE'!B10=Pola_Wyb!$A$6,Pola_Wyb!$B$6,IF('ZP Status DE'!B10=Pola_Wyb!$A$7,Pola_Wyb!$B$7,"")))</f>
        <v>ROZ DE</v>
      </c>
      <c r="H10" s="3" t="str">
        <f>IF(ISBLANK('ZP Status DE'!G10)," ",'ZP Status DE'!G10)</f>
        <v xml:space="preserve">Tak </v>
      </c>
      <c r="I10" s="3" t="str">
        <f>IF(ISBLANK('ZP Status DE'!H10)," ",'ZP Status DE'!H10)</f>
        <v xml:space="preserve">Tak </v>
      </c>
      <c r="J10" s="1" t="str">
        <f>IF(ISBLANK('ZP Status DE'!P10)," ",'ZP Status DE'!P10)</f>
        <v xml:space="preserve"> </v>
      </c>
      <c r="K10" s="1" t="str">
        <f>IF(ISBLANK('ZP Status DE'!Q10)," ",'ZP Status DE'!Q10)</f>
        <v>Zaliczka</v>
      </c>
      <c r="L10" s="1" t="e">
        <f>IF(K10=Pola_Wyb!$F$2,J10-'ZP Status DE'!R10," ")</f>
        <v>#VALUE!</v>
      </c>
      <c r="M10" s="1" t="str">
        <f>IF(ISBLANK('ZP Status DE'!E10)," ",'ZP Status DE'!E10)</f>
        <v>Kamil</v>
      </c>
      <c r="N10" s="1" t="str">
        <f>IF(ISBLANK('ZP Status DE'!F10)," ",'ZP Status DE'!F10)</f>
        <v xml:space="preserve"> </v>
      </c>
    </row>
    <row r="11" spans="1:14" ht="15.75" customHeight="1" x14ac:dyDescent="0.3">
      <c r="A11" s="1">
        <f t="shared" si="0"/>
        <v>10</v>
      </c>
      <c r="B11" s="3" t="e">
        <f>'ZP Status DE'!#REF!</f>
        <v>#REF!</v>
      </c>
      <c r="C11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1" s="1" t="str">
        <f>IF(ISBLANK('Status PL'!E11)," ",'Status PL'!E11)</f>
        <v xml:space="preserve"> </v>
      </c>
      <c r="E11" s="1" t="str">
        <f>IF(ISBLANK('Status PL'!F11)," ",'Status PL'!F11)</f>
        <v xml:space="preserve"> </v>
      </c>
      <c r="F11" t="str">
        <f>IF(ISBLANK('Status PL'!I11)," ",'Status PL'!I11)</f>
        <v xml:space="preserve"> </v>
      </c>
      <c r="G11" s="3" t="e">
        <f>IF('ZP Status DE'!#REF!=Pola_Wyb!$A$5,Pola_Wyb!$B$5,IF('ZP Status DE'!#REF!=Pola_Wyb!$A$6,Pola_Wyb!$B$6,IF('ZP Status DE'!#REF!=Pola_Wyb!$A$7,Pola_Wyb!$B$7,"")))</f>
        <v>#REF!</v>
      </c>
      <c r="H11" s="3" t="e">
        <f>IF(ISBLANK('ZP Status DE'!#REF!)," ",'ZP Status DE'!#REF!)</f>
        <v>#REF!</v>
      </c>
      <c r="I11" s="3" t="e">
        <f>IF(ISBLANK('ZP Status DE'!#REF!)," ",'ZP Status DE'!#REF!)</f>
        <v>#REF!</v>
      </c>
      <c r="J11" s="1" t="e">
        <f>IF(ISBLANK('ZP Status DE'!#REF!)," ",'ZP Status DE'!#REF!)</f>
        <v>#REF!</v>
      </c>
      <c r="K11" s="1" t="e">
        <f>IF(ISBLANK('ZP Status DE'!#REF!)," ",'ZP Status DE'!#REF!)</f>
        <v>#REF!</v>
      </c>
      <c r="L11" s="1" t="e">
        <f>IF(K11=Pola_Wyb!$F$2,J11-'ZP Status DE'!#REF!," ")</f>
        <v>#REF!</v>
      </c>
      <c r="M11" s="1" t="e">
        <f>IF(ISBLANK('ZP Status DE'!#REF!)," ",'ZP Status DE'!#REF!)</f>
        <v>#REF!</v>
      </c>
      <c r="N11" s="1" t="e">
        <f>IF(ISBLANK('ZP Status DE'!#REF!)," ",'ZP Status DE'!#REF!)</f>
        <v>#REF!</v>
      </c>
    </row>
    <row r="12" spans="1:14" ht="15.75" customHeight="1" x14ac:dyDescent="0.3">
      <c r="A12" s="1">
        <f t="shared" si="0"/>
        <v>11</v>
      </c>
      <c r="B12" s="3" t="str">
        <f>'ZP Status DE'!A11</f>
        <v>FURGAŁA TOMASZ , CZYRNY  AGN</v>
      </c>
      <c r="C12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2" s="1" t="str">
        <f>IF(ISBLANK('Status PL'!E12)," ",'Status PL'!E12)</f>
        <v xml:space="preserve"> </v>
      </c>
      <c r="E12" s="1" t="str">
        <f>IF(ISBLANK('Status PL'!F12)," ",'Status PL'!F12)</f>
        <v xml:space="preserve"> </v>
      </c>
      <c r="F12" t="str">
        <f>IF(ISBLANK('Status PL'!I12)," ",'Status PL'!I12)</f>
        <v xml:space="preserve"> </v>
      </c>
      <c r="G12" s="3" t="str">
        <f>IF('ZP Status DE'!B11=Pola_Wyb!$A$5,Pola_Wyb!$B$5,IF('ZP Status DE'!B11=Pola_Wyb!$A$6,Pola_Wyb!$B$6,IF('ZP Status DE'!B11=Pola_Wyb!$A$7,Pola_Wyb!$B$7,"")))</f>
        <v>NZD DE</v>
      </c>
      <c r="H12" s="3" t="str">
        <f>IF(ISBLANK('ZP Status DE'!G11)," ",'ZP Status DE'!G11)</f>
        <v>Nie</v>
      </c>
      <c r="I12" s="3" t="str">
        <f>IF(ISBLANK('ZP Status DE'!H11)," ",'ZP Status DE'!H11)</f>
        <v>Nie</v>
      </c>
      <c r="J12" s="1">
        <f>IF(ISBLANK('ZP Status DE'!P11)," ",'ZP Status DE'!P11)</f>
        <v>400</v>
      </c>
      <c r="K12" s="1" t="str">
        <f>IF(ISBLANK('ZP Status DE'!Q11)," ",'ZP Status DE'!Q11)</f>
        <v>Zaliczka</v>
      </c>
      <c r="L12" s="1">
        <f>IF(K12=Pola_Wyb!$F$2,J12-'ZP Status DE'!R11," ")</f>
        <v>150</v>
      </c>
      <c r="M12" s="1" t="str">
        <f>IF(ISBLANK('ZP Status DE'!E11)," ",'ZP Status DE'!E11)</f>
        <v>Kamil</v>
      </c>
      <c r="N12" s="1" t="str">
        <f>IF(ISBLANK('ZP Status DE'!F11)," ",'ZP Status DE'!F11)</f>
        <v>ELSTER, wyszla doplata, czekay na decyzję</v>
      </c>
    </row>
    <row r="13" spans="1:14" ht="15.75" customHeight="1" x14ac:dyDescent="0.3">
      <c r="A13" s="1">
        <f t="shared" si="0"/>
        <v>12</v>
      </c>
      <c r="B13" s="3" t="str">
        <f>'ZP Status DE'!A12</f>
        <v>GŁAB  KACPER 882 156  689</v>
      </c>
      <c r="C13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3" s="1" t="str">
        <f>IF(ISBLANK('Status PL'!E13)," ",'Status PL'!E13)</f>
        <v xml:space="preserve"> </v>
      </c>
      <c r="E13" s="1" t="str">
        <f>IF(ISBLANK('Status PL'!F13)," ",'Status PL'!F13)</f>
        <v xml:space="preserve"> </v>
      </c>
      <c r="F13" t="str">
        <f>IF(ISBLANK('Status PL'!I13)," ",'Status PL'!I13)</f>
        <v xml:space="preserve"> </v>
      </c>
      <c r="G13" s="3" t="str">
        <f>IF('ZP Status DE'!B12=Pola_Wyb!$A$5,Pola_Wyb!$B$5,IF('ZP Status DE'!B12=Pola_Wyb!$A$6,Pola_Wyb!$B$6,IF('ZP Status DE'!B12=Pola_Wyb!$A$7,Pola_Wyb!$B$7,"")))</f>
        <v>ROZ DE</v>
      </c>
      <c r="H13" s="3" t="str">
        <f>IF(ISBLANK('ZP Status DE'!G12)," ",'ZP Status DE'!G12)</f>
        <v xml:space="preserve">Tak </v>
      </c>
      <c r="I13" s="3" t="str">
        <f>IF(ISBLANK('ZP Status DE'!H12)," ",'ZP Status DE'!H12)</f>
        <v xml:space="preserve">Tak </v>
      </c>
      <c r="J13" s="1">
        <f>IF(ISBLANK('ZP Status DE'!P12)," ",'ZP Status DE'!P12)</f>
        <v>250</v>
      </c>
      <c r="K13" s="1" t="str">
        <f>IF(ISBLANK('ZP Status DE'!Q12)," ",'ZP Status DE'!Q12)</f>
        <v>Zaliczka</v>
      </c>
      <c r="L13" s="1">
        <f>IF(K13=Pola_Wyb!$F$2,J13-'ZP Status DE'!R12," ")</f>
        <v>50</v>
      </c>
      <c r="M13" s="1" t="str">
        <f>IF(ISBLANK('ZP Status DE'!E12)," ",'ZP Status DE'!E12)</f>
        <v>Kamil</v>
      </c>
      <c r="N13" s="1" t="str">
        <f>IF(ISBLANK('ZP Status DE'!F12)," ",'ZP Status DE'!F12)</f>
        <v xml:space="preserve"> </v>
      </c>
    </row>
    <row r="14" spans="1:14" ht="15.75" customHeight="1" x14ac:dyDescent="0.3">
      <c r="A14" s="1">
        <f t="shared" si="0"/>
        <v>13</v>
      </c>
      <c r="B14" s="3" t="str">
        <f>'ZP Status DE'!A13</f>
        <v>GŁAZIEWICZ RAFAŁ ANETA SONDEJ</v>
      </c>
      <c r="C14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4" s="1" t="str">
        <f>IF(ISBLANK('Status PL'!E14)," ",'Status PL'!E14)</f>
        <v xml:space="preserve"> </v>
      </c>
      <c r="E14" s="1" t="str">
        <f>IF(ISBLANK('Status PL'!F14)," ",'Status PL'!F14)</f>
        <v xml:space="preserve"> </v>
      </c>
      <c r="F14" t="str">
        <f>IF(ISBLANK('Status PL'!I14)," ",'Status PL'!I14)</f>
        <v xml:space="preserve"> </v>
      </c>
      <c r="G14" s="3" t="str">
        <f>IF('ZP Status DE'!B13=Pola_Wyb!$A$5,Pola_Wyb!$B$5,IF('ZP Status DE'!B13=Pola_Wyb!$A$6,Pola_Wyb!$B$6,IF('ZP Status DE'!B13=Pola_Wyb!$A$7,Pola_Wyb!$B$7,"")))</f>
        <v>NZD DE</v>
      </c>
      <c r="H14" s="3" t="str">
        <f>IF(ISBLANK('ZP Status DE'!G13)," ",'ZP Status DE'!G13)</f>
        <v xml:space="preserve">Tak </v>
      </c>
      <c r="I14" s="3" t="str">
        <f>IF(ISBLANK('ZP Status DE'!H13)," ",'ZP Status DE'!H13)</f>
        <v xml:space="preserve">Tak </v>
      </c>
      <c r="J14" s="1">
        <f>IF(ISBLANK('ZP Status DE'!P13)," ",'ZP Status DE'!P13)</f>
        <v>300</v>
      </c>
      <c r="K14" s="1" t="str">
        <f>IF(ISBLANK('ZP Status DE'!Q13)," ",'ZP Status DE'!Q13)</f>
        <v xml:space="preserve"> </v>
      </c>
      <c r="L14" s="1" t="str">
        <f>IF(K14=Pola_Wyb!$F$2,J14-'ZP Status DE'!R13," ")</f>
        <v xml:space="preserve"> </v>
      </c>
      <c r="M14" s="1" t="str">
        <f>IF(ISBLANK('ZP Status DE'!E13)," ",'ZP Status DE'!E13)</f>
        <v>Beata</v>
      </c>
      <c r="N14" s="1" t="str">
        <f>IF(ISBLANK('ZP Status DE'!F13)," ",'ZP Status DE'!F13)</f>
        <v>BEZ SPECYFIKACJI</v>
      </c>
    </row>
    <row r="15" spans="1:14" ht="15.75" customHeight="1" x14ac:dyDescent="0.3">
      <c r="A15" s="1">
        <f t="shared" si="0"/>
        <v>14</v>
      </c>
      <c r="B15" s="3" t="str">
        <f>'ZP Status DE'!A14</f>
        <v>GŁĄB KONRAD 577 396 734</v>
      </c>
      <c r="C15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5" s="1" t="str">
        <f>IF(ISBLANK('Status PL'!E15)," ",'Status PL'!E15)</f>
        <v xml:space="preserve"> </v>
      </c>
      <c r="E15" s="1" t="str">
        <f>IF(ISBLANK('Status PL'!F15)," ",'Status PL'!F15)</f>
        <v xml:space="preserve"> </v>
      </c>
      <c r="F15" t="str">
        <f>IF(ISBLANK('Status PL'!I15)," ",'Status PL'!I15)</f>
        <v xml:space="preserve"> </v>
      </c>
      <c r="G15" s="3" t="str">
        <f>IF('ZP Status DE'!B14=Pola_Wyb!$A$5,Pola_Wyb!$B$5,IF('ZP Status DE'!B14=Pola_Wyb!$A$6,Pola_Wyb!$B$6,IF('ZP Status DE'!B14=Pola_Wyb!$A$7,Pola_Wyb!$B$7,"")))</f>
        <v>ROZ DE</v>
      </c>
      <c r="H15" s="3" t="str">
        <f>IF(ISBLANK('ZP Status DE'!G14)," ",'ZP Status DE'!G14)</f>
        <v xml:space="preserve">Tak </v>
      </c>
      <c r="I15" s="3" t="str">
        <f>IF(ISBLANK('ZP Status DE'!H14)," ",'ZP Status DE'!H14)</f>
        <v xml:space="preserve">Tak </v>
      </c>
      <c r="J15" s="1">
        <f>IF(ISBLANK('ZP Status DE'!P14)," ",'ZP Status DE'!P14)</f>
        <v>250</v>
      </c>
      <c r="K15" s="1" t="str">
        <f>IF(ISBLANK('ZP Status DE'!Q14)," ",'ZP Status DE'!Q14)</f>
        <v>Zaliczka</v>
      </c>
      <c r="L15" s="1">
        <f>IF(K15=Pola_Wyb!$F$2,J15-'ZP Status DE'!R14," ")</f>
        <v>150</v>
      </c>
      <c r="M15" s="1" t="str">
        <f>IF(ISBLANK('ZP Status DE'!E14)," ",'ZP Status DE'!E14)</f>
        <v>Kamil</v>
      </c>
      <c r="N15" s="1" t="str">
        <f>IF(ISBLANK('ZP Status DE'!F14)," ",'ZP Status DE'!F14)</f>
        <v xml:space="preserve"> </v>
      </c>
    </row>
    <row r="16" spans="1:14" ht="15.75" customHeight="1" x14ac:dyDescent="0.3">
      <c r="A16" s="1">
        <f t="shared" si="0"/>
        <v>15</v>
      </c>
      <c r="B16" s="3" t="str">
        <f>'ZP Dane kont'!M16</f>
        <v>HOP PRZEMYSŁAW 664 240 070</v>
      </c>
      <c r="C16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6" s="1" t="str">
        <f>IF(ISBLANK('Status PL'!E16)," ",'Status PL'!E16)</f>
        <v xml:space="preserve"> </v>
      </c>
      <c r="E16" s="1" t="str">
        <f>IF(ISBLANK('Status PL'!F16)," ",'Status PL'!F16)</f>
        <v xml:space="preserve"> </v>
      </c>
      <c r="F16" t="str">
        <f>IF(ISBLANK('Status PL'!I16)," ",'Status PL'!I16)</f>
        <v xml:space="preserve"> </v>
      </c>
      <c r="G16" s="3" t="str">
        <f>IF('ZP Status DE'!B15=Pola_Wyb!$A$5,Pola_Wyb!$B$5,IF('ZP Status DE'!B15=Pola_Wyb!$A$6,Pola_Wyb!$B$6,IF('ZP Status DE'!B15=Pola_Wyb!$A$7,Pola_Wyb!$B$7,"")))</f>
        <v>ROZ DE</v>
      </c>
      <c r="H16" s="3" t="str">
        <f>IF(ISBLANK('ZP Status DE'!G15)," ",'ZP Status DE'!G15)</f>
        <v xml:space="preserve">Tak </v>
      </c>
      <c r="I16" s="3" t="str">
        <f>IF(ISBLANK('ZP Status DE'!H15)," ",'ZP Status DE'!H15)</f>
        <v xml:space="preserve">Tak </v>
      </c>
      <c r="J16" s="1">
        <f>IF(ISBLANK('ZP Status DE'!P15)," ",'ZP Status DE'!P15)</f>
        <v>400</v>
      </c>
      <c r="K16" s="1" t="str">
        <f>IF(ISBLANK('ZP Status DE'!Q15)," ",'ZP Status DE'!Q15)</f>
        <v>Zaliczka</v>
      </c>
      <c r="L16" s="1">
        <f>IF(K16=Pola_Wyb!$F$2,J16-'ZP Status DE'!R15," ")</f>
        <v>300</v>
      </c>
      <c r="M16" s="1" t="str">
        <f>IF(ISBLANK('ZP Status DE'!E15)," ",'ZP Status DE'!E15)</f>
        <v xml:space="preserve"> </v>
      </c>
      <c r="N16" s="1" t="str">
        <f>IF(ISBLANK('ZP Status DE'!F15)," ",'ZP Status DE'!F15)</f>
        <v xml:space="preserve"> </v>
      </c>
    </row>
    <row r="17" spans="1:14" ht="15.75" customHeight="1" x14ac:dyDescent="0.3">
      <c r="A17" s="1">
        <f t="shared" si="0"/>
        <v>16</v>
      </c>
      <c r="B17" s="3" t="str">
        <f>'ZP Dane kont'!M17</f>
        <v>JANAS BARTOSZ 791 127 536</v>
      </c>
      <c r="C17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7" s="1" t="str">
        <f>IF(ISBLANK('Status PL'!E17)," ",'Status PL'!E17)</f>
        <v xml:space="preserve"> </v>
      </c>
      <c r="E17" s="1" t="str">
        <f>IF(ISBLANK('Status PL'!F17)," ",'Status PL'!F17)</f>
        <v xml:space="preserve"> </v>
      </c>
      <c r="F17" t="str">
        <f>IF(ISBLANK('Status PL'!I17)," ",'Status PL'!I17)</f>
        <v xml:space="preserve"> </v>
      </c>
      <c r="G17" s="3" t="str">
        <f>IF('ZP Status DE'!B16=Pola_Wyb!$A$5,Pola_Wyb!$B$5,IF('ZP Status DE'!B16=Pola_Wyb!$A$6,Pola_Wyb!$B$6,IF('ZP Status DE'!B16=Pola_Wyb!$A$7,Pola_Wyb!$B$7,"")))</f>
        <v>KZD DE</v>
      </c>
      <c r="H17" s="3" t="str">
        <f>IF(ISBLANK('ZP Status DE'!G16)," ",'ZP Status DE'!G16)</f>
        <v>Nie</v>
      </c>
      <c r="I17" s="3" t="str">
        <f>IF(ISBLANK('ZP Status DE'!H16)," ",'ZP Status DE'!H16)</f>
        <v>Nie</v>
      </c>
      <c r="J17" s="1">
        <f>IF(ISBLANK('ZP Status DE'!P16)," ",'ZP Status DE'!P16)</f>
        <v>250</v>
      </c>
      <c r="K17" s="1" t="str">
        <f>IF(ISBLANK('ZP Status DE'!Q16)," ",'ZP Status DE'!Q16)</f>
        <v>Zapłacono</v>
      </c>
      <c r="L17" s="1" t="str">
        <f>IF(K17=Pola_Wyb!$F$2,J17-'ZP Status DE'!R16," ")</f>
        <v xml:space="preserve"> </v>
      </c>
      <c r="M17" s="1" t="str">
        <f>IF(ISBLANK('ZP Status DE'!E16)," ",'ZP Status DE'!E16)</f>
        <v xml:space="preserve"> </v>
      </c>
      <c r="N17" s="1" t="str">
        <f>IF(ISBLANK('ZP Status DE'!F16)," ",'ZP Status DE'!F16)</f>
        <v>CHOROBOWE 6.330 EURO WPISAC</v>
      </c>
    </row>
    <row r="18" spans="1:14" ht="15.75" customHeight="1" x14ac:dyDescent="0.3">
      <c r="A18" s="1">
        <f t="shared" si="0"/>
        <v>17</v>
      </c>
      <c r="B18" s="3" t="str">
        <f>'ZP Dane kont'!M18</f>
        <v>JANAS BARTOSZ 791 127 536</v>
      </c>
      <c r="C18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8" s="1" t="str">
        <f>IF(ISBLANK('Status PL'!E18)," ",'Status PL'!E18)</f>
        <v xml:space="preserve"> </v>
      </c>
      <c r="E18" s="1" t="str">
        <f>IF(ISBLANK('Status PL'!F18)," ",'Status PL'!F18)</f>
        <v xml:space="preserve"> </v>
      </c>
      <c r="F18" t="str">
        <f>IF(ISBLANK('Status PL'!I18)," ",'Status PL'!I18)</f>
        <v xml:space="preserve"> </v>
      </c>
      <c r="G18" s="3" t="str">
        <f>IF('ZP Status DE'!B17=Pola_Wyb!$A$5,Pola_Wyb!$B$5,IF('ZP Status DE'!B17=Pola_Wyb!$A$6,Pola_Wyb!$B$6,IF('ZP Status DE'!B17=Pola_Wyb!$A$7,Pola_Wyb!$B$7,"")))</f>
        <v>ROZ DE</v>
      </c>
      <c r="H18" s="3" t="str">
        <f>IF(ISBLANK('ZP Status DE'!G17)," ",'ZP Status DE'!G17)</f>
        <v xml:space="preserve">Tak </v>
      </c>
      <c r="I18" s="3" t="str">
        <f>IF(ISBLANK('ZP Status DE'!H17)," ",'ZP Status DE'!H17)</f>
        <v xml:space="preserve">Tak </v>
      </c>
      <c r="J18" s="1">
        <f>IF(ISBLANK('ZP Status DE'!P17)," ",'ZP Status DE'!P17)</f>
        <v>250</v>
      </c>
      <c r="K18" s="1" t="str">
        <f>IF(ISBLANK('ZP Status DE'!Q17)," ",'ZP Status DE'!Q17)</f>
        <v xml:space="preserve"> </v>
      </c>
      <c r="L18" s="1" t="str">
        <f>IF(K18=Pola_Wyb!$F$2,J18-'ZP Status DE'!R17," ")</f>
        <v xml:space="preserve"> </v>
      </c>
      <c r="M18" s="1" t="str">
        <f>IF(ISBLANK('ZP Status DE'!E17)," ",'ZP Status DE'!E17)</f>
        <v>Beata</v>
      </c>
      <c r="N18" s="1" t="str">
        <f>IF(ISBLANK('ZP Status DE'!F17)," ",'ZP Status DE'!F17)</f>
        <v xml:space="preserve"> </v>
      </c>
    </row>
    <row r="19" spans="1:14" ht="15.75" customHeight="1" x14ac:dyDescent="0.3">
      <c r="A19" s="1">
        <f t="shared" si="0"/>
        <v>18</v>
      </c>
      <c r="B19" s="3" t="str">
        <f>'ZP Dane kont'!M19</f>
        <v xml:space="preserve">JASIŃSKI MATEUSZ </v>
      </c>
      <c r="C19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19" s="1" t="str">
        <f>IF(ISBLANK('Status PL'!E19)," ",'Status PL'!E19)</f>
        <v xml:space="preserve"> </v>
      </c>
      <c r="E19" s="1" t="str">
        <f>IF(ISBLANK('Status PL'!F19)," ",'Status PL'!F19)</f>
        <v xml:space="preserve"> </v>
      </c>
      <c r="F19" t="str">
        <f>IF(ISBLANK('Status PL'!I19)," ",'Status PL'!I19)</f>
        <v xml:space="preserve"> </v>
      </c>
      <c r="G19" s="3" t="e">
        <f>IF('ZP Status DE'!#REF!=Pola_Wyb!$A$5,Pola_Wyb!$B$5,IF('ZP Status DE'!#REF!=Pola_Wyb!$A$6,Pola_Wyb!$B$6,IF('ZP Status DE'!#REF!=Pola_Wyb!$A$7,Pola_Wyb!$B$7,"")))</f>
        <v>#REF!</v>
      </c>
      <c r="H19" s="3" t="e">
        <f>IF(ISBLANK('ZP Status DE'!#REF!)," ",'ZP Status DE'!#REF!)</f>
        <v>#REF!</v>
      </c>
      <c r="I19" s="3" t="e">
        <f>IF(ISBLANK('ZP Status DE'!#REF!)," ",'ZP Status DE'!#REF!)</f>
        <v>#REF!</v>
      </c>
      <c r="J19" s="1" t="e">
        <f>IF(ISBLANK('ZP Status DE'!#REF!)," ",'ZP Status DE'!#REF!)</f>
        <v>#REF!</v>
      </c>
      <c r="K19" s="1" t="e">
        <f>IF(ISBLANK('ZP Status DE'!#REF!)," ",'ZP Status DE'!#REF!)</f>
        <v>#REF!</v>
      </c>
      <c r="L19" s="1" t="e">
        <f>IF(K19=Pola_Wyb!$F$2,J19-'ZP Status DE'!#REF!," ")</f>
        <v>#REF!</v>
      </c>
      <c r="M19" s="1" t="e">
        <f>IF(ISBLANK('ZP Status DE'!#REF!)," ",'ZP Status DE'!#REF!)</f>
        <v>#REF!</v>
      </c>
      <c r="N19" s="1" t="e">
        <f>IF(ISBLANK('ZP Status DE'!#REF!)," ",'ZP Status DE'!#REF!)</f>
        <v>#REF!</v>
      </c>
    </row>
    <row r="20" spans="1:14" ht="15.75" customHeight="1" x14ac:dyDescent="0.3">
      <c r="A20" s="1">
        <f t="shared" si="0"/>
        <v>19</v>
      </c>
      <c r="B20" s="3" t="str">
        <f>'ZP Dane kont'!M20</f>
        <v>JONIEC DAMIAN 605 455 314</v>
      </c>
      <c r="C20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0" s="1" t="str">
        <f>IF(ISBLANK('Status PL'!E20)," ",'Status PL'!E20)</f>
        <v xml:space="preserve"> </v>
      </c>
      <c r="E20" s="1" t="str">
        <f>IF(ISBLANK('Status PL'!F20)," ",'Status PL'!F20)</f>
        <v xml:space="preserve"> </v>
      </c>
      <c r="F20" t="str">
        <f>IF(ISBLANK('Status PL'!I20)," ",'Status PL'!I20)</f>
        <v xml:space="preserve"> </v>
      </c>
      <c r="G20" s="3" t="e">
        <f>IF('ZP Status DE'!#REF!=Pola_Wyb!$A$5,Pola_Wyb!$B$5,IF('ZP Status DE'!#REF!=Pola_Wyb!$A$6,Pola_Wyb!$B$6,IF('ZP Status DE'!#REF!=Pola_Wyb!$A$7,Pola_Wyb!$B$7,"")))</f>
        <v>#REF!</v>
      </c>
      <c r="H20" s="3" t="e">
        <f>IF(ISBLANK('ZP Status DE'!#REF!)," ",'ZP Status DE'!#REF!)</f>
        <v>#REF!</v>
      </c>
      <c r="I20" s="3" t="e">
        <f>IF(ISBLANK('ZP Status DE'!#REF!)," ",'ZP Status DE'!#REF!)</f>
        <v>#REF!</v>
      </c>
      <c r="J20" s="1" t="e">
        <f>IF(ISBLANK('ZP Status DE'!#REF!)," ",'ZP Status DE'!#REF!)</f>
        <v>#REF!</v>
      </c>
      <c r="K20" s="1" t="e">
        <f>IF(ISBLANK('ZP Status DE'!#REF!)," ",'ZP Status DE'!#REF!)</f>
        <v>#REF!</v>
      </c>
      <c r="L20" s="1" t="e">
        <f>IF(K20=Pola_Wyb!$F$2,J20-'ZP Status DE'!#REF!," ")</f>
        <v>#REF!</v>
      </c>
      <c r="M20" s="1" t="e">
        <f>IF(ISBLANK('ZP Status DE'!#REF!)," ",'ZP Status DE'!#REF!)</f>
        <v>#REF!</v>
      </c>
      <c r="N20" s="1" t="e">
        <f>IF(ISBLANK('ZP Status DE'!#REF!)," ",'ZP Status DE'!#REF!)</f>
        <v>#REF!</v>
      </c>
    </row>
    <row r="21" spans="1:14" ht="15.75" customHeight="1" x14ac:dyDescent="0.3">
      <c r="A21" s="1">
        <f t="shared" si="0"/>
        <v>20</v>
      </c>
      <c r="B21" s="3" t="str">
        <f>'ZP Dane kont'!M21</f>
        <v>KALINSKI JAN 535 888 824</v>
      </c>
      <c r="C21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1" s="1" t="str">
        <f>IF(ISBLANK('Status PL'!E21)," ",'Status PL'!E21)</f>
        <v xml:space="preserve"> </v>
      </c>
      <c r="E21" s="1" t="str">
        <f>IF(ISBLANK('Status PL'!F21)," ",'Status PL'!F21)</f>
        <v xml:space="preserve"> </v>
      </c>
      <c r="F21" t="str">
        <f>IF(ISBLANK('Status PL'!I21)," ",'Status PL'!I21)</f>
        <v xml:space="preserve"> </v>
      </c>
      <c r="G21" s="3" t="str">
        <f>IF('ZP Status DE'!B18=Pola_Wyb!$A$5,Pola_Wyb!$B$5,IF('ZP Status DE'!B18=Pola_Wyb!$A$6,Pola_Wyb!$B$6,IF('ZP Status DE'!B18=Pola_Wyb!$A$7,Pola_Wyb!$B$7,"")))</f>
        <v>NZD DE</v>
      </c>
      <c r="H21" s="3" t="str">
        <f>IF(ISBLANK('ZP Status DE'!G18)," ",'ZP Status DE'!G18)</f>
        <v>Nie</v>
      </c>
      <c r="I21" s="3" t="str">
        <f>IF(ISBLANK('ZP Status DE'!H18)," ",'ZP Status DE'!H18)</f>
        <v>Nie</v>
      </c>
      <c r="J21" s="1" t="str">
        <f>IF(ISBLANK('ZP Status DE'!P18)," ",'ZP Status DE'!P18)</f>
        <v xml:space="preserve"> </v>
      </c>
      <c r="K21" s="1" t="str">
        <f>IF(ISBLANK('ZP Status DE'!Q18)," ",'ZP Status DE'!Q18)</f>
        <v xml:space="preserve"> </v>
      </c>
      <c r="L21" s="1" t="str">
        <f>IF(K21=Pola_Wyb!$F$2,J21-'ZP Status DE'!R18," ")</f>
        <v xml:space="preserve"> </v>
      </c>
      <c r="M21" s="1" t="str">
        <f>IF(ISBLANK('ZP Status DE'!E18)," ",'ZP Status DE'!E18)</f>
        <v xml:space="preserve"> </v>
      </c>
      <c r="N21" s="1" t="str">
        <f>IF(ISBLANK('ZP Status DE'!F18)," ",'ZP Status DE'!F18)</f>
        <v>EU EWR, SWIFT, KOSZTY? 
STEUERNUMMER? PODPIS</v>
      </c>
    </row>
    <row r="22" spans="1:14" ht="15.75" customHeight="1" x14ac:dyDescent="0.3">
      <c r="A22" s="1">
        <f t="shared" si="0"/>
        <v>21</v>
      </c>
      <c r="B22" s="3" t="str">
        <f>'ZP Dane kont'!M22</f>
        <v>KAMIŃSKI KAMIL 669 748 011</v>
      </c>
      <c r="C22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2" s="1" t="str">
        <f>IF(ISBLANK('Status PL'!E22)," ",'Status PL'!E22)</f>
        <v xml:space="preserve"> </v>
      </c>
      <c r="E22" s="1" t="str">
        <f>IF(ISBLANK('Status PL'!F22)," ",'Status PL'!F22)</f>
        <v xml:space="preserve"> </v>
      </c>
      <c r="F22" t="str">
        <f>IF(ISBLANK('Status PL'!I22)," ",'Status PL'!I22)</f>
        <v xml:space="preserve"> </v>
      </c>
      <c r="G22" s="3" t="str">
        <f>IF('ZP Status DE'!B19=Pola_Wyb!$A$5,Pola_Wyb!$B$5,IF('ZP Status DE'!B19=Pola_Wyb!$A$6,Pola_Wyb!$B$6,IF('ZP Status DE'!B19=Pola_Wyb!$A$7,Pola_Wyb!$B$7,"")))</f>
        <v>ROZ DE</v>
      </c>
      <c r="H22" s="3" t="str">
        <f>IF(ISBLANK('ZP Status DE'!G19)," ",'ZP Status DE'!G19)</f>
        <v xml:space="preserve">Tak </v>
      </c>
      <c r="I22" s="3" t="str">
        <f>IF(ISBLANK('ZP Status DE'!H19)," ",'ZP Status DE'!H19)</f>
        <v xml:space="preserve">Tak </v>
      </c>
      <c r="J22" s="1">
        <f>IF(ISBLANK('ZP Status DE'!P19)," ",'ZP Status DE'!P19)</f>
        <v>200</v>
      </c>
      <c r="K22" s="1" t="str">
        <f>IF(ISBLANK('ZP Status DE'!Q19)," ",'ZP Status DE'!Q19)</f>
        <v>Zaliczka</v>
      </c>
      <c r="L22" s="1">
        <f>IF(K22=Pola_Wyb!$F$2,J22-'ZP Status DE'!R19," ")</f>
        <v>100</v>
      </c>
      <c r="M22" s="1" t="str">
        <f>IF(ISBLANK('ZP Status DE'!E19)," ",'ZP Status DE'!E19)</f>
        <v>Kamil</v>
      </c>
      <c r="N22" s="1" t="str">
        <f>IF(ISBLANK('ZP Status DE'!F19)," ",'ZP Status DE'!F19)</f>
        <v xml:space="preserve"> </v>
      </c>
    </row>
    <row r="23" spans="1:14" ht="15.75" customHeight="1" x14ac:dyDescent="0.3">
      <c r="A23" s="1">
        <f t="shared" ref="A23:A30" si="1">IF(ISBLANK(B23)," ",A22+1)</f>
        <v>22</v>
      </c>
      <c r="B23" s="3" t="str">
        <f>'ZP Dane kont'!M23</f>
        <v>KIELICH  ALICJA 531 758 795</v>
      </c>
      <c r="C23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3" s="1" t="str">
        <f>IF(ISBLANK('Status PL'!E23)," ",'Status PL'!E23)</f>
        <v xml:space="preserve"> </v>
      </c>
      <c r="E23" s="1" t="str">
        <f>IF(ISBLANK('Status PL'!F23)," ",'Status PL'!F23)</f>
        <v xml:space="preserve"> </v>
      </c>
      <c r="F23" t="str">
        <f>IF(ISBLANK('Status PL'!I23)," ",'Status PL'!I23)</f>
        <v xml:space="preserve"> </v>
      </c>
      <c r="G23" s="3" t="str">
        <f>IF('ZP Status DE'!B20=Pola_Wyb!$A$5,Pola_Wyb!$B$5,IF('ZP Status DE'!B20=Pola_Wyb!$A$6,Pola_Wyb!$B$6,IF('ZP Status DE'!B20=Pola_Wyb!$A$7,Pola_Wyb!$B$7,"")))</f>
        <v>ROZ DE</v>
      </c>
      <c r="H23" s="3" t="str">
        <f>IF(ISBLANK('ZP Status DE'!G20)," ",'ZP Status DE'!G20)</f>
        <v xml:space="preserve">Tak </v>
      </c>
      <c r="I23" s="3" t="str">
        <f>IF(ISBLANK('ZP Status DE'!H20)," ",'ZP Status DE'!H20)</f>
        <v xml:space="preserve">Tak </v>
      </c>
      <c r="J23" s="1">
        <f>IF(ISBLANK('ZP Status DE'!P20)," ",'ZP Status DE'!P20)</f>
        <v>300</v>
      </c>
      <c r="K23" s="1" t="str">
        <f>IF(ISBLANK('ZP Status DE'!Q20)," ",'ZP Status DE'!Q20)</f>
        <v>Zapłacono</v>
      </c>
      <c r="L23" s="1" t="str">
        <f>IF(K23=Pola_Wyb!$F$2,J23-'ZP Status DE'!R20," ")</f>
        <v xml:space="preserve"> </v>
      </c>
      <c r="M23" s="1" t="str">
        <f>IF(ISBLANK('ZP Status DE'!E20)," ",'ZP Status DE'!E20)</f>
        <v>Kamil</v>
      </c>
      <c r="N23" s="1" t="str">
        <f>IF(ISBLANK('ZP Status DE'!F20)," ",'ZP Status DE'!F20)</f>
        <v>chorobowe 949</v>
      </c>
    </row>
    <row r="24" spans="1:14" ht="15.75" customHeight="1" x14ac:dyDescent="0.3">
      <c r="A24" s="1">
        <f t="shared" si="1"/>
        <v>23</v>
      </c>
      <c r="B24" s="3" t="str">
        <f>'ZP Dane kont'!M24</f>
        <v>KONOPKA DAMIAN 606 873 846</v>
      </c>
      <c r="C24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4" s="1" t="str">
        <f>IF(ISBLANK('Status PL'!E24)," ",'Status PL'!E24)</f>
        <v xml:space="preserve"> </v>
      </c>
      <c r="E24" s="1" t="str">
        <f>IF(ISBLANK('Status PL'!F24)," ",'Status PL'!F24)</f>
        <v xml:space="preserve"> </v>
      </c>
      <c r="F24" t="str">
        <f>IF(ISBLANK('Status PL'!I24)," ",'Status PL'!I24)</f>
        <v xml:space="preserve"> </v>
      </c>
      <c r="G24" s="3" t="str">
        <f>IF('ZP Status DE'!B21=Pola_Wyb!$A$5,Pola_Wyb!$B$5,IF('ZP Status DE'!B21=Pola_Wyb!$A$6,Pola_Wyb!$B$6,IF('ZP Status DE'!B21=Pola_Wyb!$A$7,Pola_Wyb!$B$7,"")))</f>
        <v>ROZ DE</v>
      </c>
      <c r="H24" s="3" t="str">
        <f>IF(ISBLANK('ZP Status DE'!G21)," ",'ZP Status DE'!G21)</f>
        <v xml:space="preserve">Tak </v>
      </c>
      <c r="I24" s="3" t="str">
        <f>IF(ISBLANK('ZP Status DE'!H21)," ",'ZP Status DE'!H21)</f>
        <v xml:space="preserve">Tak </v>
      </c>
      <c r="J24" s="1">
        <f>IF(ISBLANK('ZP Status DE'!P21)," ",'ZP Status DE'!P21)</f>
        <v>250</v>
      </c>
      <c r="K24" s="1" t="str">
        <f>IF(ISBLANK('ZP Status DE'!Q21)," ",'ZP Status DE'!Q21)</f>
        <v>Zaliczka</v>
      </c>
      <c r="L24" s="1">
        <f>IF(K24=Pola_Wyb!$F$2,J24-'ZP Status DE'!R21," ")</f>
        <v>50</v>
      </c>
      <c r="M24" s="1" t="str">
        <f>IF(ISBLANK('ZP Status DE'!E21)," ",'ZP Status DE'!E21)</f>
        <v>Kamil</v>
      </c>
      <c r="N24" s="1" t="str">
        <f>IF(ISBLANK('ZP Status DE'!F21)," ",'ZP Status DE'!F21)</f>
        <v xml:space="preserve"> </v>
      </c>
    </row>
    <row r="25" spans="1:14" ht="15.75" customHeight="1" x14ac:dyDescent="0.3">
      <c r="A25" s="1">
        <f t="shared" si="1"/>
        <v>24</v>
      </c>
      <c r="B25" s="3" t="str">
        <f>'ZP Dane kont'!M25</f>
        <v>KOS ADAM 669 423 068</v>
      </c>
      <c r="C25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5" s="1" t="str">
        <f>IF(ISBLANK('Status PL'!E25)," ",'Status PL'!E25)</f>
        <v xml:space="preserve"> </v>
      </c>
      <c r="E25" s="1" t="str">
        <f>IF(ISBLANK('Status PL'!F25)," ",'Status PL'!F25)</f>
        <v xml:space="preserve"> </v>
      </c>
      <c r="F25" t="str">
        <f>IF(ISBLANK('Status PL'!I25)," ",'Status PL'!I25)</f>
        <v xml:space="preserve"> </v>
      </c>
      <c r="G25" s="3" t="e">
        <f>IF('ZP Status DE'!#REF!=Pola_Wyb!$A$5,Pola_Wyb!$B$5,IF('ZP Status DE'!#REF!=Pola_Wyb!$A$6,Pola_Wyb!$B$6,IF('ZP Status DE'!#REF!=Pola_Wyb!$A$7,Pola_Wyb!$B$7,"")))</f>
        <v>#REF!</v>
      </c>
      <c r="H25" s="3" t="e">
        <f>IF(ISBLANK('ZP Status DE'!#REF!)," ",'ZP Status DE'!#REF!)</f>
        <v>#REF!</v>
      </c>
      <c r="I25" s="3" t="e">
        <f>IF(ISBLANK('ZP Status DE'!#REF!)," ",'ZP Status DE'!#REF!)</f>
        <v>#REF!</v>
      </c>
      <c r="J25" s="1" t="e">
        <f>IF(ISBLANK('ZP Status DE'!#REF!)," ",'ZP Status DE'!#REF!)</f>
        <v>#REF!</v>
      </c>
      <c r="K25" s="1" t="e">
        <f>IF(ISBLANK('ZP Status DE'!#REF!)," ",'ZP Status DE'!#REF!)</f>
        <v>#REF!</v>
      </c>
      <c r="L25" s="1" t="e">
        <f>IF(K25=Pola_Wyb!$F$2,J25-'ZP Status DE'!#REF!," ")</f>
        <v>#REF!</v>
      </c>
      <c r="M25" s="1" t="e">
        <f>IF(ISBLANK('ZP Status DE'!#REF!)," ",'ZP Status DE'!#REF!)</f>
        <v>#REF!</v>
      </c>
      <c r="N25" s="1" t="e">
        <f>IF(ISBLANK('ZP Status DE'!#REF!)," ",'ZP Status DE'!#REF!)</f>
        <v>#REF!</v>
      </c>
    </row>
    <row r="26" spans="1:14" ht="15.75" customHeight="1" x14ac:dyDescent="0.3">
      <c r="A26" s="1">
        <f t="shared" si="1"/>
        <v>25</v>
      </c>
      <c r="B26" s="3" t="str">
        <f>'ZP Dane kont'!M26</f>
        <v>KRAMARSKA DANUTA 782 066 230</v>
      </c>
      <c r="C26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6" s="1" t="str">
        <f>IF(ISBLANK('Status PL'!E26)," ",'Status PL'!E26)</f>
        <v xml:space="preserve"> </v>
      </c>
      <c r="E26" s="1" t="str">
        <f>IF(ISBLANK('Status PL'!F26)," ",'Status PL'!F26)</f>
        <v xml:space="preserve"> </v>
      </c>
      <c r="F26" t="str">
        <f>IF(ISBLANK('Status PL'!I26)," ",'Status PL'!I26)</f>
        <v xml:space="preserve"> </v>
      </c>
      <c r="G26" s="3" t="str">
        <f>IF('ZP Status DE'!B22=Pola_Wyb!$A$5,Pola_Wyb!$B$5,IF('ZP Status DE'!B22=Pola_Wyb!$A$6,Pola_Wyb!$B$6,IF('ZP Status DE'!B22=Pola_Wyb!$A$7,Pola_Wyb!$B$7,"")))</f>
        <v>ROZ DE</v>
      </c>
      <c r="H26" s="3" t="str">
        <f>IF(ISBLANK('ZP Status DE'!G22)," ",'ZP Status DE'!G22)</f>
        <v xml:space="preserve">Tak </v>
      </c>
      <c r="I26" s="3" t="str">
        <f>IF(ISBLANK('ZP Status DE'!H22)," ",'ZP Status DE'!H22)</f>
        <v xml:space="preserve">Tak </v>
      </c>
      <c r="J26" s="1">
        <f>IF(ISBLANK('ZP Status DE'!P22)," ",'ZP Status DE'!P22)</f>
        <v>250</v>
      </c>
      <c r="K26" s="1" t="str">
        <f>IF(ISBLANK('ZP Status DE'!Q22)," ",'ZP Status DE'!Q22)</f>
        <v>Zaliczka</v>
      </c>
      <c r="L26" s="1">
        <f>IF(K26=Pola_Wyb!$F$2,J26-'ZP Status DE'!R22," ")</f>
        <v>50</v>
      </c>
      <c r="M26" s="1" t="str">
        <f>IF(ISBLANK('ZP Status DE'!E22)," ",'ZP Status DE'!E22)</f>
        <v>Kamil</v>
      </c>
      <c r="N26" s="1" t="str">
        <f>IF(ISBLANK('ZP Status DE'!F22)," ",'ZP Status DE'!F22)</f>
        <v xml:space="preserve"> </v>
      </c>
    </row>
    <row r="27" spans="1:14" ht="15.75" customHeight="1" x14ac:dyDescent="0.3">
      <c r="A27" s="1">
        <f t="shared" si="1"/>
        <v>26</v>
      </c>
      <c r="B27" s="3" t="str">
        <f>'ZP Dane kont'!M27</f>
        <v>KUKULSKA ALEKSANDRA 667 151 575</v>
      </c>
      <c r="C27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7" s="1" t="str">
        <f>IF(ISBLANK('Status PL'!E27)," ",'Status PL'!E27)</f>
        <v xml:space="preserve"> </v>
      </c>
      <c r="E27" s="1" t="str">
        <f>IF(ISBLANK('Status PL'!F27)," ",'Status PL'!F27)</f>
        <v xml:space="preserve"> </v>
      </c>
      <c r="F27" t="str">
        <f>IF(ISBLANK('Status PL'!I27)," ",'Status PL'!I27)</f>
        <v xml:space="preserve"> </v>
      </c>
      <c r="G27" s="3" t="str">
        <f>IF('ZP Status DE'!B23=Pola_Wyb!$A$5,Pola_Wyb!$B$5,IF('ZP Status DE'!B23=Pola_Wyb!$A$6,Pola_Wyb!$B$6,IF('ZP Status DE'!B23=Pola_Wyb!$A$7,Pola_Wyb!$B$7,"")))</f>
        <v>ROZ DE</v>
      </c>
      <c r="H27" s="3" t="str">
        <f>IF(ISBLANK('ZP Status DE'!G23)," ",'ZP Status DE'!G23)</f>
        <v xml:space="preserve">Tak </v>
      </c>
      <c r="I27" s="3" t="str">
        <f>IF(ISBLANK('ZP Status DE'!H23)," ",'ZP Status DE'!H23)</f>
        <v xml:space="preserve">Tak </v>
      </c>
      <c r="J27" s="1">
        <f>IF(ISBLANK('ZP Status DE'!P23)," ",'ZP Status DE'!P23)</f>
        <v>400</v>
      </c>
      <c r="K27" s="1" t="str">
        <f>IF(ISBLANK('ZP Status DE'!Q23)," ",'ZP Status DE'!Q23)</f>
        <v>Zaliczka</v>
      </c>
      <c r="L27" s="1">
        <f>IF(K27=Pola_Wyb!$F$2,J27-'ZP Status DE'!R23," ")</f>
        <v>200</v>
      </c>
      <c r="M27" s="1" t="str">
        <f>IF(ISBLANK('ZP Status DE'!E23)," ",'ZP Status DE'!E23)</f>
        <v>Kamil</v>
      </c>
      <c r="N27" s="1" t="str">
        <f>IF(ISBLANK('ZP Status DE'!F23)," ",'ZP Status DE'!F23)</f>
        <v xml:space="preserve"> </v>
      </c>
    </row>
    <row r="28" spans="1:14" ht="15.75" customHeight="1" x14ac:dyDescent="0.3">
      <c r="A28" s="1">
        <f t="shared" si="1"/>
        <v>27</v>
      </c>
      <c r="B28" s="3" t="str">
        <f>'ZP Dane kont'!M28</f>
        <v>LENDZION MARIAN 661 138 265</v>
      </c>
      <c r="C28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8" s="1" t="str">
        <f>IF(ISBLANK('Status PL'!E28)," ",'Status PL'!E28)</f>
        <v xml:space="preserve"> </v>
      </c>
      <c r="E28" s="1" t="str">
        <f>IF(ISBLANK('Status PL'!F28)," ",'Status PL'!F28)</f>
        <v xml:space="preserve"> </v>
      </c>
      <c r="F28" t="str">
        <f>IF(ISBLANK('Status PL'!I28)," ",'Status PL'!I28)</f>
        <v xml:space="preserve"> </v>
      </c>
      <c r="G28" s="3" t="str">
        <f>IF('ZP Status DE'!B24=Pola_Wyb!$A$5,Pola_Wyb!$B$5,IF('ZP Status DE'!B24=Pola_Wyb!$A$6,Pola_Wyb!$B$6,IF('ZP Status DE'!B24=Pola_Wyb!$A$7,Pola_Wyb!$B$7,"")))</f>
        <v>ROZ DE</v>
      </c>
      <c r="H28" s="3" t="str">
        <f>IF(ISBLANK('ZP Status DE'!G24)," ",'ZP Status DE'!G24)</f>
        <v xml:space="preserve">Tak </v>
      </c>
      <c r="I28" s="3" t="str">
        <f>IF(ISBLANK('ZP Status DE'!H24)," ",'ZP Status DE'!H24)</f>
        <v xml:space="preserve">Tak </v>
      </c>
      <c r="J28" s="1">
        <f>IF(ISBLANK('ZP Status DE'!P24)," ",'ZP Status DE'!P24)</f>
        <v>250</v>
      </c>
      <c r="K28" s="1" t="str">
        <f>IF(ISBLANK('ZP Status DE'!Q24)," ",'ZP Status DE'!Q24)</f>
        <v>Zaliczka</v>
      </c>
      <c r="L28" s="1">
        <f>IF(K28=Pola_Wyb!$F$2,J28-'ZP Status DE'!R24," ")</f>
        <v>-50</v>
      </c>
      <c r="M28" s="1" t="str">
        <f>IF(ISBLANK('ZP Status DE'!E24)," ",'ZP Status DE'!E24)</f>
        <v>Kamil</v>
      </c>
      <c r="N28" s="1" t="str">
        <f>IF(ISBLANK('ZP Status DE'!F24)," ",'ZP Status DE'!F24)</f>
        <v xml:space="preserve"> </v>
      </c>
    </row>
    <row r="29" spans="1:14" ht="15.75" customHeight="1" x14ac:dyDescent="0.3">
      <c r="A29" s="1">
        <f t="shared" si="1"/>
        <v>28</v>
      </c>
      <c r="B29" s="3" t="str">
        <f>'ZP Dane kont'!M29</f>
        <v>ŁUKSIK ANTONI 790 320 583</v>
      </c>
      <c r="C29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29" s="1" t="str">
        <f>IF(ISBLANK('Status PL'!E29)," ",'Status PL'!E29)</f>
        <v xml:space="preserve"> </v>
      </c>
      <c r="E29" s="1" t="str">
        <f>IF(ISBLANK('Status PL'!F29)," ",'Status PL'!F29)</f>
        <v xml:space="preserve"> </v>
      </c>
      <c r="F29" t="str">
        <f>IF(ISBLANK('Status PL'!I29)," ",'Status PL'!I29)</f>
        <v xml:space="preserve"> </v>
      </c>
      <c r="G29" s="3" t="str">
        <f>IF('ZP Status DE'!B25=Pola_Wyb!$A$5,Pola_Wyb!$B$5,IF('ZP Status DE'!B25=Pola_Wyb!$A$6,Pola_Wyb!$B$6,IF('ZP Status DE'!B25=Pola_Wyb!$A$7,Pola_Wyb!$B$7,"")))</f>
        <v>ROZ DE</v>
      </c>
      <c r="H29" s="3" t="str">
        <f>IF(ISBLANK('ZP Status DE'!G25)," ",'ZP Status DE'!G25)</f>
        <v xml:space="preserve">Tak </v>
      </c>
      <c r="I29" s="3" t="str">
        <f>IF(ISBLANK('ZP Status DE'!H25)," ",'ZP Status DE'!H25)</f>
        <v xml:space="preserve">Tak </v>
      </c>
      <c r="J29" s="1">
        <f>IF(ISBLANK('ZP Status DE'!P25)," ",'ZP Status DE'!P25)</f>
        <v>250</v>
      </c>
      <c r="K29" s="1" t="str">
        <f>IF(ISBLANK('ZP Status DE'!Q25)," ",'ZP Status DE'!Q25)</f>
        <v>Zaliczka</v>
      </c>
      <c r="L29" s="1">
        <f>IF(K29=Pola_Wyb!$F$2,J29-'ZP Status DE'!R25," ")</f>
        <v>-150</v>
      </c>
      <c r="M29" s="1" t="str">
        <f>IF(ISBLANK('ZP Status DE'!E25)," ",'ZP Status DE'!E25)</f>
        <v>Kamil</v>
      </c>
      <c r="N29" s="1" t="str">
        <f>IF(ISBLANK('ZP Status DE'!F25)," ",'ZP Status DE'!F25)</f>
        <v>BEZ SPECYFIKACJI</v>
      </c>
    </row>
    <row r="30" spans="1:14" ht="15.75" customHeight="1" x14ac:dyDescent="0.3">
      <c r="A30" s="1">
        <f t="shared" si="1"/>
        <v>29</v>
      </c>
      <c r="B30" s="3" t="str">
        <f>'ZP Dane kont'!M30</f>
        <v>MATUSZEWSKI MATEUSZ 796 843 876</v>
      </c>
      <c r="C30" s="1" t="e">
        <f>IF('ZP Status DE'!#REF!=Pola_Wyb!$A$2,Pola_Wyb!$B$2,IF('ZP Status DE'!#REF!=Pola_Wyb!$A$3,Pola_Wyb!$B$3,IF('ZP Status DE'!#REF!=Pola_Wyb!$A$4,Pola_Wyb!$B$4,IF('ZP Status DE'!#REF!=Pola_Wyb!$A$5,Pola_Wyb!$B$5,IF('ZP Status DE'!#REF!=Pola_Wyb!$A$6,Pola_Wyb!$B$6,IF('ZP Status DE'!#REF!=Pola_Wyb!$A$7,Pola_Wyb!$B$7,IF('ZP Status DE'!#REF!=Pola_Wyb!$A$8,Pola_Wyb!$B$8,"")))))))</f>
        <v>#REF!</v>
      </c>
      <c r="D30" s="1" t="str">
        <f>IF(ISBLANK('Status PL'!E30)," ",'Status PL'!E30)</f>
        <v xml:space="preserve"> </v>
      </c>
      <c r="E30" s="1" t="str">
        <f>IF(ISBLANK('Status PL'!F30)," ",'Status PL'!F30)</f>
        <v xml:space="preserve"> </v>
      </c>
      <c r="F30" t="str">
        <f>IF(ISBLANK('Status PL'!I30)," ",'Status PL'!I30)</f>
        <v xml:space="preserve"> </v>
      </c>
      <c r="G30" s="3" t="str">
        <f>IF('ZP Status DE'!B26=Pola_Wyb!$A$5,Pola_Wyb!$B$5,IF('ZP Status DE'!B26=Pola_Wyb!$A$6,Pola_Wyb!$B$6,IF('ZP Status DE'!B26=Pola_Wyb!$A$7,Pola_Wyb!$B$7,"")))</f>
        <v>ROZ DE</v>
      </c>
      <c r="H30" s="3" t="str">
        <f>IF(ISBLANK('ZP Status DE'!G26)," ",'ZP Status DE'!G26)</f>
        <v xml:space="preserve">Tak </v>
      </c>
      <c r="I30" s="3" t="str">
        <f>IF(ISBLANK('ZP Status DE'!H26)," ",'ZP Status DE'!H26)</f>
        <v xml:space="preserve">Tak </v>
      </c>
      <c r="J30" s="1">
        <f>IF(ISBLANK('ZP Status DE'!P26)," ",'ZP Status DE'!P26)</f>
        <v>250</v>
      </c>
      <c r="K30" s="1" t="str">
        <f>IF(ISBLANK('ZP Status DE'!Q26)," ",'ZP Status DE'!Q26)</f>
        <v>Zaliczka</v>
      </c>
      <c r="L30" s="1">
        <f>IF(K30=Pola_Wyb!$F$2,J30-'ZP Status DE'!R26," ")</f>
        <v>150</v>
      </c>
      <c r="M30" s="1" t="str">
        <f>IF(ISBLANK('ZP Status DE'!E26)," ",'ZP Status DE'!E26)</f>
        <v>Kamil</v>
      </c>
      <c r="N30" s="1" t="str">
        <f>IF(ISBLANK('ZP Status DE'!F26)," ",'ZP Status DE'!F26)</f>
        <v>BEZ SPECYFIKACJI</v>
      </c>
    </row>
    <row r="31" spans="1:14" ht="15.75" customHeight="1" x14ac:dyDescent="0.3">
      <c r="A31" s="1" t="str">
        <f t="shared" si="0"/>
        <v xml:space="preserve"> </v>
      </c>
    </row>
    <row r="32" spans="1:14" ht="15.75" customHeight="1" x14ac:dyDescent="0.3">
      <c r="A32" s="1" t="str">
        <f t="shared" ref="A32:A33" si="2">IF(ISBLANK(G32)," ",A31+1)</f>
        <v xml:space="preserve"> </v>
      </c>
    </row>
    <row r="33" spans="1:1" ht="15.75" customHeight="1" x14ac:dyDescent="0.3">
      <c r="A33" s="1" t="str">
        <f t="shared" si="2"/>
        <v xml:space="preserve"> </v>
      </c>
    </row>
  </sheetData>
  <autoFilter ref="A1:N30" xr:uid="{77B1E0F8-DEED-4D47-9C3B-AB1F0BBDC6B3}"/>
  <conditionalFormatting sqref="A2:B1048576">
    <cfRule type="notContainsBlanks" dxfId="18" priority="20">
      <formula>LEN(TRIM(A2))&gt;0</formula>
    </cfRule>
  </conditionalFormatting>
  <conditionalFormatting sqref="D2:F1048576">
    <cfRule type="notContainsBlanks" dxfId="14" priority="10">
      <formula>LEN(TRIM(D2))&gt;0</formula>
    </cfRule>
    <cfRule type="notContainsBlanks" dxfId="13" priority="11">
      <formula>LEN(TRIM(D2))&gt;0</formula>
    </cfRule>
  </conditionalFormatting>
  <conditionalFormatting sqref="E1:F1048576">
    <cfRule type="expression" dxfId="12" priority="5">
      <formula>$E1="Zapłacono"</formula>
    </cfRule>
  </conditionalFormatting>
  <conditionalFormatting sqref="H2:H1048576">
    <cfRule type="expression" dxfId="5" priority="2">
      <formula>$H2="Nie"</formula>
    </cfRule>
  </conditionalFormatting>
  <conditionalFormatting sqref="I2:I1048576">
    <cfRule type="expression" dxfId="4" priority="1">
      <formula>$I2="Nie"</formula>
    </cfRule>
  </conditionalFormatting>
  <conditionalFormatting sqref="J2:M1048576">
    <cfRule type="notContainsBlanks" dxfId="3" priority="8">
      <formula>LEN(TRIM(J2))&gt;0</formula>
    </cfRule>
  </conditionalFormatting>
  <conditionalFormatting sqref="J2:XFD1048576">
    <cfRule type="notContainsBlanks" dxfId="2" priority="9">
      <formula>LEN(TRIM(J2))&gt;0</formula>
    </cfRule>
  </conditionalFormatting>
  <conditionalFormatting sqref="K2:M1048576">
    <cfRule type="expression" dxfId="1" priority="6">
      <formula>$K2="Zapłacono"</formula>
    </cfRule>
  </conditionalFormatting>
  <conditionalFormatting sqref="L2:L1048576">
    <cfRule type="notContainsBlanks" dxfId="0" priority="4">
      <formula>LEN(TRIM(L2))&gt;0</formula>
    </cfRule>
  </conditionalFormatting>
  <dataValidations count="1">
    <dataValidation allowBlank="1" showInputMessage="1" showErrorMessage="1" sqref="A1 N1:XFD1 B1:M1048576" xr:uid="{D25D07F4-EF6C-43BB-83F2-FB125DE0A2B9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918FF625-18F0-43C9-989A-CC656384E6C5}">
            <xm:f>C2=Pola_Wyb!$B$4</xm:f>
            <x14:dxf>
              <fill>
                <patternFill patternType="solid">
                  <bgColor rgb="FFFFFF0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24" id="{3D46B0FC-66C1-4A46-95F7-F744AA3F154F}">
            <xm:f>C2=Pola_Wyb!$B$3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25" id="{3BFD1B16-5F81-4909-95FE-4FEA57A78058}">
            <xm:f>C2=Pola_Wyb!$B$2</xm:f>
            <x14:dxf>
              <font>
                <color rgb="FF9C0006"/>
              </font>
              <fill>
                <patternFill>
                  <bgColor rgb="FFFFC7CE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C2:C1048576</xm:sqref>
        </x14:conditionalFormatting>
        <x14:conditionalFormatting xmlns:xm="http://schemas.microsoft.com/office/excel/2006/main">
          <x14:cfRule type="expression" priority="12" id="{39D87E6D-8F63-4158-8075-6AE98C996A57}">
            <xm:f>$G2=Pola_Wyb!$B$7</xm:f>
            <x14:dxf>
              <font>
                <color rgb="FF000000"/>
              </font>
              <fill>
                <patternFill patternType="solid">
                  <bgColor rgb="FFFFFF0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3" id="{18E027EF-84ED-4FAE-AC74-5F64917B16EA}">
            <xm:f>$G2=Pola_Wyb!$B$6</xm:f>
            <x14:dxf>
              <font>
                <color rgb="FF000000"/>
              </font>
              <fill>
                <patternFill patternType="solid">
                  <bgColor theme="9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4" id="{9A05E141-E870-478C-B78D-BC6D873D175A}">
            <xm:f>$G2=Pola_Wyb!$B$5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5" id="{49F33685-7F9C-462E-B2EF-4BDB64DB8A5D}">
            <xm:f>G2=Pola_Wyb!$B$7</xm:f>
            <x14:dxf>
              <font>
                <color rgb="FF000000"/>
              </font>
              <fill>
                <patternFill patternType="solid">
                  <bgColor rgb="FFFFFF0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7" id="{E73EF7EC-F42C-4F1A-8E3E-59FE1483D8DF}">
            <xm:f>G2=Pola_Wyb!$B$6</xm:f>
            <x14:dxf>
              <font>
                <color rgb="FF000000"/>
              </font>
              <fill>
                <patternFill patternType="solid">
                  <bgColor theme="9" tint="0.59999389629810485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19" id="{D4D0026A-1DA4-4205-B255-B690FBA4FEA3}">
            <xm:f>G2=Pola_Wyb!$A$5</xm:f>
            <x14:dxf>
              <font>
                <color rgb="FF9C0006"/>
              </font>
              <fill>
                <patternFill>
                  <bgColor rgb="FFFFC7CE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G2:I1048576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25CE0E3-A97F-47EF-8426-485EF9AF3FB3}">
          <x14:formula1>
            <xm:f>'ZP Dane kont'!$M:$M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ZP Dane kont</vt:lpstr>
      <vt:lpstr>ZP Status DE</vt:lpstr>
      <vt:lpstr>Status PL</vt:lpstr>
      <vt:lpstr>FA Dane kont</vt:lpstr>
      <vt:lpstr>FA Status</vt:lpstr>
      <vt:lpstr>Pola_Wyb</vt:lpstr>
      <vt:lpstr>PODSUMOWANIE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Wiśniowski</dc:creator>
  <cp:keywords/>
  <dc:description/>
  <cp:lastModifiedBy>Kamil Wiśniowski</cp:lastModifiedBy>
  <cp:revision/>
  <dcterms:created xsi:type="dcterms:W3CDTF">2024-05-07T15:10:10Z</dcterms:created>
  <dcterms:modified xsi:type="dcterms:W3CDTF">2024-06-03T21:04:02Z</dcterms:modified>
  <cp:category/>
  <cp:contentStatus/>
</cp:coreProperties>
</file>