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n\Documents\DA Portfolio\Excel\"/>
    </mc:Choice>
  </mc:AlternateContent>
  <xr:revisionPtr revIDLastSave="0" documentId="13_ncr:1_{9B517EFF-0BC7-464B-9084-7775DF3E18D7}" xr6:coauthVersionLast="47" xr6:coauthVersionMax="47" xr10:uidLastSave="{00000000-0000-0000-0000-000000000000}"/>
  <bookViews>
    <workbookView xWindow="-120" yWindow="-120" windowWidth="29040" windowHeight="15840" activeTab="1" xr2:uid="{F132F99D-3888-4452-BA65-C03B780A1CF4}"/>
  </bookViews>
  <sheets>
    <sheet name="Supporting Data Tables" sheetId="1" r:id="rId1"/>
    <sheet name="Sales For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  <c r="H3" i="1" a="1"/>
  <c r="H3" i="1" s="1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5" i="2"/>
  <c r="S14" i="2"/>
  <c r="S13" i="2"/>
  <c r="Q4" i="2"/>
  <c r="L14" i="2"/>
  <c r="L15" i="2"/>
  <c r="L16" i="2"/>
  <c r="L17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3" i="2"/>
  <c r="J4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H4" i="1" a="1"/>
  <c r="H4" i="1" s="1"/>
  <c r="C4" i="2"/>
  <c r="Q9" i="2" l="1"/>
  <c r="C9" i="2"/>
  <c r="J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<sst xmlns="http://schemas.openxmlformats.org/spreadsheetml/2006/main" count="109" uniqueCount="47">
  <si>
    <t>Sales Rep</t>
  </si>
  <si>
    <t>Eric</t>
  </si>
  <si>
    <t>John</t>
  </si>
  <si>
    <t>Michael</t>
  </si>
  <si>
    <t>Samantha</t>
  </si>
  <si>
    <t>Elizabeth</t>
  </si>
  <si>
    <t>Ryan</t>
  </si>
  <si>
    <t>Jim</t>
  </si>
  <si>
    <t>Pam</t>
  </si>
  <si>
    <t>Item Category</t>
  </si>
  <si>
    <t>Item</t>
  </si>
  <si>
    <t>Office Supplies</t>
  </si>
  <si>
    <t>Pen</t>
  </si>
  <si>
    <t>Pencil</t>
  </si>
  <si>
    <t>Desk</t>
  </si>
  <si>
    <t>Computer Mouse</t>
  </si>
  <si>
    <t>Computer Keyboard</t>
  </si>
  <si>
    <t>Desk Chair</t>
  </si>
  <si>
    <t>Cleaning Supplies</t>
  </si>
  <si>
    <t>Window Cleaner</t>
  </si>
  <si>
    <t>Bleach</t>
  </si>
  <si>
    <t>Paper Towel</t>
  </si>
  <si>
    <t>Sponge</t>
  </si>
  <si>
    <t>Food</t>
  </si>
  <si>
    <t>Coffee</t>
  </si>
  <si>
    <t>Creamer</t>
  </si>
  <si>
    <t>Oatmeal</t>
  </si>
  <si>
    <t>Bagels</t>
  </si>
  <si>
    <t>Customer</t>
  </si>
  <si>
    <t>Customer ID</t>
  </si>
  <si>
    <t>Quantity</t>
  </si>
  <si>
    <t>Item Categories</t>
  </si>
  <si>
    <t>Range</t>
  </si>
  <si>
    <t>Unit Price</t>
  </si>
  <si>
    <t>(required)</t>
  </si>
  <si>
    <r>
      <t xml:space="preserve">Item Category
</t>
    </r>
    <r>
      <rPr>
        <i/>
        <sz val="8"/>
        <color theme="1"/>
        <rFont val="Calibri"/>
        <family val="2"/>
        <scheme val="minor"/>
      </rPr>
      <t>(Optional)</t>
    </r>
  </si>
  <si>
    <t>Price</t>
  </si>
  <si>
    <t>GNG</t>
  </si>
  <si>
    <t>Air Systems</t>
  </si>
  <si>
    <t xml:space="preserve">Holtech </t>
  </si>
  <si>
    <t>V&amp;R Solutions</t>
  </si>
  <si>
    <t>Sales Rep:</t>
  </si>
  <si>
    <t>Customer Name:</t>
  </si>
  <si>
    <t>Customer ID:</t>
  </si>
  <si>
    <t>Date:</t>
  </si>
  <si>
    <t>Sale Total:</t>
  </si>
  <si>
    <t>(automatic)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</si>
</sst>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 tint="0.34998626667073579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0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44" fontId="0" fillId="0" borderId="0" xfId="1" applyFont="1"/>
    <xf numFmtId="0" fontId="3" fillId="0" borderId="0" xfId="0" applyFont="1" applyAlignment="1">
      <alignment horizontal="center"/>
    </xf>
    <xf numFmtId="0" fontId="0" fillId="0" borderId="0" xfId="0" applyBorder="1"/>
    <xf numFmtId="0" fontId="0" fillId="3" borderId="0" xfId="0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 vertical="top"/>
    </xf>
    <xf numFmtId="1" fontId="0" fillId="0" borderId="0" xfId="0" applyNumberFormat="1" applyBorder="1"/>
    <xf numFmtId="0" fontId="0" fillId="0" borderId="1" xfId="0" applyBorder="1" applyAlignment="1">
      <alignment horizontal="right"/>
    </xf>
    <xf numFmtId="14" fontId="2" fillId="0" borderId="2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right"/>
    </xf>
    <xf numFmtId="0" fontId="2" fillId="0" borderId="4" xfId="0" applyFont="1" applyBorder="1" applyAlignment="1">
      <alignment horizontal="center"/>
    </xf>
    <xf numFmtId="0" fontId="5" fillId="0" borderId="5" xfId="0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5" fillId="0" borderId="7" xfId="0" applyFont="1" applyBorder="1" applyAlignment="1">
      <alignment horizontal="right"/>
    </xf>
    <xf numFmtId="0" fontId="2" fillId="0" borderId="8" xfId="0" applyFont="1" applyBorder="1" applyAlignment="1">
      <alignment horizontal="center"/>
    </xf>
    <xf numFmtId="0" fontId="5" fillId="2" borderId="9" xfId="0" applyFont="1" applyFill="1" applyBorder="1" applyAlignment="1">
      <alignment horizontal="right"/>
    </xf>
    <xf numFmtId="44" fontId="0" fillId="2" borderId="10" xfId="0" applyNumberFormat="1" applyFill="1" applyBorder="1"/>
    <xf numFmtId="44" fontId="6" fillId="0" borderId="0" xfId="1" applyFont="1" applyBorder="1"/>
    <xf numFmtId="0" fontId="7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</dxf>
    <dxf>
      <numFmt numFmtId="1" formatCode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4" tint="-0.249977111117893"/>
        </patternFill>
      </fill>
      <alignment horizontal="center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</dxf>
    <dxf>
      <numFmt numFmtId="1" formatCode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4" tint="-0.249977111117893"/>
        </patternFill>
      </fill>
      <alignment horizontal="center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</dxf>
    <dxf>
      <numFmt numFmtId="1" formatCode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4" tint="-0.249977111117893"/>
        </patternFill>
      </fill>
      <alignment horizontal="center" vertical="top" textRotation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5</xdr:row>
      <xdr:rowOff>114300</xdr:rowOff>
    </xdr:from>
    <xdr:to>
      <xdr:col>14</xdr:col>
      <xdr:colOff>189525</xdr:colOff>
      <xdr:row>27</xdr:row>
      <xdr:rowOff>37586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C36E58-C412-9D88-F2DE-FB3DCE694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50" y="1066800"/>
          <a:ext cx="7800000" cy="411428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8</xdr:col>
      <xdr:colOff>304800</xdr:colOff>
      <xdr:row>16</xdr:row>
      <xdr:rowOff>95250</xdr:rowOff>
    </xdr:from>
    <xdr:to>
      <xdr:col>14</xdr:col>
      <xdr:colOff>133350</xdr:colOff>
      <xdr:row>26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76B3ACF-D375-0E99-0D7F-80886422C538}"/>
            </a:ext>
          </a:extLst>
        </xdr:cNvPr>
        <xdr:cNvSpPr txBox="1"/>
      </xdr:nvSpPr>
      <xdr:spPr>
        <a:xfrm>
          <a:off x="9191625" y="3143250"/>
          <a:ext cx="3981450" cy="1838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"Item Categories" Range value</a:t>
          </a:r>
          <a:r>
            <a:rPr lang="en-US" sz="1100" baseline="0"/>
            <a:t> is automatically updated if items are added or removed from the Item table using a formula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942975</xdr:colOff>
      <xdr:row>0</xdr:row>
      <xdr:rowOff>19051</xdr:rowOff>
    </xdr:from>
    <xdr:to>
      <xdr:col>6</xdr:col>
      <xdr:colOff>628650</xdr:colOff>
      <xdr:row>2</xdr:row>
      <xdr:rowOff>152401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9F31D8B-85A2-26AD-9028-484778AA2FA6}"/>
            </a:ext>
          </a:extLst>
        </xdr:cNvPr>
        <xdr:cNvSpPr txBox="1"/>
      </xdr:nvSpPr>
      <xdr:spPr>
        <a:xfrm>
          <a:off x="942975" y="19051"/>
          <a:ext cx="5343525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l"/>
          <a:r>
            <a:rPr lang="en-US" sz="3600">
              <a:latin typeface="Times New Roman" panose="02020603050405020304" pitchFamily="18" charset="0"/>
              <a:cs typeface="Times New Roman" panose="02020603050405020304" pitchFamily="18" charset="0"/>
            </a:rPr>
            <a:t>Individual Sale Report</a:t>
          </a:r>
        </a:p>
        <a:p>
          <a:pPr algn="ctr"/>
          <a:endParaRPr lang="en-US" sz="36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85726</xdr:colOff>
      <xdr:row>2</xdr:row>
      <xdr:rowOff>190500</xdr:rowOff>
    </xdr:from>
    <xdr:to>
      <xdr:col>5</xdr:col>
      <xdr:colOff>1</xdr:colOff>
      <xdr:row>9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90C6C9E-BDB7-25D6-C6D9-746280C431C2}"/>
            </a:ext>
          </a:extLst>
        </xdr:cNvPr>
        <xdr:cNvSpPr txBox="1"/>
      </xdr:nvSpPr>
      <xdr:spPr>
        <a:xfrm>
          <a:off x="3648076" y="571500"/>
          <a:ext cx="1352550" cy="12001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solidFill>
                <a:srgbClr val="FF0000"/>
              </a:solidFill>
            </a:rPr>
            <a:t>FOR INTERNAL USE ONLY</a:t>
          </a:r>
        </a:p>
      </xdr:txBody>
    </xdr:sp>
    <xdr:clientData/>
  </xdr:twoCellAnchor>
  <xdr:twoCellAnchor>
    <xdr:from>
      <xdr:col>7</xdr:col>
      <xdr:colOff>942975</xdr:colOff>
      <xdr:row>0</xdr:row>
      <xdr:rowOff>19051</xdr:rowOff>
    </xdr:from>
    <xdr:to>
      <xdr:col>13</xdr:col>
      <xdr:colOff>628650</xdr:colOff>
      <xdr:row>2</xdr:row>
      <xdr:rowOff>152401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C4E3A28-E327-4726-9A7C-C3D4FA52F7AC}"/>
            </a:ext>
          </a:extLst>
        </xdr:cNvPr>
        <xdr:cNvSpPr txBox="1"/>
      </xdr:nvSpPr>
      <xdr:spPr>
        <a:xfrm>
          <a:off x="942975" y="19051"/>
          <a:ext cx="5343525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l"/>
          <a:r>
            <a:rPr lang="en-US" sz="3600">
              <a:latin typeface="Times New Roman" panose="02020603050405020304" pitchFamily="18" charset="0"/>
              <a:cs typeface="Times New Roman" panose="02020603050405020304" pitchFamily="18" charset="0"/>
            </a:rPr>
            <a:t>Individual Sale Report</a:t>
          </a:r>
        </a:p>
        <a:p>
          <a:pPr algn="ctr"/>
          <a:endParaRPr lang="en-US" sz="36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85726</xdr:colOff>
      <xdr:row>2</xdr:row>
      <xdr:rowOff>190500</xdr:rowOff>
    </xdr:from>
    <xdr:to>
      <xdr:col>12</xdr:col>
      <xdr:colOff>1</xdr:colOff>
      <xdr:row>9</xdr:row>
      <xdr:rowOff>19050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387DA19-6810-41CF-B04B-2622A21658A6}"/>
            </a:ext>
          </a:extLst>
        </xdr:cNvPr>
        <xdr:cNvSpPr txBox="1"/>
      </xdr:nvSpPr>
      <xdr:spPr>
        <a:xfrm>
          <a:off x="3648076" y="571500"/>
          <a:ext cx="1352550" cy="12001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solidFill>
                <a:srgbClr val="FF0000"/>
              </a:solidFill>
            </a:rPr>
            <a:t>FOR INTERNAL USE ONLY</a:t>
          </a:r>
        </a:p>
      </xdr:txBody>
    </xdr:sp>
    <xdr:clientData/>
  </xdr:twoCellAnchor>
  <xdr:twoCellAnchor editAs="oneCell">
    <xdr:from>
      <xdr:col>7</xdr:col>
      <xdr:colOff>219075</xdr:colOff>
      <xdr:row>14</xdr:row>
      <xdr:rowOff>85724</xdr:rowOff>
    </xdr:from>
    <xdr:to>
      <xdr:col>10</xdr:col>
      <xdr:colOff>495178</xdr:colOff>
      <xdr:row>21</xdr:row>
      <xdr:rowOff>190499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08B27CB-4B11-E95F-13E9-F51A11498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34150" y="2933699"/>
          <a:ext cx="3838453" cy="143827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8</xdr:col>
      <xdr:colOff>847725</xdr:colOff>
      <xdr:row>14</xdr:row>
      <xdr:rowOff>47625</xdr:rowOff>
    </xdr:from>
    <xdr:to>
      <xdr:col>11</xdr:col>
      <xdr:colOff>409230</xdr:colOff>
      <xdr:row>22</xdr:row>
      <xdr:rowOff>28387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8AF5AE7-C771-1EAD-AB3C-FD84D1DC1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05800" y="2895600"/>
          <a:ext cx="2761905" cy="150476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8</xdr:col>
      <xdr:colOff>76200</xdr:colOff>
      <xdr:row>13</xdr:row>
      <xdr:rowOff>180975</xdr:rowOff>
    </xdr:from>
    <xdr:to>
      <xdr:col>8</xdr:col>
      <xdr:colOff>409575</xdr:colOff>
      <xdr:row>20</xdr:row>
      <xdr:rowOff>19050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CAB2A65-7981-4A68-AFCE-D167A342DA0B}"/>
            </a:ext>
          </a:extLst>
        </xdr:cNvPr>
        <xdr:cNvCxnSpPr/>
      </xdr:nvCxnSpPr>
      <xdr:spPr>
        <a:xfrm flipH="1">
          <a:off x="7534275" y="2838450"/>
          <a:ext cx="333375" cy="1171575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495300</xdr:colOff>
      <xdr:row>13</xdr:row>
      <xdr:rowOff>161925</xdr:rowOff>
    </xdr:from>
    <xdr:to>
      <xdr:col>10</xdr:col>
      <xdr:colOff>171450</xdr:colOff>
      <xdr:row>18</xdr:row>
      <xdr:rowOff>152400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FE50090A-4B3C-4E26-8AB0-2D7CDD7BD240}"/>
            </a:ext>
          </a:extLst>
        </xdr:cNvPr>
        <xdr:cNvCxnSpPr/>
      </xdr:nvCxnSpPr>
      <xdr:spPr>
        <a:xfrm>
          <a:off x="9163050" y="2819400"/>
          <a:ext cx="885825" cy="942975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752475</xdr:colOff>
      <xdr:row>18</xdr:row>
      <xdr:rowOff>9525</xdr:rowOff>
    </xdr:from>
    <xdr:to>
      <xdr:col>9</xdr:col>
      <xdr:colOff>962025</xdr:colOff>
      <xdr:row>18</xdr:row>
      <xdr:rowOff>133350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1B1F110-7783-4815-9FC6-5B74A3B03220}"/>
            </a:ext>
          </a:extLst>
        </xdr:cNvPr>
        <xdr:cNvCxnSpPr/>
      </xdr:nvCxnSpPr>
      <xdr:spPr>
        <a:xfrm>
          <a:off x="9420225" y="3619500"/>
          <a:ext cx="209550" cy="123825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942975</xdr:colOff>
      <xdr:row>0</xdr:row>
      <xdr:rowOff>19051</xdr:rowOff>
    </xdr:from>
    <xdr:to>
      <xdr:col>20</xdr:col>
      <xdr:colOff>628650</xdr:colOff>
      <xdr:row>2</xdr:row>
      <xdr:rowOff>152401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626B8A2-D603-4CA2-8D28-331EDB12614F}"/>
            </a:ext>
          </a:extLst>
        </xdr:cNvPr>
        <xdr:cNvSpPr txBox="1"/>
      </xdr:nvSpPr>
      <xdr:spPr>
        <a:xfrm>
          <a:off x="942975" y="19051"/>
          <a:ext cx="5343525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l"/>
          <a:r>
            <a:rPr lang="en-US" sz="3600">
              <a:latin typeface="Times New Roman" panose="02020603050405020304" pitchFamily="18" charset="0"/>
              <a:cs typeface="Times New Roman" panose="02020603050405020304" pitchFamily="18" charset="0"/>
            </a:rPr>
            <a:t>Individual Sale Report</a:t>
          </a:r>
        </a:p>
        <a:p>
          <a:pPr algn="ctr"/>
          <a:endParaRPr lang="en-US" sz="36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85726</xdr:colOff>
      <xdr:row>2</xdr:row>
      <xdr:rowOff>190500</xdr:rowOff>
    </xdr:from>
    <xdr:to>
      <xdr:col>19</xdr:col>
      <xdr:colOff>1</xdr:colOff>
      <xdr:row>9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AD20C1E3-93F5-4DAC-9B5D-73EA69717AC9}"/>
            </a:ext>
          </a:extLst>
        </xdr:cNvPr>
        <xdr:cNvSpPr txBox="1"/>
      </xdr:nvSpPr>
      <xdr:spPr>
        <a:xfrm>
          <a:off x="3648076" y="571500"/>
          <a:ext cx="1352550" cy="12001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solidFill>
                <a:srgbClr val="FF0000"/>
              </a:solidFill>
            </a:rPr>
            <a:t>FOR INTERNAL USE ONLY</a:t>
          </a:r>
        </a:p>
      </xdr:txBody>
    </xdr:sp>
    <xdr:clientData/>
  </xdr:twoCellAnchor>
  <xdr:twoCellAnchor editAs="oneCell">
    <xdr:from>
      <xdr:col>15</xdr:col>
      <xdr:colOff>133350</xdr:colOff>
      <xdr:row>14</xdr:row>
      <xdr:rowOff>76200</xdr:rowOff>
    </xdr:from>
    <xdr:to>
      <xdr:col>17</xdr:col>
      <xdr:colOff>371143</xdr:colOff>
      <xdr:row>22</xdr:row>
      <xdr:rowOff>76010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8DFF24D0-39D1-4C37-D332-FB23F0FA0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906500" y="2924175"/>
          <a:ext cx="2657143" cy="152381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16</xdr:col>
      <xdr:colOff>409575</xdr:colOff>
      <xdr:row>14</xdr:row>
      <xdr:rowOff>19050</xdr:rowOff>
    </xdr:from>
    <xdr:to>
      <xdr:col>16</xdr:col>
      <xdr:colOff>742950</xdr:colOff>
      <xdr:row>19</xdr:row>
      <xdr:rowOff>123825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65FCA202-3CD9-4AAD-932E-FF43C225E395}"/>
            </a:ext>
          </a:extLst>
        </xdr:cNvPr>
        <xdr:cNvCxnSpPr/>
      </xdr:nvCxnSpPr>
      <xdr:spPr>
        <a:xfrm>
          <a:off x="15392400" y="2867025"/>
          <a:ext cx="333375" cy="1057275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495300</xdr:colOff>
      <xdr:row>18</xdr:row>
      <xdr:rowOff>142875</xdr:rowOff>
    </xdr:from>
    <xdr:to>
      <xdr:col>16</xdr:col>
      <xdr:colOff>171450</xdr:colOff>
      <xdr:row>19</xdr:row>
      <xdr:rowOff>171450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716E9CB9-B043-B3DA-E532-A387E5767224}"/>
            </a:ext>
          </a:extLst>
        </xdr:cNvPr>
        <xdr:cNvCxnSpPr/>
      </xdr:nvCxnSpPr>
      <xdr:spPr>
        <a:xfrm>
          <a:off x="14268450" y="3752850"/>
          <a:ext cx="885825" cy="21907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942974</xdr:colOff>
      <xdr:row>46</xdr:row>
      <xdr:rowOff>187409</xdr:rowOff>
    </xdr:from>
    <xdr:to>
      <xdr:col>5</xdr:col>
      <xdr:colOff>37424</xdr:colOff>
      <xdr:row>60</xdr:row>
      <xdr:rowOff>171013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55695CA0-0809-07A9-2EE7-37587477B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42974" y="9131384"/>
          <a:ext cx="4095075" cy="265060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781050</xdr:colOff>
      <xdr:row>61</xdr:row>
      <xdr:rowOff>0</xdr:rowOff>
    </xdr:from>
    <xdr:to>
      <xdr:col>7</xdr:col>
      <xdr:colOff>656451</xdr:colOff>
      <xdr:row>78</xdr:row>
      <xdr:rowOff>123405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A8BEFA13-A9BB-16FB-B210-B4B9A1EB6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1050" y="11801475"/>
          <a:ext cx="6190476" cy="336190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A02F4C-C832-47E1-9D03-7109A82C86DB}" name="Table2" displayName="Table2" ref="C1:E15" totalsRowShown="0">
  <autoFilter ref="C1:E15" xr:uid="{31A02F4C-C832-47E1-9D03-7109A82C86DB}"/>
  <tableColumns count="3">
    <tableColumn id="1" xr3:uid="{BBB59E73-B08C-4C7B-9AF4-FADBFCECD42D}" name="Item Category"/>
    <tableColumn id="2" xr3:uid="{7E007115-7F60-47AB-8F8E-57D4BD533689}" name="Item"/>
    <tableColumn id="3" xr3:uid="{FB6F66BE-1543-4129-9228-123DD6227E94}" name="Unit Price" dataDxfId="13" dataCellStyle="Currency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91BDDF-5137-4374-9996-F1A0D44FF772}" name="Table3" displayName="Table3" ref="G1:H4" totalsRowShown="0">
  <autoFilter ref="G1:H4" xr:uid="{5591BDDF-5137-4374-9996-F1A0D44FF772}"/>
  <tableColumns count="2">
    <tableColumn id="1" xr3:uid="{9FB32DB5-4624-4302-987A-DC7B4FC94E72}" name="Item Categories"/>
    <tableColumn id="2" xr3:uid="{37650813-B97C-4740-B10D-2FF37079844B}" name="Range" dataDxfId="12">
      <calculatedColumnFormula array="1">"'Supporting Data Tables'!$D$"&amp;MIN(IF(Table2[Item Category]=Table3[[#This Row],[Item Categories]],MATCH(Table3[[#This Row],[Item Categories]],Table2[[#All],[Item Category]],0)))&amp;":$D$"&amp;COUNTIF(Table2[Item Category],Table3[[#This Row],[Item Categories]])-1+MIN(IF(Table2[Item Category]=Table3[[#This Row],[Item Categories]],MATCH(Table3[[#This Row],[Item Categories]],Table2[[#All],[Item Category]],0)))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FB41475-4012-48AF-AAD0-6DAF9A00ED1E}" name="Table4" displayName="Table4" ref="J1:K5" totalsRowShown="0">
  <autoFilter ref="J1:K5" xr:uid="{9FB41475-4012-48AF-AAD0-6DAF9A00ED1E}"/>
  <tableColumns count="2">
    <tableColumn id="1" xr3:uid="{892D9095-8BAA-4623-BA84-82C93BB03588}" name="Customer"/>
    <tableColumn id="2" xr3:uid="{839CC4D4-267E-4266-9A26-EC71ACE7CF78}" name="Customer ID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86A0315-5566-47C5-8A30-469065D0D34B}" name="Table5" displayName="Table5" ref="A1:A9" totalsRowShown="0">
  <autoFilter ref="A1:A9" xr:uid="{C86A0315-5566-47C5-8A30-469065D0D34B}"/>
  <tableColumns count="1">
    <tableColumn id="1" xr3:uid="{5FD60BAC-D23D-4FA1-BA8C-C7C5D4F0A769}" name="Sales Rep"/>
  </tableColumns>
  <tableStyleInfo name="TableStyleLight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D91D2D-B3FF-41CF-9947-82781DC578A1}" name="Table1" displayName="Table1" ref="B12:E41" totalsRowShown="0" headerRowDxfId="11" tableBorderDxfId="10">
  <tableColumns count="4">
    <tableColumn id="1" xr3:uid="{2D8F9FEF-3B80-4A86-A3DF-80BA5BD90B34}" name="Item Category_x000a_(Optional)"/>
    <tableColumn id="2" xr3:uid="{8290201B-E1C0-4A43-8781-D4EA83EC03DF}" name="Item"/>
    <tableColumn id="3" xr3:uid="{D877851A-67E4-4141-986C-D565AA247D90}" name="Quantity" dataDxfId="9"/>
    <tableColumn id="4" xr3:uid="{2C0842B0-10FB-4024-BC00-3AB0C40DD7FB}" name="Price" dataDxfId="8" dataCellStyle="Currency">
      <calculatedColumnFormula>IF(ISBLANK(Table1[[#This Row],[Item]]),"",VLOOKUP(Table1[[#This Row],[Item]],Table2[[Item]:[Unit Price]],2,FALSE)*Table1[[#This Row],[Quantity]])</calculatedColumnFormula>
    </tableColumn>
  </tableColumns>
  <tableStyleInfo name="TableStyleMedium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D28F28C-F099-4B42-A4EC-B6C23B219340}" name="Table18" displayName="Table18" ref="I12:L41" totalsRowShown="0" headerRowDxfId="7" tableBorderDxfId="6">
  <tableColumns count="4">
    <tableColumn id="1" xr3:uid="{9BE22C78-3F8A-4586-8CA5-B7863FCB6D80}" name="Item Category_x000a_(Optional)"/>
    <tableColumn id="2" xr3:uid="{41C2A8B7-C865-4B91-87AD-40DDCCDEF23C}" name="Item"/>
    <tableColumn id="3" xr3:uid="{7A6781FA-8D7D-48D2-BD1A-ED911F70E90A}" name="Quantity" dataDxfId="5"/>
    <tableColumn id="4" xr3:uid="{336631CF-CEB5-4421-9B5E-C99D55B862FD}" name="Price" dataDxfId="4" dataCellStyle="Currency">
      <calculatedColumnFormula>IF(ISBLANK(Table18[[#This Row],[Item]]),"",VLOOKUP(Table18[[#This Row],[Item]],Table2[[Item]:[Unit Price]],2,FALSE)*Table18[[#This Row],[Quantity]])</calculatedColumnFormula>
    </tableColumn>
  </tableColumns>
  <tableStyleInfo name="TableStyleMedium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2EB2B53-472C-4B4A-B00F-BCDD3498E017}" name="Table19" displayName="Table19" ref="P12:S41" totalsRowShown="0" headerRowDxfId="3" tableBorderDxfId="2">
  <tableColumns count="4">
    <tableColumn id="1" xr3:uid="{F82300AE-C31F-4F13-BA73-37B34B311B52}" name="Item Category_x000a_(Optional)"/>
    <tableColumn id="2" xr3:uid="{0056D1DD-E831-4EC9-ABC4-6AD6B3727019}" name="Item"/>
    <tableColumn id="3" xr3:uid="{6BC7947D-B355-431C-BCCF-1A3D33C866C2}" name="Quantity" dataDxfId="1"/>
    <tableColumn id="4" xr3:uid="{DA4A3C4E-839B-4994-8535-5BC4B7124F24}" name="Price" dataDxfId="0" dataCellStyle="Currency">
      <calculatedColumnFormula>IF(ISBLANK(Table19[[#This Row],[Item]]),"",VLOOKUP(Table19[[#This Row],[Item]],Table2[[Item]:[Unit Price]],2,FALSE)*Table19[[#This Row],[Quantity]])</calculatedColumnFormula>
    </tableColumn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27FB6-A3A7-4991-8114-668342E75541}">
  <dimension ref="A1:K15"/>
  <sheetViews>
    <sheetView workbookViewId="0">
      <selection activeCell="F19" sqref="F19"/>
    </sheetView>
  </sheetViews>
  <sheetFormatPr defaultRowHeight="15" x14ac:dyDescent="0.25"/>
  <cols>
    <col min="1" max="1" width="11.5703125" customWidth="1"/>
    <col min="3" max="3" width="16.85546875" bestFit="1" customWidth="1"/>
    <col min="4" max="4" width="19" bestFit="1" customWidth="1"/>
    <col min="5" max="5" width="15.5703125" customWidth="1"/>
    <col min="7" max="7" width="17.140625" customWidth="1"/>
    <col min="8" max="8" width="34.85546875" bestFit="1" customWidth="1"/>
    <col min="10" max="10" width="11.7109375" customWidth="1"/>
    <col min="11" max="11" width="14" customWidth="1"/>
  </cols>
  <sheetData>
    <row r="1" spans="1:11" x14ac:dyDescent="0.25">
      <c r="A1" t="s">
        <v>0</v>
      </c>
      <c r="C1" t="s">
        <v>9</v>
      </c>
      <c r="D1" t="s">
        <v>10</v>
      </c>
      <c r="E1" t="s">
        <v>33</v>
      </c>
      <c r="G1" t="s">
        <v>31</v>
      </c>
      <c r="H1" t="s">
        <v>32</v>
      </c>
      <c r="J1" t="s">
        <v>28</v>
      </c>
      <c r="K1" t="s">
        <v>29</v>
      </c>
    </row>
    <row r="2" spans="1:11" x14ac:dyDescent="0.25">
      <c r="A2" t="s">
        <v>1</v>
      </c>
      <c r="C2" t="s">
        <v>11</v>
      </c>
      <c r="D2" t="s">
        <v>12</v>
      </c>
      <c r="E2" s="1">
        <v>0.15</v>
      </c>
      <c r="G2" t="s">
        <v>11</v>
      </c>
      <c r="H2" t="str" cm="1">
        <f t="array" ref="H2">"'Supporting Data Tables'!$D$"&amp;MIN(IF(Table2[Item Category]=Table3[[#This Row],[Item Categories]],MATCH(Table3[[#This Row],[Item Categories]],Table2[[#All],[Item Category]],0)))&amp;":$D$"&amp;COUNTIF(Table2[Item Category],Table3[[#This Row],[Item Categories]])-1+MIN(IF(Table2[Item Category]=Table3[[#This Row],[Item Categories]],MATCH(Table3[[#This Row],[Item Categories]],Table2[[#All],[Item Category]],0)))</f>
        <v>'Supporting Data Tables'!$D$2:$D$7</v>
      </c>
      <c r="J2" t="s">
        <v>37</v>
      </c>
      <c r="K2">
        <v>43475</v>
      </c>
    </row>
    <row r="3" spans="1:11" x14ac:dyDescent="0.25">
      <c r="A3" t="s">
        <v>2</v>
      </c>
      <c r="C3" t="s">
        <v>11</v>
      </c>
      <c r="D3" t="s">
        <v>13</v>
      </c>
      <c r="E3" s="1">
        <v>7.0000000000000007E-2</v>
      </c>
      <c r="G3" t="s">
        <v>18</v>
      </c>
      <c r="H3" t="str" cm="1">
        <f t="array" ref="H3">"'Supporting Data Tables'!$D$"&amp;MIN(IF(Table2[Item Category]=Table3[[#This Row],[Item Categories]],MATCH(Table3[[#This Row],[Item Categories]],Table2[[#All],[Item Category]],0)))&amp;":$D$"&amp;COUNTIF(Table2[Item Category],Table3[[#This Row],[Item Categories]])-1+MIN(IF(Table2[Item Category]=Table3[[#This Row],[Item Categories]],MATCH(Table3[[#This Row],[Item Categories]],Table2[[#All],[Item Category]],0)))</f>
        <v>'Supporting Data Tables'!$D$8:$D$11</v>
      </c>
      <c r="J3" t="s">
        <v>38</v>
      </c>
      <c r="K3">
        <v>13573</v>
      </c>
    </row>
    <row r="4" spans="1:11" x14ac:dyDescent="0.25">
      <c r="A4" t="s">
        <v>3</v>
      </c>
      <c r="C4" t="s">
        <v>11</v>
      </c>
      <c r="D4" t="s">
        <v>14</v>
      </c>
      <c r="E4" s="1">
        <v>175</v>
      </c>
      <c r="G4" t="s">
        <v>23</v>
      </c>
      <c r="H4" t="str" cm="1">
        <f t="array" ref="H4">"'Supporting Data Tables'!$D$"&amp;MIN(IF(Table2[Item Category]=Table3[[#This Row],[Item Categories]],MATCH(Table3[[#This Row],[Item Categories]],Table2[[#All],[Item Category]],0)))&amp;":$D$"&amp;COUNTIF(Table2[Item Category],Table3[[#This Row],[Item Categories]])-1+MIN(IF(Table2[Item Category]=Table3[[#This Row],[Item Categories]],MATCH(Table3[[#This Row],[Item Categories]],Table2[[#All],[Item Category]],0)))</f>
        <v>'Supporting Data Tables'!$D$12:$D$15</v>
      </c>
      <c r="J4" t="s">
        <v>39</v>
      </c>
      <c r="K4">
        <v>83804</v>
      </c>
    </row>
    <row r="5" spans="1:11" x14ac:dyDescent="0.25">
      <c r="A5" t="s">
        <v>4</v>
      </c>
      <c r="C5" t="s">
        <v>11</v>
      </c>
      <c r="D5" t="s">
        <v>15</v>
      </c>
      <c r="E5" s="1">
        <v>25</v>
      </c>
      <c r="J5" t="s">
        <v>40</v>
      </c>
      <c r="K5">
        <v>17832</v>
      </c>
    </row>
    <row r="6" spans="1:11" x14ac:dyDescent="0.25">
      <c r="A6" t="s">
        <v>5</v>
      </c>
      <c r="C6" t="s">
        <v>11</v>
      </c>
      <c r="D6" t="s">
        <v>16</v>
      </c>
      <c r="E6" s="1">
        <v>35</v>
      </c>
    </row>
    <row r="7" spans="1:11" x14ac:dyDescent="0.25">
      <c r="A7" t="s">
        <v>6</v>
      </c>
      <c r="C7" t="s">
        <v>11</v>
      </c>
      <c r="D7" t="s">
        <v>17</v>
      </c>
      <c r="E7" s="1">
        <v>115</v>
      </c>
    </row>
    <row r="8" spans="1:11" x14ac:dyDescent="0.25">
      <c r="A8" t="s">
        <v>7</v>
      </c>
      <c r="C8" t="s">
        <v>18</v>
      </c>
      <c r="D8" t="s">
        <v>19</v>
      </c>
      <c r="E8" s="1">
        <v>7</v>
      </c>
    </row>
    <row r="9" spans="1:11" x14ac:dyDescent="0.25">
      <c r="A9" t="s">
        <v>8</v>
      </c>
      <c r="C9" t="s">
        <v>18</v>
      </c>
      <c r="D9" t="s">
        <v>20</v>
      </c>
      <c r="E9" s="1">
        <v>12</v>
      </c>
    </row>
    <row r="10" spans="1:11" x14ac:dyDescent="0.25">
      <c r="C10" t="s">
        <v>18</v>
      </c>
      <c r="D10" t="s">
        <v>21</v>
      </c>
      <c r="E10" s="1">
        <v>2.5</v>
      </c>
    </row>
    <row r="11" spans="1:11" x14ac:dyDescent="0.25">
      <c r="C11" t="s">
        <v>18</v>
      </c>
      <c r="D11" t="s">
        <v>22</v>
      </c>
      <c r="E11" s="1">
        <v>0.75</v>
      </c>
    </row>
    <row r="12" spans="1:11" x14ac:dyDescent="0.25">
      <c r="C12" t="s">
        <v>23</v>
      </c>
      <c r="D12" t="s">
        <v>24</v>
      </c>
      <c r="E12" s="1">
        <v>6.95</v>
      </c>
    </row>
    <row r="13" spans="1:11" x14ac:dyDescent="0.25">
      <c r="C13" t="s">
        <v>23</v>
      </c>
      <c r="D13" t="s">
        <v>25</v>
      </c>
      <c r="E13" s="1">
        <v>8.75</v>
      </c>
    </row>
    <row r="14" spans="1:11" x14ac:dyDescent="0.25">
      <c r="C14" t="s">
        <v>23</v>
      </c>
      <c r="D14" t="s">
        <v>26</v>
      </c>
      <c r="E14" s="1">
        <v>2.99</v>
      </c>
    </row>
    <row r="15" spans="1:11" x14ac:dyDescent="0.25">
      <c r="C15" t="s">
        <v>23</v>
      </c>
      <c r="D15" t="s">
        <v>27</v>
      </c>
      <c r="E15" s="1">
        <v>3.99</v>
      </c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54F3B-6BBC-4D52-BB3F-93E57305540D}">
  <dimension ref="A3:S41"/>
  <sheetViews>
    <sheetView showGridLines="0" tabSelected="1" showWhiteSpace="0" view="pageLayout" zoomScaleNormal="100" workbookViewId="0">
      <selection activeCell="F12" sqref="F12"/>
    </sheetView>
  </sheetViews>
  <sheetFormatPr defaultRowHeight="15" x14ac:dyDescent="0.25"/>
  <cols>
    <col min="1" max="1" width="16" customWidth="1"/>
    <col min="2" max="2" width="16.85546875" bestFit="1" customWidth="1"/>
    <col min="3" max="3" width="16.85546875" customWidth="1"/>
    <col min="4" max="4" width="10.85546875" customWidth="1"/>
    <col min="8" max="8" width="16" customWidth="1"/>
    <col min="9" max="9" width="16.85546875" bestFit="1" customWidth="1"/>
    <col min="10" max="10" width="16.85546875" customWidth="1"/>
    <col min="11" max="11" width="10.85546875" customWidth="1"/>
    <col min="15" max="15" width="16" customWidth="1"/>
    <col min="16" max="16" width="16.85546875" bestFit="1" customWidth="1"/>
    <col min="17" max="17" width="16.85546875" customWidth="1"/>
    <col min="18" max="18" width="10.85546875" customWidth="1"/>
  </cols>
  <sheetData>
    <row r="3" spans="1:19" ht="15.75" thickBot="1" x14ac:dyDescent="0.3"/>
    <row r="4" spans="1:19" x14ac:dyDescent="0.25">
      <c r="B4" s="7" t="s">
        <v>44</v>
      </c>
      <c r="C4" s="8">
        <f ca="1">TODAY()</f>
        <v>44939</v>
      </c>
      <c r="I4" s="7" t="s">
        <v>44</v>
      </c>
      <c r="J4" s="8">
        <f ca="1">TODAY()</f>
        <v>44939</v>
      </c>
      <c r="P4" s="7" t="s">
        <v>44</v>
      </c>
      <c r="Q4" s="8">
        <f ca="1">TODAY()</f>
        <v>44939</v>
      </c>
    </row>
    <row r="5" spans="1:19" x14ac:dyDescent="0.25">
      <c r="B5" s="9" t="s">
        <v>41</v>
      </c>
      <c r="C5" s="10" t="s">
        <v>2</v>
      </c>
      <c r="I5" s="9" t="s">
        <v>41</v>
      </c>
      <c r="J5" s="10" t="s">
        <v>2</v>
      </c>
      <c r="P5" s="9" t="s">
        <v>41</v>
      </c>
      <c r="Q5" s="10" t="s">
        <v>2</v>
      </c>
    </row>
    <row r="6" spans="1:19" x14ac:dyDescent="0.25">
      <c r="B6" s="11" t="s">
        <v>42</v>
      </c>
      <c r="C6" s="12" t="s">
        <v>39</v>
      </c>
      <c r="I6" s="11" t="s">
        <v>42</v>
      </c>
      <c r="J6" s="12" t="s">
        <v>38</v>
      </c>
      <c r="P6" s="11" t="s">
        <v>42</v>
      </c>
      <c r="Q6" s="12" t="s">
        <v>39</v>
      </c>
    </row>
    <row r="7" spans="1:19" ht="15.75" thickBot="1" x14ac:dyDescent="0.3">
      <c r="B7" s="13" t="s">
        <v>43</v>
      </c>
      <c r="C7" s="14">
        <v>83804</v>
      </c>
      <c r="I7" s="13" t="s">
        <v>43</v>
      </c>
      <c r="J7" s="14">
        <v>13573</v>
      </c>
      <c r="P7" s="13" t="s">
        <v>43</v>
      </c>
      <c r="Q7" s="14">
        <v>83804</v>
      </c>
    </row>
    <row r="8" spans="1:19" ht="15.75" thickBot="1" x14ac:dyDescent="0.3"/>
    <row r="9" spans="1:19" ht="15.75" thickBot="1" x14ac:dyDescent="0.3">
      <c r="B9" s="15" t="s">
        <v>45</v>
      </c>
      <c r="C9" s="16">
        <f>SUM(Table1[Price])</f>
        <v>588.25</v>
      </c>
      <c r="I9" s="15" t="s">
        <v>45</v>
      </c>
      <c r="J9" s="16">
        <f>SUM(Table18[Price])</f>
        <v>25.75</v>
      </c>
      <c r="P9" s="15" t="s">
        <v>45</v>
      </c>
      <c r="Q9" s="16">
        <f>SUM(Table19[Price])</f>
        <v>18.75</v>
      </c>
    </row>
    <row r="11" spans="1:19" x14ac:dyDescent="0.25">
      <c r="C11" s="2" t="s">
        <v>34</v>
      </c>
      <c r="D11" s="2" t="s">
        <v>34</v>
      </c>
      <c r="E11" s="18" t="s">
        <v>46</v>
      </c>
      <c r="J11" s="2" t="s">
        <v>34</v>
      </c>
      <c r="K11" s="2" t="s">
        <v>34</v>
      </c>
      <c r="L11" s="18" t="s">
        <v>46</v>
      </c>
      <c r="Q11" s="2" t="s">
        <v>34</v>
      </c>
      <c r="R11" s="2" t="s">
        <v>34</v>
      </c>
      <c r="S11" s="18" t="s">
        <v>46</v>
      </c>
    </row>
    <row r="12" spans="1:19" ht="26.25" x14ac:dyDescent="0.25">
      <c r="A12" s="3"/>
      <c r="B12" s="4" t="s">
        <v>35</v>
      </c>
      <c r="C12" s="5" t="s">
        <v>10</v>
      </c>
      <c r="D12" s="5" t="s">
        <v>30</v>
      </c>
      <c r="E12" s="5" t="s">
        <v>36</v>
      </c>
      <c r="H12" s="3"/>
      <c r="I12" s="4" t="s">
        <v>35</v>
      </c>
      <c r="J12" s="5" t="s">
        <v>10</v>
      </c>
      <c r="K12" s="5" t="s">
        <v>30</v>
      </c>
      <c r="L12" s="5" t="s">
        <v>36</v>
      </c>
      <c r="O12" s="3"/>
      <c r="P12" s="4" t="s">
        <v>35</v>
      </c>
      <c r="Q12" s="5" t="s">
        <v>10</v>
      </c>
      <c r="R12" s="5" t="s">
        <v>30</v>
      </c>
      <c r="S12" s="5" t="s">
        <v>36</v>
      </c>
    </row>
    <row r="13" spans="1:19" x14ac:dyDescent="0.25">
      <c r="A13" s="3"/>
      <c r="B13" s="3" t="s">
        <v>11</v>
      </c>
      <c r="C13" s="3" t="s">
        <v>12</v>
      </c>
      <c r="D13" s="6">
        <v>125</v>
      </c>
      <c r="E13" s="17">
        <f>IF(ISBLANK(Table1[[#This Row],[Item]]),"",VLOOKUP(Table1[[#This Row],[Item]],Table2[[Item]:[Unit Price]],2,FALSE)*Table1[[#This Row],[Quantity]])</f>
        <v>18.75</v>
      </c>
      <c r="H13" s="3"/>
      <c r="I13" s="3" t="s">
        <v>11</v>
      </c>
      <c r="J13" s="3" t="s">
        <v>12</v>
      </c>
      <c r="K13" s="6">
        <v>125</v>
      </c>
      <c r="L13" s="17">
        <f>IF(ISBLANK(Table18[[#This Row],[Item]]),"",VLOOKUP(Table18[[#This Row],[Item]],Table2[[Item]:[Unit Price]],2,FALSE)*Table18[[#This Row],[Quantity]])</f>
        <v>18.75</v>
      </c>
      <c r="O13" s="3"/>
      <c r="P13" s="3" t="s">
        <v>11</v>
      </c>
      <c r="Q13" s="3" t="s">
        <v>12</v>
      </c>
      <c r="R13" s="6">
        <v>125</v>
      </c>
      <c r="S13" s="17">
        <f>IF(ISBLANK(Table19[[#This Row],[Item]]),"",VLOOKUP(Table19[[#This Row],[Item]],Table2[[Item]:[Unit Price]],2,FALSE)*Table19[[#This Row],[Quantity]])</f>
        <v>18.75</v>
      </c>
    </row>
    <row r="14" spans="1:19" x14ac:dyDescent="0.25">
      <c r="A14" s="3"/>
      <c r="B14" s="3" t="s">
        <v>23</v>
      </c>
      <c r="C14" s="3" t="s">
        <v>25</v>
      </c>
      <c r="D14" s="6">
        <v>30</v>
      </c>
      <c r="E14" s="17">
        <f>IF(ISBLANK(Table1[[#This Row],[Item]]),"",VLOOKUP(Table1[[#This Row],[Item]],Table2[[Item]:[Unit Price]],2,FALSE)*Table1[[#This Row],[Quantity]])</f>
        <v>262.5</v>
      </c>
      <c r="H14" s="3"/>
      <c r="I14" s="3" t="s">
        <v>18</v>
      </c>
      <c r="J14" s="3" t="s">
        <v>19</v>
      </c>
      <c r="K14" s="6">
        <v>1</v>
      </c>
      <c r="L14" s="17">
        <f>IF(ISBLANK(Table18[[#This Row],[Item]]),"",VLOOKUP(Table18[[#This Row],[Item]],Table2[[Item]:[Unit Price]],2,FALSE)*Table18[[#This Row],[Quantity]])</f>
        <v>7</v>
      </c>
      <c r="O14" s="3"/>
      <c r="P14" s="3" t="s">
        <v>23</v>
      </c>
      <c r="Q14" s="3" t="s">
        <v>24</v>
      </c>
      <c r="R14" s="6"/>
      <c r="S14" s="17">
        <f>IF(ISBLANK(Table19[[#This Row],[Item]]),"",VLOOKUP(Table19[[#This Row],[Item]],Table2[[Item]:[Unit Price]],2,FALSE)*Table19[[#This Row],[Quantity]])</f>
        <v>0</v>
      </c>
    </row>
    <row r="15" spans="1:19" x14ac:dyDescent="0.25">
      <c r="A15" s="3"/>
      <c r="B15" s="3" t="s">
        <v>23</v>
      </c>
      <c r="C15" s="3" t="s">
        <v>25</v>
      </c>
      <c r="D15" s="6">
        <v>4</v>
      </c>
      <c r="E15" s="17">
        <f>IF(ISBLANK(Table1[[#This Row],[Item]]),"",VLOOKUP(Table1[[#This Row],[Item]],Table2[[Item]:[Unit Price]],2,FALSE)*Table1[[#This Row],[Quantity]])</f>
        <v>35</v>
      </c>
      <c r="H15" s="3"/>
      <c r="I15" s="3"/>
      <c r="J15" s="3"/>
      <c r="K15" s="6"/>
      <c r="L15" s="17" t="str">
        <f>IF(ISBLANK(Table18[[#This Row],[Item]]),"",VLOOKUP(Table18[[#This Row],[Item]],Table2[[Item]:[Unit Price]],2,FALSE)*Table18[[#This Row],[Quantity]])</f>
        <v/>
      </c>
      <c r="O15" s="3"/>
      <c r="P15" s="3"/>
      <c r="Q15" s="3"/>
      <c r="R15" s="6"/>
      <c r="S15" s="17" t="str">
        <f>IF(ISBLANK(Table19[[#This Row],[Item]]),"",VLOOKUP(Table19[[#This Row],[Item]],Table2[[Item]:[Unit Price]],2,FALSE)*Table19[[#This Row],[Quantity]])</f>
        <v/>
      </c>
    </row>
    <row r="16" spans="1:19" x14ac:dyDescent="0.25">
      <c r="A16" s="3"/>
      <c r="B16" s="3"/>
      <c r="C16" s="3" t="s">
        <v>17</v>
      </c>
      <c r="D16" s="6">
        <v>2</v>
      </c>
      <c r="E16" s="17">
        <f>IF(ISBLANK(Table1[[#This Row],[Item]]),"",VLOOKUP(Table1[[#This Row],[Item]],Table2[[Item]:[Unit Price]],2,FALSE)*Table1[[#This Row],[Quantity]])</f>
        <v>230</v>
      </c>
      <c r="H16" s="3"/>
      <c r="I16" s="3"/>
      <c r="J16" s="3"/>
      <c r="K16" s="6"/>
      <c r="L16" s="17" t="str">
        <f>IF(ISBLANK(Table18[[#This Row],[Item]]),"",VLOOKUP(Table18[[#This Row],[Item]],Table2[[Item]:[Unit Price]],2,FALSE)*Table18[[#This Row],[Quantity]])</f>
        <v/>
      </c>
      <c r="O16" s="3"/>
      <c r="P16" s="3"/>
      <c r="Q16" s="3"/>
      <c r="R16" s="6"/>
      <c r="S16" s="17" t="str">
        <f>IF(ISBLANK(Table19[[#This Row],[Item]]),"",VLOOKUP(Table19[[#This Row],[Item]],Table2[[Item]:[Unit Price]],2,FALSE)*Table19[[#This Row],[Quantity]])</f>
        <v/>
      </c>
    </row>
    <row r="17" spans="1:19" x14ac:dyDescent="0.25">
      <c r="A17" s="3"/>
      <c r="B17" s="3"/>
      <c r="C17" s="3" t="s">
        <v>19</v>
      </c>
      <c r="D17" s="6">
        <v>6</v>
      </c>
      <c r="E17" s="17">
        <f>IF(ISBLANK(Table1[[#This Row],[Item]]),"",VLOOKUP(Table1[[#This Row],[Item]],Table2[[Item]:[Unit Price]],2,FALSE)*Table1[[#This Row],[Quantity]])</f>
        <v>42</v>
      </c>
      <c r="H17" s="3"/>
      <c r="I17" s="3"/>
      <c r="J17" s="3"/>
      <c r="K17" s="6"/>
      <c r="L17" s="17" t="str">
        <f>IF(ISBLANK(Table18[[#This Row],[Item]]),"",VLOOKUP(Table18[[#This Row],[Item]],Table2[[Item]:[Unit Price]],2,FALSE)*Table18[[#This Row],[Quantity]])</f>
        <v/>
      </c>
      <c r="O17" s="3"/>
      <c r="P17" s="3"/>
      <c r="Q17" s="3"/>
      <c r="R17" s="6"/>
      <c r="S17" s="17" t="str">
        <f>IF(ISBLANK(Table19[[#This Row],[Item]]),"",VLOOKUP(Table19[[#This Row],[Item]],Table2[[Item]:[Unit Price]],2,FALSE)*Table19[[#This Row],[Quantity]])</f>
        <v/>
      </c>
    </row>
    <row r="18" spans="1:19" x14ac:dyDescent="0.25">
      <c r="A18" s="3"/>
      <c r="B18" s="3"/>
      <c r="C18" s="3"/>
      <c r="D18" s="6"/>
      <c r="E18" s="17" t="str">
        <f>IF(ISBLANK(Table1[[#This Row],[Item]]),"",VLOOKUP(Table1[[#This Row],[Item]],Table2[[Item]:[Unit Price]],2,FALSE)*Table1[[#This Row],[Quantity]])</f>
        <v/>
      </c>
      <c r="H18" s="3"/>
      <c r="I18" s="3"/>
      <c r="J18" s="3"/>
      <c r="K18" s="6"/>
      <c r="L18" s="17" t="str">
        <f>IF(ISBLANK(Table18[[#This Row],[Item]]),"",VLOOKUP(Table18[[#This Row],[Item]],Table2[[Item]:[Unit Price]],2,FALSE)*Table18[[#This Row],[Quantity]])</f>
        <v/>
      </c>
      <c r="O18" s="3"/>
      <c r="P18" s="3"/>
      <c r="Q18" s="3"/>
      <c r="R18" s="6"/>
      <c r="S18" s="17" t="str">
        <f>IF(ISBLANK(Table19[[#This Row],[Item]]),"",VLOOKUP(Table19[[#This Row],[Item]],Table2[[Item]:[Unit Price]],2,FALSE)*Table19[[#This Row],[Quantity]])</f>
        <v/>
      </c>
    </row>
    <row r="19" spans="1:19" x14ac:dyDescent="0.25">
      <c r="A19" s="3"/>
      <c r="B19" s="3"/>
      <c r="C19" s="3"/>
      <c r="D19" s="6"/>
      <c r="E19" s="17" t="str">
        <f>IF(ISBLANK(Table1[[#This Row],[Item]]),"",VLOOKUP(Table1[[#This Row],[Item]],Table2[[Item]:[Unit Price]],2,FALSE)*Table1[[#This Row],[Quantity]])</f>
        <v/>
      </c>
      <c r="H19" s="3"/>
      <c r="I19" s="3"/>
      <c r="J19" s="3"/>
      <c r="K19" s="6"/>
      <c r="L19" s="17" t="str">
        <f>IF(ISBLANK(Table18[[#This Row],[Item]]),"",VLOOKUP(Table18[[#This Row],[Item]],Table2[[Item]:[Unit Price]],2,FALSE)*Table18[[#This Row],[Quantity]])</f>
        <v/>
      </c>
      <c r="O19" s="3"/>
      <c r="P19" s="3"/>
      <c r="Q19" s="3"/>
      <c r="R19" s="6"/>
      <c r="S19" s="17" t="str">
        <f>IF(ISBLANK(Table19[[#This Row],[Item]]),"",VLOOKUP(Table19[[#This Row],[Item]],Table2[[Item]:[Unit Price]],2,FALSE)*Table19[[#This Row],[Quantity]])</f>
        <v/>
      </c>
    </row>
    <row r="20" spans="1:19" x14ac:dyDescent="0.25">
      <c r="A20" s="3"/>
      <c r="B20" s="3"/>
      <c r="C20" s="3"/>
      <c r="D20" s="6"/>
      <c r="E20" s="17" t="str">
        <f>IF(ISBLANK(Table1[[#This Row],[Item]]),"",VLOOKUP(Table1[[#This Row],[Item]],Table2[[Item]:[Unit Price]],2,FALSE)*Table1[[#This Row],[Quantity]])</f>
        <v/>
      </c>
      <c r="H20" s="3"/>
      <c r="I20" s="3"/>
      <c r="J20" s="3"/>
      <c r="K20" s="6"/>
      <c r="L20" s="17" t="str">
        <f>IF(ISBLANK(Table18[[#This Row],[Item]]),"",VLOOKUP(Table18[[#This Row],[Item]],Table2[[Item]:[Unit Price]],2,FALSE)*Table18[[#This Row],[Quantity]])</f>
        <v/>
      </c>
      <c r="O20" s="3"/>
      <c r="P20" s="3"/>
      <c r="Q20" s="3"/>
      <c r="R20" s="6"/>
      <c r="S20" s="17" t="str">
        <f>IF(ISBLANK(Table19[[#This Row],[Item]]),"",VLOOKUP(Table19[[#This Row],[Item]],Table2[[Item]:[Unit Price]],2,FALSE)*Table19[[#This Row],[Quantity]])</f>
        <v/>
      </c>
    </row>
    <row r="21" spans="1:19" x14ac:dyDescent="0.25">
      <c r="A21" s="3"/>
      <c r="B21" s="3"/>
      <c r="C21" s="3"/>
      <c r="D21" s="6"/>
      <c r="E21" s="17" t="str">
        <f>IF(ISBLANK(Table1[[#This Row],[Item]]),"",VLOOKUP(Table1[[#This Row],[Item]],Table2[[Item]:[Unit Price]],2,FALSE)*Table1[[#This Row],[Quantity]])</f>
        <v/>
      </c>
      <c r="H21" s="3"/>
      <c r="I21" s="3"/>
      <c r="J21" s="3"/>
      <c r="K21" s="6"/>
      <c r="L21" s="17" t="str">
        <f>IF(ISBLANK(Table18[[#This Row],[Item]]),"",VLOOKUP(Table18[[#This Row],[Item]],Table2[[Item]:[Unit Price]],2,FALSE)*Table18[[#This Row],[Quantity]])</f>
        <v/>
      </c>
      <c r="O21" s="3"/>
      <c r="P21" s="3"/>
      <c r="Q21" s="3"/>
      <c r="R21" s="6"/>
      <c r="S21" s="17" t="str">
        <f>IF(ISBLANK(Table19[[#This Row],[Item]]),"",VLOOKUP(Table19[[#This Row],[Item]],Table2[[Item]:[Unit Price]],2,FALSE)*Table19[[#This Row],[Quantity]])</f>
        <v/>
      </c>
    </row>
    <row r="22" spans="1:19" x14ac:dyDescent="0.25">
      <c r="A22" s="3"/>
      <c r="B22" s="3"/>
      <c r="C22" s="3"/>
      <c r="D22" s="6"/>
      <c r="E22" s="17" t="str">
        <f>IF(ISBLANK(Table1[[#This Row],[Item]]),"",VLOOKUP(Table1[[#This Row],[Item]],Table2[[Item]:[Unit Price]],2,FALSE)*Table1[[#This Row],[Quantity]])</f>
        <v/>
      </c>
      <c r="H22" s="3"/>
      <c r="I22" s="3"/>
      <c r="J22" s="3"/>
      <c r="K22" s="6"/>
      <c r="L22" s="17" t="str">
        <f>IF(ISBLANK(Table18[[#This Row],[Item]]),"",VLOOKUP(Table18[[#This Row],[Item]],Table2[[Item]:[Unit Price]],2,FALSE)*Table18[[#This Row],[Quantity]])</f>
        <v/>
      </c>
      <c r="O22" s="3"/>
      <c r="P22" s="3"/>
      <c r="Q22" s="3"/>
      <c r="R22" s="6"/>
      <c r="S22" s="17" t="str">
        <f>IF(ISBLANK(Table19[[#This Row],[Item]]),"",VLOOKUP(Table19[[#This Row],[Item]],Table2[[Item]:[Unit Price]],2,FALSE)*Table19[[#This Row],[Quantity]])</f>
        <v/>
      </c>
    </row>
    <row r="23" spans="1:19" x14ac:dyDescent="0.25">
      <c r="A23" s="3"/>
      <c r="B23" s="3"/>
      <c r="C23" s="3"/>
      <c r="D23" s="6"/>
      <c r="E23" s="17" t="str">
        <f>IF(ISBLANK(Table1[[#This Row],[Item]]),"",VLOOKUP(Table1[[#This Row],[Item]],Table2[[Item]:[Unit Price]],2,FALSE)*Table1[[#This Row],[Quantity]])</f>
        <v/>
      </c>
      <c r="H23" s="3"/>
      <c r="I23" s="3"/>
      <c r="J23" s="3"/>
      <c r="K23" s="6"/>
      <c r="L23" s="17" t="str">
        <f>IF(ISBLANK(Table18[[#This Row],[Item]]),"",VLOOKUP(Table18[[#This Row],[Item]],Table2[[Item]:[Unit Price]],2,FALSE)*Table18[[#This Row],[Quantity]])</f>
        <v/>
      </c>
      <c r="O23" s="3"/>
      <c r="P23" s="3"/>
      <c r="Q23" s="3"/>
      <c r="R23" s="6"/>
      <c r="S23" s="17" t="str">
        <f>IF(ISBLANK(Table19[[#This Row],[Item]]),"",VLOOKUP(Table19[[#This Row],[Item]],Table2[[Item]:[Unit Price]],2,FALSE)*Table19[[#This Row],[Quantity]])</f>
        <v/>
      </c>
    </row>
    <row r="24" spans="1:19" x14ac:dyDescent="0.25">
      <c r="A24" s="3"/>
      <c r="B24" s="3"/>
      <c r="C24" s="3"/>
      <c r="D24" s="6"/>
      <c r="E24" s="17" t="str">
        <f>IF(ISBLANK(Table1[[#This Row],[Item]]),"",VLOOKUP(Table1[[#This Row],[Item]],Table2[[Item]:[Unit Price]],2,FALSE)*Table1[[#This Row],[Quantity]])</f>
        <v/>
      </c>
      <c r="H24" s="3"/>
      <c r="I24" s="3"/>
      <c r="J24" s="3"/>
      <c r="K24" s="6"/>
      <c r="L24" s="17" t="str">
        <f>IF(ISBLANK(Table18[[#This Row],[Item]]),"",VLOOKUP(Table18[[#This Row],[Item]],Table2[[Item]:[Unit Price]],2,FALSE)*Table18[[#This Row],[Quantity]])</f>
        <v/>
      </c>
      <c r="O24" s="3"/>
      <c r="P24" s="3"/>
      <c r="Q24" s="3"/>
      <c r="R24" s="6"/>
      <c r="S24" s="17" t="str">
        <f>IF(ISBLANK(Table19[[#This Row],[Item]]),"",VLOOKUP(Table19[[#This Row],[Item]],Table2[[Item]:[Unit Price]],2,FALSE)*Table19[[#This Row],[Quantity]])</f>
        <v/>
      </c>
    </row>
    <row r="25" spans="1:19" x14ac:dyDescent="0.25">
      <c r="A25" s="3"/>
      <c r="B25" s="3"/>
      <c r="C25" s="3"/>
      <c r="D25" s="6"/>
      <c r="E25" s="17" t="str">
        <f>IF(ISBLANK(Table1[[#This Row],[Item]]),"",VLOOKUP(Table1[[#This Row],[Item]],Table2[[Item]:[Unit Price]],2,FALSE)*Table1[[#This Row],[Quantity]])</f>
        <v/>
      </c>
      <c r="H25" s="3"/>
      <c r="I25" s="3"/>
      <c r="J25" s="3"/>
      <c r="K25" s="6"/>
      <c r="L25" s="17" t="str">
        <f>IF(ISBLANK(Table18[[#This Row],[Item]]),"",VLOOKUP(Table18[[#This Row],[Item]],Table2[[Item]:[Unit Price]],2,FALSE)*Table18[[#This Row],[Quantity]])</f>
        <v/>
      </c>
      <c r="O25" s="3"/>
      <c r="P25" s="3"/>
      <c r="Q25" s="3"/>
      <c r="R25" s="6"/>
      <c r="S25" s="17" t="str">
        <f>IF(ISBLANK(Table19[[#This Row],[Item]]),"",VLOOKUP(Table19[[#This Row],[Item]],Table2[[Item]:[Unit Price]],2,FALSE)*Table19[[#This Row],[Quantity]])</f>
        <v/>
      </c>
    </row>
    <row r="26" spans="1:19" x14ac:dyDescent="0.25">
      <c r="A26" s="3"/>
      <c r="B26" s="3"/>
      <c r="C26" s="3"/>
      <c r="D26" s="6"/>
      <c r="E26" s="17" t="str">
        <f>IF(ISBLANK(Table1[[#This Row],[Item]]),"",VLOOKUP(Table1[[#This Row],[Item]],Table2[[Item]:[Unit Price]],2,FALSE)*Table1[[#This Row],[Quantity]])</f>
        <v/>
      </c>
      <c r="H26" s="3"/>
      <c r="I26" s="3"/>
      <c r="J26" s="3"/>
      <c r="K26" s="6"/>
      <c r="L26" s="17" t="str">
        <f>IF(ISBLANK(Table18[[#This Row],[Item]]),"",VLOOKUP(Table18[[#This Row],[Item]],Table2[[Item]:[Unit Price]],2,FALSE)*Table18[[#This Row],[Quantity]])</f>
        <v/>
      </c>
      <c r="O26" s="3"/>
      <c r="P26" s="3"/>
      <c r="Q26" s="3"/>
      <c r="R26" s="6"/>
      <c r="S26" s="17" t="str">
        <f>IF(ISBLANK(Table19[[#This Row],[Item]]),"",VLOOKUP(Table19[[#This Row],[Item]],Table2[[Item]:[Unit Price]],2,FALSE)*Table19[[#This Row],[Quantity]])</f>
        <v/>
      </c>
    </row>
    <row r="27" spans="1:19" x14ac:dyDescent="0.25">
      <c r="A27" s="3"/>
      <c r="B27" s="3"/>
      <c r="C27" s="3"/>
      <c r="D27" s="6"/>
      <c r="E27" s="17" t="str">
        <f>IF(ISBLANK(Table1[[#This Row],[Item]]),"",VLOOKUP(Table1[[#This Row],[Item]],Table2[[Item]:[Unit Price]],2,FALSE)*Table1[[#This Row],[Quantity]])</f>
        <v/>
      </c>
      <c r="H27" s="3"/>
      <c r="I27" s="3"/>
      <c r="J27" s="3"/>
      <c r="K27" s="6"/>
      <c r="L27" s="17" t="str">
        <f>IF(ISBLANK(Table18[[#This Row],[Item]]),"",VLOOKUP(Table18[[#This Row],[Item]],Table2[[Item]:[Unit Price]],2,FALSE)*Table18[[#This Row],[Quantity]])</f>
        <v/>
      </c>
      <c r="O27" s="3"/>
      <c r="P27" s="3"/>
      <c r="Q27" s="3"/>
      <c r="R27" s="6"/>
      <c r="S27" s="17" t="str">
        <f>IF(ISBLANK(Table19[[#This Row],[Item]]),"",VLOOKUP(Table19[[#This Row],[Item]],Table2[[Item]:[Unit Price]],2,FALSE)*Table19[[#This Row],[Quantity]])</f>
        <v/>
      </c>
    </row>
    <row r="28" spans="1:19" x14ac:dyDescent="0.25">
      <c r="A28" s="3"/>
      <c r="B28" s="3"/>
      <c r="C28" s="3"/>
      <c r="D28" s="6"/>
      <c r="E28" s="17" t="str">
        <f>IF(ISBLANK(Table1[[#This Row],[Item]]),"",VLOOKUP(Table1[[#This Row],[Item]],Table2[[Item]:[Unit Price]],2,FALSE)*Table1[[#This Row],[Quantity]])</f>
        <v/>
      </c>
      <c r="H28" s="3"/>
      <c r="I28" s="3"/>
      <c r="J28" s="3"/>
      <c r="K28" s="6"/>
      <c r="L28" s="17" t="str">
        <f>IF(ISBLANK(Table18[[#This Row],[Item]]),"",VLOOKUP(Table18[[#This Row],[Item]],Table2[[Item]:[Unit Price]],2,FALSE)*Table18[[#This Row],[Quantity]])</f>
        <v/>
      </c>
      <c r="O28" s="3"/>
      <c r="P28" s="3"/>
      <c r="Q28" s="3"/>
      <c r="R28" s="6"/>
      <c r="S28" s="17" t="str">
        <f>IF(ISBLANK(Table19[[#This Row],[Item]]),"",VLOOKUP(Table19[[#This Row],[Item]],Table2[[Item]:[Unit Price]],2,FALSE)*Table19[[#This Row],[Quantity]])</f>
        <v/>
      </c>
    </row>
    <row r="29" spans="1:19" x14ac:dyDescent="0.25">
      <c r="A29" s="3"/>
      <c r="B29" s="3"/>
      <c r="C29" s="3"/>
      <c r="D29" s="6"/>
      <c r="E29" s="17" t="str">
        <f>IF(ISBLANK(Table1[[#This Row],[Item]]),"",VLOOKUP(Table1[[#This Row],[Item]],Table2[[Item]:[Unit Price]],2,FALSE)*Table1[[#This Row],[Quantity]])</f>
        <v/>
      </c>
      <c r="H29" s="3"/>
      <c r="I29" s="3"/>
      <c r="J29" s="3"/>
      <c r="K29" s="6"/>
      <c r="L29" s="17" t="str">
        <f>IF(ISBLANK(Table18[[#This Row],[Item]]),"",VLOOKUP(Table18[[#This Row],[Item]],Table2[[Item]:[Unit Price]],2,FALSE)*Table18[[#This Row],[Quantity]])</f>
        <v/>
      </c>
      <c r="O29" s="3"/>
      <c r="P29" s="3"/>
      <c r="Q29" s="3"/>
      <c r="R29" s="6"/>
      <c r="S29" s="17" t="str">
        <f>IF(ISBLANK(Table19[[#This Row],[Item]]),"",VLOOKUP(Table19[[#This Row],[Item]],Table2[[Item]:[Unit Price]],2,FALSE)*Table19[[#This Row],[Quantity]])</f>
        <v/>
      </c>
    </row>
    <row r="30" spans="1:19" x14ac:dyDescent="0.25">
      <c r="A30" s="3"/>
      <c r="B30" s="3"/>
      <c r="C30" s="3"/>
      <c r="D30" s="6"/>
      <c r="E30" s="17" t="str">
        <f>IF(ISBLANK(Table1[[#This Row],[Item]]),"",VLOOKUP(Table1[[#This Row],[Item]],Table2[[Item]:[Unit Price]],2,FALSE)*Table1[[#This Row],[Quantity]])</f>
        <v/>
      </c>
      <c r="H30" s="3"/>
      <c r="I30" s="3"/>
      <c r="J30" s="3"/>
      <c r="K30" s="6"/>
      <c r="L30" s="17" t="str">
        <f>IF(ISBLANK(Table18[[#This Row],[Item]]),"",VLOOKUP(Table18[[#This Row],[Item]],Table2[[Item]:[Unit Price]],2,FALSE)*Table18[[#This Row],[Quantity]])</f>
        <v/>
      </c>
      <c r="O30" s="3"/>
      <c r="P30" s="3"/>
      <c r="Q30" s="3"/>
      <c r="R30" s="6"/>
      <c r="S30" s="17" t="str">
        <f>IF(ISBLANK(Table19[[#This Row],[Item]]),"",VLOOKUP(Table19[[#This Row],[Item]],Table2[[Item]:[Unit Price]],2,FALSE)*Table19[[#This Row],[Quantity]])</f>
        <v/>
      </c>
    </row>
    <row r="31" spans="1:19" x14ac:dyDescent="0.25">
      <c r="A31" s="3"/>
      <c r="B31" s="3"/>
      <c r="C31" s="3"/>
      <c r="D31" s="6"/>
      <c r="E31" s="17" t="str">
        <f>IF(ISBLANK(Table1[[#This Row],[Item]]),"",VLOOKUP(Table1[[#This Row],[Item]],Table2[[Item]:[Unit Price]],2,FALSE)*Table1[[#This Row],[Quantity]])</f>
        <v/>
      </c>
      <c r="H31" s="3"/>
      <c r="I31" s="3"/>
      <c r="J31" s="3"/>
      <c r="K31" s="6"/>
      <c r="L31" s="17" t="str">
        <f>IF(ISBLANK(Table18[[#This Row],[Item]]),"",VLOOKUP(Table18[[#This Row],[Item]],Table2[[Item]:[Unit Price]],2,FALSE)*Table18[[#This Row],[Quantity]])</f>
        <v/>
      </c>
      <c r="O31" s="3"/>
      <c r="P31" s="3"/>
      <c r="Q31" s="3"/>
      <c r="R31" s="6"/>
      <c r="S31" s="17" t="str">
        <f>IF(ISBLANK(Table19[[#This Row],[Item]]),"",VLOOKUP(Table19[[#This Row],[Item]],Table2[[Item]:[Unit Price]],2,FALSE)*Table19[[#This Row],[Quantity]])</f>
        <v/>
      </c>
    </row>
    <row r="32" spans="1:19" x14ac:dyDescent="0.25">
      <c r="B32" s="3"/>
      <c r="C32" s="3"/>
      <c r="D32" s="6"/>
      <c r="E32" s="17" t="str">
        <f>IF(ISBLANK(Table1[[#This Row],[Item]]),"",VLOOKUP(Table1[[#This Row],[Item]],Table2[[Item]:[Unit Price]],2,FALSE)*Table1[[#This Row],[Quantity]])</f>
        <v/>
      </c>
      <c r="I32" s="3"/>
      <c r="J32" s="3"/>
      <c r="K32" s="6"/>
      <c r="L32" s="17" t="str">
        <f>IF(ISBLANK(Table18[[#This Row],[Item]]),"",VLOOKUP(Table18[[#This Row],[Item]],Table2[[Item]:[Unit Price]],2,FALSE)*Table18[[#This Row],[Quantity]])</f>
        <v/>
      </c>
      <c r="P32" s="3"/>
      <c r="Q32" s="3"/>
      <c r="R32" s="6"/>
      <c r="S32" s="17" t="str">
        <f>IF(ISBLANK(Table19[[#This Row],[Item]]),"",VLOOKUP(Table19[[#This Row],[Item]],Table2[[Item]:[Unit Price]],2,FALSE)*Table19[[#This Row],[Quantity]])</f>
        <v/>
      </c>
    </row>
    <row r="33" spans="2:19" x14ac:dyDescent="0.25">
      <c r="B33" s="3"/>
      <c r="C33" s="3"/>
      <c r="D33" s="6"/>
      <c r="E33" s="17" t="str">
        <f>IF(ISBLANK(Table1[[#This Row],[Item]]),"",VLOOKUP(Table1[[#This Row],[Item]],Table2[[Item]:[Unit Price]],2,FALSE)*Table1[[#This Row],[Quantity]])</f>
        <v/>
      </c>
      <c r="I33" s="3"/>
      <c r="J33" s="3"/>
      <c r="K33" s="6"/>
      <c r="L33" s="17" t="str">
        <f>IF(ISBLANK(Table18[[#This Row],[Item]]),"",VLOOKUP(Table18[[#This Row],[Item]],Table2[[Item]:[Unit Price]],2,FALSE)*Table18[[#This Row],[Quantity]])</f>
        <v/>
      </c>
      <c r="P33" s="3"/>
      <c r="Q33" s="3"/>
      <c r="R33" s="6"/>
      <c r="S33" s="17" t="str">
        <f>IF(ISBLANK(Table19[[#This Row],[Item]]),"",VLOOKUP(Table19[[#This Row],[Item]],Table2[[Item]:[Unit Price]],2,FALSE)*Table19[[#This Row],[Quantity]])</f>
        <v/>
      </c>
    </row>
    <row r="34" spans="2:19" x14ac:dyDescent="0.25">
      <c r="B34" s="3"/>
      <c r="C34" s="3"/>
      <c r="D34" s="6"/>
      <c r="E34" s="17" t="str">
        <f>IF(ISBLANK(Table1[[#This Row],[Item]]),"",VLOOKUP(Table1[[#This Row],[Item]],Table2[[Item]:[Unit Price]],2,FALSE)*Table1[[#This Row],[Quantity]])</f>
        <v/>
      </c>
      <c r="I34" s="3"/>
      <c r="J34" s="3"/>
      <c r="K34" s="6"/>
      <c r="L34" s="17" t="str">
        <f>IF(ISBLANK(Table18[[#This Row],[Item]]),"",VLOOKUP(Table18[[#This Row],[Item]],Table2[[Item]:[Unit Price]],2,FALSE)*Table18[[#This Row],[Quantity]])</f>
        <v/>
      </c>
      <c r="P34" s="3"/>
      <c r="Q34" s="3"/>
      <c r="R34" s="6"/>
      <c r="S34" s="17" t="str">
        <f>IF(ISBLANK(Table19[[#This Row],[Item]]),"",VLOOKUP(Table19[[#This Row],[Item]],Table2[[Item]:[Unit Price]],2,FALSE)*Table19[[#This Row],[Quantity]])</f>
        <v/>
      </c>
    </row>
    <row r="35" spans="2:19" x14ac:dyDescent="0.25">
      <c r="B35" s="3"/>
      <c r="C35" s="3"/>
      <c r="D35" s="6"/>
      <c r="E35" s="17" t="str">
        <f>IF(ISBLANK(Table1[[#This Row],[Item]]),"",VLOOKUP(Table1[[#This Row],[Item]],Table2[[Item]:[Unit Price]],2,FALSE)*Table1[[#This Row],[Quantity]])</f>
        <v/>
      </c>
      <c r="I35" s="3"/>
      <c r="J35" s="3"/>
      <c r="K35" s="6"/>
      <c r="L35" s="17" t="str">
        <f>IF(ISBLANK(Table18[[#This Row],[Item]]),"",VLOOKUP(Table18[[#This Row],[Item]],Table2[[Item]:[Unit Price]],2,FALSE)*Table18[[#This Row],[Quantity]])</f>
        <v/>
      </c>
      <c r="P35" s="3"/>
      <c r="Q35" s="3"/>
      <c r="R35" s="6"/>
      <c r="S35" s="17" t="str">
        <f>IF(ISBLANK(Table19[[#This Row],[Item]]),"",VLOOKUP(Table19[[#This Row],[Item]],Table2[[Item]:[Unit Price]],2,FALSE)*Table19[[#This Row],[Quantity]])</f>
        <v/>
      </c>
    </row>
    <row r="36" spans="2:19" x14ac:dyDescent="0.25">
      <c r="B36" s="3"/>
      <c r="C36" s="3"/>
      <c r="D36" s="6"/>
      <c r="E36" s="17" t="str">
        <f>IF(ISBLANK(Table1[[#This Row],[Item]]),"",VLOOKUP(Table1[[#This Row],[Item]],Table2[[Item]:[Unit Price]],2,FALSE)*Table1[[#This Row],[Quantity]])</f>
        <v/>
      </c>
      <c r="I36" s="3"/>
      <c r="J36" s="3"/>
      <c r="K36" s="6"/>
      <c r="L36" s="17" t="str">
        <f>IF(ISBLANK(Table18[[#This Row],[Item]]),"",VLOOKUP(Table18[[#This Row],[Item]],Table2[[Item]:[Unit Price]],2,FALSE)*Table18[[#This Row],[Quantity]])</f>
        <v/>
      </c>
      <c r="P36" s="3"/>
      <c r="Q36" s="3"/>
      <c r="R36" s="6"/>
      <c r="S36" s="17" t="str">
        <f>IF(ISBLANK(Table19[[#This Row],[Item]]),"",VLOOKUP(Table19[[#This Row],[Item]],Table2[[Item]:[Unit Price]],2,FALSE)*Table19[[#This Row],[Quantity]])</f>
        <v/>
      </c>
    </row>
    <row r="37" spans="2:19" x14ac:dyDescent="0.25">
      <c r="B37" s="3"/>
      <c r="C37" s="3"/>
      <c r="D37" s="6"/>
      <c r="E37" s="17" t="str">
        <f>IF(ISBLANK(Table1[[#This Row],[Item]]),"",VLOOKUP(Table1[[#This Row],[Item]],Table2[[Item]:[Unit Price]],2,FALSE)*Table1[[#This Row],[Quantity]])</f>
        <v/>
      </c>
      <c r="I37" s="3"/>
      <c r="J37" s="3"/>
      <c r="K37" s="6"/>
      <c r="L37" s="17" t="str">
        <f>IF(ISBLANK(Table18[[#This Row],[Item]]),"",VLOOKUP(Table18[[#This Row],[Item]],Table2[[Item]:[Unit Price]],2,FALSE)*Table18[[#This Row],[Quantity]])</f>
        <v/>
      </c>
      <c r="P37" s="3"/>
      <c r="Q37" s="3"/>
      <c r="R37" s="6"/>
      <c r="S37" s="17" t="str">
        <f>IF(ISBLANK(Table19[[#This Row],[Item]]),"",VLOOKUP(Table19[[#This Row],[Item]],Table2[[Item]:[Unit Price]],2,FALSE)*Table19[[#This Row],[Quantity]])</f>
        <v/>
      </c>
    </row>
    <row r="38" spans="2:19" x14ac:dyDescent="0.25">
      <c r="B38" s="3"/>
      <c r="C38" s="3"/>
      <c r="D38" s="6"/>
      <c r="E38" s="17" t="str">
        <f>IF(ISBLANK(Table1[[#This Row],[Item]]),"",VLOOKUP(Table1[[#This Row],[Item]],Table2[[Item]:[Unit Price]],2,FALSE)*Table1[[#This Row],[Quantity]])</f>
        <v/>
      </c>
      <c r="I38" s="3"/>
      <c r="J38" s="3"/>
      <c r="K38" s="6"/>
      <c r="L38" s="17" t="str">
        <f>IF(ISBLANK(Table18[[#This Row],[Item]]),"",VLOOKUP(Table18[[#This Row],[Item]],Table2[[Item]:[Unit Price]],2,FALSE)*Table18[[#This Row],[Quantity]])</f>
        <v/>
      </c>
      <c r="P38" s="3"/>
      <c r="Q38" s="3"/>
      <c r="R38" s="6"/>
      <c r="S38" s="17" t="str">
        <f>IF(ISBLANK(Table19[[#This Row],[Item]]),"",VLOOKUP(Table19[[#This Row],[Item]],Table2[[Item]:[Unit Price]],2,FALSE)*Table19[[#This Row],[Quantity]])</f>
        <v/>
      </c>
    </row>
    <row r="39" spans="2:19" x14ac:dyDescent="0.25">
      <c r="B39" s="3"/>
      <c r="C39" s="3"/>
      <c r="D39" s="6"/>
      <c r="E39" s="17" t="str">
        <f>IF(ISBLANK(Table1[[#This Row],[Item]]),"",VLOOKUP(Table1[[#This Row],[Item]],Table2[[Item]:[Unit Price]],2,FALSE)*Table1[[#This Row],[Quantity]])</f>
        <v/>
      </c>
      <c r="I39" s="3"/>
      <c r="J39" s="3"/>
      <c r="K39" s="6"/>
      <c r="L39" s="17" t="str">
        <f>IF(ISBLANK(Table18[[#This Row],[Item]]),"",VLOOKUP(Table18[[#This Row],[Item]],Table2[[Item]:[Unit Price]],2,FALSE)*Table18[[#This Row],[Quantity]])</f>
        <v/>
      </c>
      <c r="P39" s="3"/>
      <c r="Q39" s="3"/>
      <c r="R39" s="6"/>
      <c r="S39" s="17" t="str">
        <f>IF(ISBLANK(Table19[[#This Row],[Item]]),"",VLOOKUP(Table19[[#This Row],[Item]],Table2[[Item]:[Unit Price]],2,FALSE)*Table19[[#This Row],[Quantity]])</f>
        <v/>
      </c>
    </row>
    <row r="40" spans="2:19" x14ac:dyDescent="0.25">
      <c r="B40" s="3"/>
      <c r="C40" s="3"/>
      <c r="D40" s="6"/>
      <c r="E40" s="17" t="str">
        <f>IF(ISBLANK(Table1[[#This Row],[Item]]),"",VLOOKUP(Table1[[#This Row],[Item]],Table2[[Item]:[Unit Price]],2,FALSE)*Table1[[#This Row],[Quantity]])</f>
        <v/>
      </c>
      <c r="I40" s="3"/>
      <c r="J40" s="3"/>
      <c r="K40" s="6"/>
      <c r="L40" s="17" t="str">
        <f>IF(ISBLANK(Table18[[#This Row],[Item]]),"",VLOOKUP(Table18[[#This Row],[Item]],Table2[[Item]:[Unit Price]],2,FALSE)*Table18[[#This Row],[Quantity]])</f>
        <v/>
      </c>
      <c r="P40" s="3"/>
      <c r="Q40" s="3"/>
      <c r="R40" s="6"/>
      <c r="S40" s="17" t="str">
        <f>IF(ISBLANK(Table19[[#This Row],[Item]]),"",VLOOKUP(Table19[[#This Row],[Item]],Table2[[Item]:[Unit Price]],2,FALSE)*Table19[[#This Row],[Quantity]])</f>
        <v/>
      </c>
    </row>
    <row r="41" spans="2:19" x14ac:dyDescent="0.25">
      <c r="B41" s="3"/>
      <c r="C41" s="3"/>
      <c r="D41" s="6"/>
      <c r="E41" s="17" t="str">
        <f>IF(ISBLANK(Table1[[#This Row],[Item]]),"",VLOOKUP(Table1[[#This Row],[Item]],Table2[[Item]:[Unit Price]],2,FALSE)*Table1[[#This Row],[Quantity]])</f>
        <v/>
      </c>
      <c r="I41" s="3"/>
      <c r="J41" s="3"/>
      <c r="K41" s="6"/>
      <c r="L41" s="17" t="str">
        <f>IF(ISBLANK(Table18[[#This Row],[Item]]),"",VLOOKUP(Table18[[#This Row],[Item]],Table2[[Item]:[Unit Price]],2,FALSE)*Table18[[#This Row],[Quantity]])</f>
        <v/>
      </c>
      <c r="P41" s="3"/>
      <c r="Q41" s="3"/>
      <c r="R41" s="6"/>
      <c r="S41" s="17" t="str">
        <f>IF(ISBLANK(Table19[[#This Row],[Item]]),"",VLOOKUP(Table19[[#This Row],[Item]],Table2[[Item]:[Unit Price]],2,FALSE)*Table19[[#This Row],[Quantity]])</f>
        <v/>
      </c>
    </row>
  </sheetData>
  <dataValidations count="1">
    <dataValidation type="whole" allowBlank="1" showInputMessage="1" showErrorMessage="1" sqref="D13:D41 K13:K41 R13:R41" xr:uid="{CC297CA8-0399-4062-BEE6-7B7C513D8BF5}">
      <formula1>0</formula1>
      <formula2>100000000</formula2>
    </dataValidation>
  </dataValidations>
  <pageMargins left="0.7" right="0.7" top="0.75" bottom="0.75" header="0.3" footer="0.3"/>
  <pageSetup orientation="portrait" r:id="rId1"/>
  <headerFooter>
    <oddHeader xml:space="preserve">&amp;C </oddHeader>
    <oddFooter>&amp;LXLM Products LLC&amp;C15210 98th Ave St E Orville CA 78610&amp;Rwww.XLM.com
976-555-7610</oddFooter>
  </headerFooter>
  <drawing r:id="rId2"/>
  <tableParts count="3"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B22DF257-5058-4DC7-B0D6-FF23C7F828E6}">
          <x14:formula1>
            <xm:f>'Supporting Data Tables'!$G$2:$G$4</xm:f>
          </x14:formula1>
          <xm:sqref>B13:B41 I13:I41 P13:P41</xm:sqref>
        </x14:dataValidation>
        <x14:dataValidation type="list" allowBlank="1" showInputMessage="1" showErrorMessage="1" xr:uid="{D03660BA-70AA-45C5-9510-178A7F5FA5BB}">
          <x14:formula1>
            <xm:f>IF($B13="",'Supporting Data Tables'!$D$2:$D$15,INDIRECT(INDEX('Supporting Data Tables'!$G$2:$H$4,MATCH($B13,'Supporting Data Tables'!$G$2:$G$4,0),2)))</xm:f>
          </x14:formula1>
          <xm:sqref>C13:C20 J13:J20 Q13:Q20</xm:sqref>
        </x14:dataValidation>
        <x14:dataValidation type="list" allowBlank="1" showInputMessage="1" showErrorMessage="1" xr:uid="{22F4DA57-252A-4EC4-B2CD-A7EB09D24F7D}">
          <x14:formula1>
            <xm:f>IF($B$13="",'Supporting Data Tables'!$D$2:$D$15,INDIRECT(INDEX('Supporting Data Tables'!$G$2:$H$4,MATCH($B21,'Supporting Data Tables'!$G$2:$G$4,0),2)))</xm:f>
          </x14:formula1>
          <xm:sqref>C21:C41 J21:J41 Q21:Q41</xm:sqref>
        </x14:dataValidation>
        <x14:dataValidation type="list" allowBlank="1" showInputMessage="1" showErrorMessage="1" xr:uid="{C4C44F9F-B252-4D6D-BB3B-0D37FA659F0A}">
          <x14:formula1>
            <xm:f>'Supporting Data Tables'!$A$2:$A$9</xm:f>
          </x14:formula1>
          <xm:sqref>C5 J5 Q5</xm:sqref>
        </x14:dataValidation>
        <x14:dataValidation type="list" allowBlank="1" showInputMessage="1" showErrorMessage="1" xr:uid="{31CEC1EC-1083-49DA-A7FB-C976D82A66A7}">
          <x14:formula1>
            <xm:f>'Supporting Data Tables'!$J$2:$J$5</xm:f>
          </x14:formula1>
          <xm:sqref>C6 J6 Q6</xm:sqref>
        </x14:dataValidation>
        <x14:dataValidation type="list" allowBlank="1" showInputMessage="1" showErrorMessage="1" xr:uid="{31131B16-788F-43F1-8780-4F046187DFB9}">
          <x14:formula1>
            <xm:f>'Supporting Data Tables'!$K$2:$K$5</xm:f>
          </x14:formula1>
          <xm:sqref>C7 J7 Q7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Supporting Data Tables</vt:lpstr>
      <vt:lpstr>Sales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Kamin</dc:creator>
  <cp:lastModifiedBy>Kamin</cp:lastModifiedBy>
  <cp:lastPrinted>2023-01-13T18:07:04Z</cp:lastPrinted>
  <dcterms:created xsi:type="dcterms:W3CDTF">2023-01-13T16:02:00Z</dcterms:created>
  <dcterms:modified xsi:type="dcterms:W3CDTF">2023-01-13T18:13:49Z</dcterms:modified>
</cp:coreProperties>
</file>