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n\Documents\DA Portfolio\Excel\"/>
    </mc:Choice>
  </mc:AlternateContent>
  <xr:revisionPtr revIDLastSave="0" documentId="13_ncr:1_{BCD17546-01C9-418D-9544-FB0D8167E761}" xr6:coauthVersionLast="47" xr6:coauthVersionMax="47" xr10:uidLastSave="{00000000-0000-0000-0000-000000000000}"/>
  <bookViews>
    <workbookView xWindow="-120" yWindow="-120" windowWidth="29040" windowHeight="15840" xr2:uid="{0CF2CB1B-0A30-4FBA-864B-043BA3174661}"/>
  </bookViews>
  <sheets>
    <sheet name="Index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<sst xmlns="http://schemas.openxmlformats.org/spreadsheetml/2006/main" count="169" uniqueCount="33">
  <si>
    <t>OrderDate</t>
  </si>
  <si>
    <t>Region</t>
  </si>
  <si>
    <t>Rep</t>
  </si>
  <si>
    <t>Item</t>
  </si>
  <si>
    <t>Units</t>
  </si>
  <si>
    <t>Unit Cost</t>
  </si>
  <si>
    <t>Total</t>
  </si>
  <si>
    <t>Manager</t>
  </si>
  <si>
    <t>East</t>
  </si>
  <si>
    <t>Jones</t>
  </si>
  <si>
    <t>Pencil</t>
  </si>
  <si>
    <t>Sorvino</t>
  </si>
  <si>
    <t>Susan</t>
  </si>
  <si>
    <t>Central</t>
  </si>
  <si>
    <t>Kivell</t>
  </si>
  <si>
    <t>Binder</t>
  </si>
  <si>
    <t>Thompson</t>
  </si>
  <si>
    <t>Jardine</t>
  </si>
  <si>
    <t>Howard</t>
  </si>
  <si>
    <t>Gill</t>
  </si>
  <si>
    <t>Pen</t>
  </si>
  <si>
    <t>West</t>
  </si>
  <si>
    <t>Parent</t>
  </si>
  <si>
    <t>Andrews</t>
  </si>
  <si>
    <t>Edward</t>
  </si>
  <si>
    <t>Morgan</t>
  </si>
  <si>
    <t>Smith</t>
  </si>
  <si>
    <t>Desk</t>
  </si>
  <si>
    <t>Pen Set</t>
  </si>
  <si>
    <t>Tax_Rate</t>
  </si>
  <si>
    <t>TaxRate</t>
  </si>
  <si>
    <t>SalesTax</t>
  </si>
  <si>
    <t>Total_After_Tax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</si>
</sst>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2" fillId="0" borderId="0" xfId="3" applyAlignment="1">
      <alignment horizontal="center" vertical="center"/>
    </xf>
    <xf numFmtId="1" fontId="2" fillId="0" borderId="0" xfId="3" applyNumberFormat="1" applyAlignment="1">
      <alignment horizontal="left" vertical="center"/>
    </xf>
    <xf numFmtId="0" fontId="2" fillId="0" borderId="0" xfId="3" applyAlignment="1">
      <alignment horizontal="left" vertical="center"/>
    </xf>
    <xf numFmtId="0" fontId="2" fillId="0" borderId="0" xfId="3" applyAlignment="1" applyProtection="1">
      <alignment horizontal="left" vertical="center"/>
      <protection locked="0"/>
    </xf>
    <xf numFmtId="44" fontId="2" fillId="0" borderId="0" xfId="1" applyFont="1" applyAlignment="1">
      <alignment horizontal="left" vertical="center"/>
    </xf>
    <xf numFmtId="164" fontId="2" fillId="0" borderId="0" xfId="3" applyNumberFormat="1" applyAlignment="1">
      <alignment vertical="center"/>
    </xf>
    <xf numFmtId="0" fontId="2" fillId="0" borderId="0" xfId="3" applyAlignment="1">
      <alignment vertical="center"/>
    </xf>
    <xf numFmtId="0" fontId="2" fillId="0" borderId="0" xfId="3" applyAlignment="1" applyProtection="1">
      <alignment vertical="center"/>
      <protection locked="0"/>
    </xf>
    <xf numFmtId="44" fontId="2" fillId="0" borderId="0" xfId="1" applyFont="1" applyFill="1" applyBorder="1" applyAlignment="1" applyProtection="1">
      <alignment horizontal="left" vertical="center"/>
    </xf>
    <xf numFmtId="44" fontId="2" fillId="0" borderId="0" xfId="1" applyFont="1" applyFill="1" applyBorder="1" applyAlignment="1" applyProtection="1">
      <alignment vertical="center"/>
    </xf>
    <xf numFmtId="44" fontId="0" fillId="0" borderId="0" xfId="1" applyFont="1"/>
    <xf numFmtId="0" fontId="2" fillId="0" borderId="0" xfId="3"/>
    <xf numFmtId="0" fontId="2" fillId="0" borderId="0" xfId="3" applyFill="1" applyAlignment="1">
      <alignment horizontal="left" vertical="center"/>
    </xf>
    <xf numFmtId="10" fontId="2" fillId="0" borderId="0" xfId="2" applyNumberFormat="1" applyFont="1"/>
    <xf numFmtId="10" fontId="2" fillId="0" borderId="0" xfId="2" applyNumberFormat="1" applyFont="1" applyFill="1" applyAlignment="1">
      <alignment horizontal="left" vertical="center"/>
    </xf>
    <xf numFmtId="10" fontId="0" fillId="0" borderId="0" xfId="2" applyNumberFormat="1" applyFont="1"/>
    <xf numFmtId="44" fontId="0" fillId="0" borderId="0" xfId="2" applyNumberFormat="1" applyFont="1"/>
  </cellXfs>
  <cellStyles count="4">
    <cellStyle name="Currency" xfId="1" builtinId="4"/>
    <cellStyle name="Normal" xfId="0" builtinId="0"/>
    <cellStyle name="Normal 2" xfId="3" xr:uid="{D052D62D-ABCF-4C2D-9C88-59C3F8798BE0}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/d/yy;@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95250</xdr:rowOff>
    </xdr:from>
    <xdr:to>
      <xdr:col>17</xdr:col>
      <xdr:colOff>495300</xdr:colOff>
      <xdr:row>6</xdr:row>
      <xdr:rowOff>104775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81C6B217-E136-4BD9-AB67-C55D78F57CA6}"/>
            </a:ext>
          </a:extLst>
        </xdr:cNvPr>
        <xdr:cNvCxnSpPr/>
      </xdr:nvCxnSpPr>
      <xdr:spPr>
        <a:xfrm flipV="1">
          <a:off x="6134100" y="857250"/>
          <a:ext cx="3486150" cy="390525"/>
        </a:xfrm>
        <a:prstGeom prst="bentConnector3">
          <a:avLst>
            <a:gd name="adj1" fmla="val 99727"/>
          </a:avLst>
        </a:prstGeom>
        <a:ln w="38100"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5</xdr:row>
      <xdr:rowOff>76200</xdr:rowOff>
    </xdr:from>
    <xdr:to>
      <xdr:col>17</xdr:col>
      <xdr:colOff>342900</xdr:colOff>
      <xdr:row>10</xdr:row>
      <xdr:rowOff>38099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8059E8-CF33-4CDC-A59A-15B1BD3B3856}"/>
            </a:ext>
          </a:extLst>
        </xdr:cNvPr>
        <xdr:cNvSpPr txBox="1"/>
      </xdr:nvSpPr>
      <xdr:spPr>
        <a:xfrm>
          <a:off x="7972425" y="1028700"/>
          <a:ext cx="1495425" cy="91439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Looks up tax</a:t>
          </a:r>
          <a:r>
            <a:rPr lang="en-US" sz="1100" baseline="0"/>
            <a:t> rate</a:t>
          </a:r>
          <a:r>
            <a:rPr lang="en-US" sz="1100"/>
            <a:t> based on the "Region"</a:t>
          </a:r>
          <a:r>
            <a:rPr lang="en-US" sz="1100" baseline="0"/>
            <a:t> value from the "Region TaxRate" table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8E01F-7F1B-467E-9931-D8041A10D09C}" name="SalesData" displayName="SalesData" ref="A1:K44" totalsRowShown="0" headerRowDxfId="12" headerRowCellStyle="Normal 2">
  <autoFilter ref="A1:K44" xr:uid="{2180DB70-5240-4DB9-83F0-E20EB8F1E996}"/>
  <tableColumns count="11">
    <tableColumn id="1" xr3:uid="{0F951B21-AD68-4706-851B-2B3BDB0A1CA8}" name="OrderDate" dataDxfId="11" dataCellStyle="Normal 2"/>
    <tableColumn id="2" xr3:uid="{A29B7EDB-B2D2-4B14-84D4-54C4016C4F7A}" name="Region" dataDxfId="10" dataCellStyle="Normal 2"/>
    <tableColumn id="3" xr3:uid="{9999CDDB-41CE-4F1B-8600-86854229132F}" name="Rep" dataDxfId="9" dataCellStyle="Normal 2"/>
    <tableColumn id="4" xr3:uid="{D2F6E888-41E5-47BF-8C16-86BDB0961041}" name="Item" dataDxfId="8" dataCellStyle="Normal 2"/>
    <tableColumn id="5" xr3:uid="{F95F1671-C6A5-4CB9-9829-F51162EF55CC}" name="Units" dataDxfId="7" dataCellStyle="Normal 2"/>
    <tableColumn id="6" xr3:uid="{79A2F874-7363-4932-A4D5-085A3588E0D2}" name="Unit Cost" dataDxfId="6" dataCellStyle="Currency"/>
    <tableColumn id="7" xr3:uid="{6108A0AE-2C0F-498D-A27D-1F6B3227DE01}" name="Total" dataDxfId="5" dataCellStyle="Currency"/>
    <tableColumn id="8" xr3:uid="{F4E68B15-E6FB-495D-967E-CA0E57D312FE}" name="Manager" dataDxfId="3">
      <calculatedColumnFormula>VLOOKUP(SalesData[[#This Row],[Rep]],#REF!,2,FALSE)</calculatedColumnFormula>
    </tableColumn>
    <tableColumn id="9" xr3:uid="{7BE10DD0-304A-4799-BA0A-435220839E81}" name="TaxRate" dataDxfId="2" dataCellStyle="Percent">
      <calculatedColumnFormula>INDEX(RegionTaxRate[],MATCH(SalesData[[#This Row],[Region]],RegionTaxRate[Region],0),2)</calculatedColumnFormula>
    </tableColumn>
    <tableColumn id="10" xr3:uid="{00B5D67D-261F-4932-B653-CBCAE91DC1BF}" name="SalesTax" dataDxfId="1" dataCellStyle="Percent">
      <calculatedColumnFormula>SalesData[[#This Row],[TaxRate]]*SalesData[[#This Row],[Total]]</calculatedColumnFormula>
    </tableColumn>
    <tableColumn id="11" xr3:uid="{DDA8CA33-4AFE-4349-86B9-38BE0373C732}" name="Total_After_Tax" dataDxfId="0" dataCellStyle="Percent">
      <calculatedColumnFormula>SalesData[[#This Row],[SalesTax]]+SalesData[[#This Row],[Total]]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441842-C232-4784-B2D1-D621818F36EE}" name="RegionTaxRate" displayName="RegionTaxRate" ref="Q1:R4" totalsRowShown="0" headerRowCellStyle="Normal 2" dataCellStyle="Normal 2">
  <autoFilter ref="Q1:R4" xr:uid="{56441842-C232-4784-B2D1-D621818F36EE}"/>
  <tableColumns count="2">
    <tableColumn id="1" xr3:uid="{5DE0BCEC-A32E-4B57-B9FB-43F50DF2EBD1}" name="Region" dataCellStyle="Normal 2"/>
    <tableColumn id="2" xr3:uid="{D28EBF46-92C1-4218-8425-4173DCA8F95C}" name="Tax_Rate" dataDxfId="4" dataCellStyle="Perce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24E1E-3AC0-4487-8039-D6FC9B3DA0C2}" name="Organization_hierarchy" displayName="Organization_hierarchy" ref="N1:O12" totalsRowShown="0">
  <autoFilter ref="N1:O12" xr:uid="{0B0A84FB-A765-4E09-BA6C-1763EA1982E2}"/>
  <tableColumns count="2">
    <tableColumn id="1" xr3:uid="{9903FA46-2719-4529-9350-859EC745E619}" name="Rep"/>
    <tableColumn id="2" xr3:uid="{99A42AA5-1612-4894-BFB1-101543E14737}" name="Manage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A687-6F94-42A0-ABE6-E4BEF097F43F}">
  <dimension ref="A1:R44"/>
  <sheetViews>
    <sheetView showGridLines="0" tabSelected="1" workbookViewId="0">
      <selection activeCell="S10" sqref="S10"/>
    </sheetView>
  </sheetViews>
  <sheetFormatPr defaultRowHeight="15" x14ac:dyDescent="0.25"/>
  <cols>
    <col min="1" max="1" width="12.42578125" customWidth="1"/>
    <col min="2" max="2" width="9.28515625" customWidth="1"/>
    <col min="6" max="6" width="11.140625" style="11" customWidth="1"/>
    <col min="7" max="7" width="13.28515625" style="11" customWidth="1"/>
    <col min="9" max="10" width="9.140625" style="16"/>
    <col min="11" max="11" width="17.42578125" style="16" bestFit="1" customWidth="1"/>
    <col min="13" max="13" width="0" hidden="1" customWidth="1"/>
    <col min="14" max="14" width="10.28515625" hidden="1" customWidth="1"/>
    <col min="15" max="15" width="10.85546875" hidden="1" customWidth="1"/>
    <col min="16" max="16" width="0" hidden="1" customWidth="1"/>
    <col min="17" max="17" width="9.28515625" customWidth="1"/>
    <col min="18" max="18" width="11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15" t="s">
        <v>30</v>
      </c>
      <c r="J1" s="13" t="s">
        <v>31</v>
      </c>
      <c r="K1" s="13" t="s">
        <v>32</v>
      </c>
      <c r="N1" t="s">
        <v>2</v>
      </c>
      <c r="O1" t="s">
        <v>7</v>
      </c>
      <c r="Q1" s="12" t="s">
        <v>1</v>
      </c>
      <c r="R1" s="12" t="s">
        <v>29</v>
      </c>
    </row>
    <row r="2" spans="1:18" x14ac:dyDescent="0.25">
      <c r="A2" s="6">
        <v>44202</v>
      </c>
      <c r="B2" s="7" t="s">
        <v>8</v>
      </c>
      <c r="C2" s="7" t="s">
        <v>9</v>
      </c>
      <c r="D2" s="3" t="s">
        <v>10</v>
      </c>
      <c r="E2" s="8">
        <v>95</v>
      </c>
      <c r="F2" s="9">
        <v>1.99</v>
      </c>
      <c r="G2" s="10">
        <v>189.05</v>
      </c>
      <c r="H2" t="str">
        <f>VLOOKUP(SalesData[[#This Row],[Rep]],Organization_hierarchy[],2,FALSE)</f>
        <v>Susan</v>
      </c>
      <c r="I2" s="16">
        <f>INDEX(RegionTaxRate[],MATCH(SalesData[[#This Row],[Region]],RegionTaxRate[Region],0),2)</f>
        <v>2.12E-2</v>
      </c>
      <c r="J2" s="17">
        <f>SalesData[[#This Row],[TaxRate]]*SalesData[[#This Row],[Total]]</f>
        <v>4.00786</v>
      </c>
      <c r="K2" s="17">
        <f>SalesData[[#This Row],[SalesTax]]+SalesData[[#This Row],[Total]]</f>
        <v>193.05786000000001</v>
      </c>
      <c r="N2" t="s">
        <v>11</v>
      </c>
      <c r="O2" t="s">
        <v>12</v>
      </c>
      <c r="Q2" s="12" t="s">
        <v>13</v>
      </c>
      <c r="R2" s="14">
        <v>1.6500000000000001E-2</v>
      </c>
    </row>
    <row r="3" spans="1:18" x14ac:dyDescent="0.25">
      <c r="A3" s="6">
        <v>44219</v>
      </c>
      <c r="B3" s="7" t="s">
        <v>13</v>
      </c>
      <c r="C3" s="7" t="s">
        <v>14</v>
      </c>
      <c r="D3" s="3" t="s">
        <v>15</v>
      </c>
      <c r="E3" s="8">
        <v>50</v>
      </c>
      <c r="F3" s="9">
        <v>19.989999999999998</v>
      </c>
      <c r="G3" s="10">
        <v>999.49999999999989</v>
      </c>
      <c r="H3" t="str">
        <f>VLOOKUP(SalesData[[#This Row],[Rep]],Organization_hierarchy[],2,FALSE)</f>
        <v>Edward</v>
      </c>
      <c r="I3" s="16">
        <f>INDEX(RegionTaxRate[],MATCH(SalesData[[#This Row],[Region]],RegionTaxRate[Region],0),2)</f>
        <v>1.6500000000000001E-2</v>
      </c>
      <c r="J3" s="17">
        <f>SalesData[[#This Row],[TaxRate]]*SalesData[[#This Row],[Total]]</f>
        <v>16.49175</v>
      </c>
      <c r="K3" s="17">
        <f>SalesData[[#This Row],[SalesTax]]+SalesData[[#This Row],[Total]]</f>
        <v>1015.9917499999999</v>
      </c>
      <c r="N3" t="s">
        <v>16</v>
      </c>
      <c r="O3" t="s">
        <v>12</v>
      </c>
      <c r="Q3" s="12" t="s">
        <v>21</v>
      </c>
      <c r="R3" s="14">
        <v>1.4500000000000001E-2</v>
      </c>
    </row>
    <row r="4" spans="1:18" x14ac:dyDescent="0.25">
      <c r="A4" s="6">
        <v>44236</v>
      </c>
      <c r="B4" s="7" t="s">
        <v>13</v>
      </c>
      <c r="C4" s="7" t="s">
        <v>17</v>
      </c>
      <c r="D4" s="3" t="s">
        <v>10</v>
      </c>
      <c r="E4" s="8">
        <v>36</v>
      </c>
      <c r="F4" s="9">
        <v>4.99</v>
      </c>
      <c r="G4" s="10">
        <v>179.64000000000001</v>
      </c>
      <c r="H4" t="str">
        <f>VLOOKUP(SalesData[[#This Row],[Rep]],Organization_hierarchy[],2,FALSE)</f>
        <v>Edward</v>
      </c>
      <c r="I4" s="16">
        <f>INDEX(RegionTaxRate[],MATCH(SalesData[[#This Row],[Region]],RegionTaxRate[Region],0),2)</f>
        <v>1.6500000000000001E-2</v>
      </c>
      <c r="J4" s="17">
        <f>SalesData[[#This Row],[TaxRate]]*SalesData[[#This Row],[Total]]</f>
        <v>2.9640600000000004</v>
      </c>
      <c r="K4" s="17">
        <f>SalesData[[#This Row],[SalesTax]]+SalesData[[#This Row],[Total]]</f>
        <v>182.60406</v>
      </c>
      <c r="N4" t="s">
        <v>18</v>
      </c>
      <c r="O4" t="s">
        <v>12</v>
      </c>
      <c r="Q4" s="12" t="s">
        <v>8</v>
      </c>
      <c r="R4" s="14">
        <v>2.12E-2</v>
      </c>
    </row>
    <row r="5" spans="1:18" x14ac:dyDescent="0.25">
      <c r="A5" s="6">
        <v>44253</v>
      </c>
      <c r="B5" s="7" t="s">
        <v>13</v>
      </c>
      <c r="C5" s="7" t="s">
        <v>19</v>
      </c>
      <c r="D5" s="3" t="s">
        <v>20</v>
      </c>
      <c r="E5" s="8">
        <v>27</v>
      </c>
      <c r="F5" s="9">
        <v>19.989999999999998</v>
      </c>
      <c r="G5" s="10">
        <v>539.7299999999999</v>
      </c>
      <c r="H5" t="str">
        <f>VLOOKUP(SalesData[[#This Row],[Rep]],Organization_hierarchy[],2,FALSE)</f>
        <v>Edward</v>
      </c>
      <c r="I5" s="16">
        <f>INDEX(RegionTaxRate[],MATCH(SalesData[[#This Row],[Region]],RegionTaxRate[Region],0),2)</f>
        <v>1.6500000000000001E-2</v>
      </c>
      <c r="J5" s="17">
        <f>SalesData[[#This Row],[TaxRate]]*SalesData[[#This Row],[Total]]</f>
        <v>8.9055449999999983</v>
      </c>
      <c r="K5" s="17">
        <f>SalesData[[#This Row],[SalesTax]]+SalesData[[#This Row],[Total]]</f>
        <v>548.63554499999987</v>
      </c>
      <c r="N5" t="s">
        <v>9</v>
      </c>
      <c r="O5" t="s">
        <v>12</v>
      </c>
    </row>
    <row r="6" spans="1:18" x14ac:dyDescent="0.25">
      <c r="A6" s="6">
        <v>44270</v>
      </c>
      <c r="B6" s="7" t="s">
        <v>21</v>
      </c>
      <c r="C6" s="7" t="s">
        <v>11</v>
      </c>
      <c r="D6" s="3" t="s">
        <v>10</v>
      </c>
      <c r="E6" s="8">
        <v>56</v>
      </c>
      <c r="F6" s="9">
        <v>2.99</v>
      </c>
      <c r="G6" s="10">
        <v>167.44</v>
      </c>
      <c r="H6" t="str">
        <f>VLOOKUP(SalesData[[#This Row],[Rep]],Organization_hierarchy[],2,FALSE)</f>
        <v>Susan</v>
      </c>
      <c r="I6" s="16">
        <f>INDEX(RegionTaxRate[],MATCH(SalesData[[#This Row],[Region]],RegionTaxRate[Region],0),2)</f>
        <v>1.4500000000000001E-2</v>
      </c>
      <c r="J6" s="17">
        <f>SalesData[[#This Row],[TaxRate]]*SalesData[[#This Row],[Total]]</f>
        <v>2.42788</v>
      </c>
      <c r="K6" s="17">
        <f>SalesData[[#This Row],[SalesTax]]+SalesData[[#This Row],[Total]]</f>
        <v>169.86787999999999</v>
      </c>
      <c r="N6" t="s">
        <v>22</v>
      </c>
      <c r="O6" t="s">
        <v>12</v>
      </c>
    </row>
    <row r="7" spans="1:18" x14ac:dyDescent="0.25">
      <c r="A7" s="6">
        <v>44287</v>
      </c>
      <c r="B7" s="7" t="s">
        <v>8</v>
      </c>
      <c r="C7" s="7" t="s">
        <v>9</v>
      </c>
      <c r="D7" s="3" t="s">
        <v>15</v>
      </c>
      <c r="E7" s="8">
        <v>60</v>
      </c>
      <c r="F7" s="9">
        <v>4.99</v>
      </c>
      <c r="G7" s="10">
        <v>299.40000000000003</v>
      </c>
      <c r="H7" t="str">
        <f>VLOOKUP(SalesData[[#This Row],[Rep]],Organization_hierarchy[],2,FALSE)</f>
        <v>Susan</v>
      </c>
      <c r="I7" s="16">
        <f>INDEX(RegionTaxRate[],MATCH(SalesData[[#This Row],[Region]],RegionTaxRate[Region],0),2)</f>
        <v>2.12E-2</v>
      </c>
      <c r="J7" s="17">
        <f>SalesData[[#This Row],[TaxRate]]*SalesData[[#This Row],[Total]]</f>
        <v>6.3472800000000005</v>
      </c>
      <c r="K7" s="17">
        <f>SalesData[[#This Row],[SalesTax]]+SalesData[[#This Row],[Total]]</f>
        <v>305.74728000000005</v>
      </c>
      <c r="N7" t="s">
        <v>23</v>
      </c>
      <c r="O7" t="s">
        <v>24</v>
      </c>
    </row>
    <row r="8" spans="1:18" x14ac:dyDescent="0.25">
      <c r="A8" s="6">
        <v>44304</v>
      </c>
      <c r="B8" s="7" t="s">
        <v>13</v>
      </c>
      <c r="C8" s="7" t="s">
        <v>23</v>
      </c>
      <c r="D8" s="3" t="s">
        <v>10</v>
      </c>
      <c r="E8" s="8">
        <v>75</v>
      </c>
      <c r="F8" s="9">
        <v>1.99</v>
      </c>
      <c r="G8" s="10">
        <v>149.25</v>
      </c>
      <c r="H8" t="str">
        <f>VLOOKUP(SalesData[[#This Row],[Rep]],Organization_hierarchy[],2,FALSE)</f>
        <v>Edward</v>
      </c>
      <c r="I8" s="16">
        <f>INDEX(RegionTaxRate[],MATCH(SalesData[[#This Row],[Region]],RegionTaxRate[Region],0),2)</f>
        <v>1.6500000000000001E-2</v>
      </c>
      <c r="J8" s="17">
        <f>SalesData[[#This Row],[TaxRate]]*SalesData[[#This Row],[Total]]</f>
        <v>2.4626250000000001</v>
      </c>
      <c r="K8" s="17">
        <f>SalesData[[#This Row],[SalesTax]]+SalesData[[#This Row],[Total]]</f>
        <v>151.712625</v>
      </c>
      <c r="N8" t="s">
        <v>19</v>
      </c>
      <c r="O8" t="s">
        <v>24</v>
      </c>
    </row>
    <row r="9" spans="1:18" x14ac:dyDescent="0.25">
      <c r="A9" s="6">
        <v>44321</v>
      </c>
      <c r="B9" s="7" t="s">
        <v>13</v>
      </c>
      <c r="C9" s="7" t="s">
        <v>17</v>
      </c>
      <c r="D9" s="3" t="s">
        <v>10</v>
      </c>
      <c r="E9" s="8">
        <v>90</v>
      </c>
      <c r="F9" s="9">
        <v>4.99</v>
      </c>
      <c r="G9" s="10">
        <v>449.1</v>
      </c>
      <c r="H9" t="str">
        <f>VLOOKUP(SalesData[[#This Row],[Rep]],Organization_hierarchy[],2,FALSE)</f>
        <v>Edward</v>
      </c>
      <c r="I9" s="16">
        <f>INDEX(RegionTaxRate[],MATCH(SalesData[[#This Row],[Region]],RegionTaxRate[Region],0),2)</f>
        <v>1.6500000000000001E-2</v>
      </c>
      <c r="J9" s="17">
        <f>SalesData[[#This Row],[TaxRate]]*SalesData[[#This Row],[Total]]</f>
        <v>7.4101500000000007</v>
      </c>
      <c r="K9" s="17">
        <f>SalesData[[#This Row],[SalesTax]]+SalesData[[#This Row],[Total]]</f>
        <v>456.51015000000001</v>
      </c>
      <c r="N9" t="s">
        <v>17</v>
      </c>
      <c r="O9" t="s">
        <v>24</v>
      </c>
    </row>
    <row r="10" spans="1:18" x14ac:dyDescent="0.25">
      <c r="A10" s="6">
        <v>44338</v>
      </c>
      <c r="B10" s="7" t="s">
        <v>21</v>
      </c>
      <c r="C10" s="7" t="s">
        <v>16</v>
      </c>
      <c r="D10" s="3" t="s">
        <v>10</v>
      </c>
      <c r="E10" s="8">
        <v>32</v>
      </c>
      <c r="F10" s="9">
        <v>1.99</v>
      </c>
      <c r="G10" s="10">
        <v>63.68</v>
      </c>
      <c r="H10" t="str">
        <f>VLOOKUP(SalesData[[#This Row],[Rep]],Organization_hierarchy[],2,FALSE)</f>
        <v>Susan</v>
      </c>
      <c r="I10" s="16">
        <f>INDEX(RegionTaxRate[],MATCH(SalesData[[#This Row],[Region]],RegionTaxRate[Region],0),2)</f>
        <v>1.4500000000000001E-2</v>
      </c>
      <c r="J10" s="17">
        <f>SalesData[[#This Row],[TaxRate]]*SalesData[[#This Row],[Total]]</f>
        <v>0.92336000000000007</v>
      </c>
      <c r="K10" s="17">
        <f>SalesData[[#This Row],[SalesTax]]+SalesData[[#This Row],[Total]]</f>
        <v>64.603359999999995</v>
      </c>
      <c r="N10" t="s">
        <v>14</v>
      </c>
      <c r="O10" t="s">
        <v>24</v>
      </c>
    </row>
    <row r="11" spans="1:18" x14ac:dyDescent="0.25">
      <c r="A11" s="6">
        <v>44355</v>
      </c>
      <c r="B11" s="7" t="s">
        <v>8</v>
      </c>
      <c r="C11" s="7" t="s">
        <v>9</v>
      </c>
      <c r="D11" s="3" t="s">
        <v>15</v>
      </c>
      <c r="E11" s="8">
        <v>60</v>
      </c>
      <c r="F11" s="9">
        <v>8.99</v>
      </c>
      <c r="G11" s="10">
        <v>539.4</v>
      </c>
      <c r="H11" t="str">
        <f>VLOOKUP(SalesData[[#This Row],[Rep]],Organization_hierarchy[],2,FALSE)</f>
        <v>Susan</v>
      </c>
      <c r="I11" s="16">
        <f>INDEX(RegionTaxRate[],MATCH(SalesData[[#This Row],[Region]],RegionTaxRate[Region],0),2)</f>
        <v>2.12E-2</v>
      </c>
      <c r="J11" s="17">
        <f>SalesData[[#This Row],[TaxRate]]*SalesData[[#This Row],[Total]]</f>
        <v>11.435279999999999</v>
      </c>
      <c r="K11" s="17">
        <f>SalesData[[#This Row],[SalesTax]]+SalesData[[#This Row],[Total]]</f>
        <v>550.83528000000001</v>
      </c>
      <c r="N11" t="s">
        <v>25</v>
      </c>
      <c r="O11" t="s">
        <v>24</v>
      </c>
    </row>
    <row r="12" spans="1:18" x14ac:dyDescent="0.25">
      <c r="A12" s="6">
        <v>44372</v>
      </c>
      <c r="B12" s="7" t="s">
        <v>13</v>
      </c>
      <c r="C12" s="7" t="s">
        <v>25</v>
      </c>
      <c r="D12" s="3" t="s">
        <v>10</v>
      </c>
      <c r="E12" s="8">
        <v>90</v>
      </c>
      <c r="F12" s="9">
        <v>4.99</v>
      </c>
      <c r="G12" s="10">
        <v>449.1</v>
      </c>
      <c r="H12" t="str">
        <f>VLOOKUP(SalesData[[#This Row],[Rep]],Organization_hierarchy[],2,FALSE)</f>
        <v>Edward</v>
      </c>
      <c r="I12" s="16">
        <f>INDEX(RegionTaxRate[],MATCH(SalesData[[#This Row],[Region]],RegionTaxRate[Region],0),2)</f>
        <v>1.6500000000000001E-2</v>
      </c>
      <c r="J12" s="17">
        <f>SalesData[[#This Row],[TaxRate]]*SalesData[[#This Row],[Total]]</f>
        <v>7.4101500000000007</v>
      </c>
      <c r="K12" s="17">
        <f>SalesData[[#This Row],[SalesTax]]+SalesData[[#This Row],[Total]]</f>
        <v>456.51015000000001</v>
      </c>
      <c r="N12" t="s">
        <v>26</v>
      </c>
      <c r="O12" t="s">
        <v>24</v>
      </c>
    </row>
    <row r="13" spans="1:18" x14ac:dyDescent="0.25">
      <c r="A13" s="6">
        <v>44389</v>
      </c>
      <c r="B13" s="7" t="s">
        <v>8</v>
      </c>
      <c r="C13" s="7" t="s">
        <v>18</v>
      </c>
      <c r="D13" s="3" t="s">
        <v>15</v>
      </c>
      <c r="E13" s="8">
        <v>29</v>
      </c>
      <c r="F13" s="9">
        <v>1.99</v>
      </c>
      <c r="G13" s="10">
        <v>57.71</v>
      </c>
      <c r="H13" t="str">
        <f>VLOOKUP(SalesData[[#This Row],[Rep]],Organization_hierarchy[],2,FALSE)</f>
        <v>Susan</v>
      </c>
      <c r="I13" s="16">
        <f>INDEX(RegionTaxRate[],MATCH(SalesData[[#This Row],[Region]],RegionTaxRate[Region],0),2)</f>
        <v>2.12E-2</v>
      </c>
      <c r="J13" s="17">
        <f>SalesData[[#This Row],[TaxRate]]*SalesData[[#This Row],[Total]]</f>
        <v>1.223452</v>
      </c>
      <c r="K13" s="17">
        <f>SalesData[[#This Row],[SalesTax]]+SalesData[[#This Row],[Total]]</f>
        <v>58.933452000000003</v>
      </c>
    </row>
    <row r="14" spans="1:18" x14ac:dyDescent="0.25">
      <c r="A14" s="6">
        <v>44406</v>
      </c>
      <c r="B14" s="7" t="s">
        <v>8</v>
      </c>
      <c r="C14" s="7" t="s">
        <v>22</v>
      </c>
      <c r="D14" s="3" t="s">
        <v>15</v>
      </c>
      <c r="E14" s="8">
        <v>81</v>
      </c>
      <c r="F14" s="9">
        <v>19.989999999999998</v>
      </c>
      <c r="G14" s="10">
        <v>1619.1899999999998</v>
      </c>
      <c r="H14" t="str">
        <f>VLOOKUP(SalesData[[#This Row],[Rep]],Organization_hierarchy[],2,FALSE)</f>
        <v>Susan</v>
      </c>
      <c r="I14" s="16">
        <f>INDEX(RegionTaxRate[],MATCH(SalesData[[#This Row],[Region]],RegionTaxRate[Region],0),2)</f>
        <v>2.12E-2</v>
      </c>
      <c r="J14" s="17">
        <f>SalesData[[#This Row],[TaxRate]]*SalesData[[#This Row],[Total]]</f>
        <v>34.326827999999999</v>
      </c>
      <c r="K14" s="17">
        <f>SalesData[[#This Row],[SalesTax]]+SalesData[[#This Row],[Total]]</f>
        <v>1653.5168279999998</v>
      </c>
    </row>
    <row r="15" spans="1:18" x14ac:dyDescent="0.25">
      <c r="A15" s="6">
        <v>44423</v>
      </c>
      <c r="B15" s="7" t="s">
        <v>8</v>
      </c>
      <c r="C15" s="7" t="s">
        <v>9</v>
      </c>
      <c r="D15" s="3" t="s">
        <v>10</v>
      </c>
      <c r="E15" s="8">
        <v>35</v>
      </c>
      <c r="F15" s="9">
        <v>4.99</v>
      </c>
      <c r="G15" s="10">
        <v>174.65</v>
      </c>
      <c r="H15" t="str">
        <f>VLOOKUP(SalesData[[#This Row],[Rep]],Organization_hierarchy[],2,FALSE)</f>
        <v>Susan</v>
      </c>
      <c r="I15" s="16">
        <f>INDEX(RegionTaxRate[],MATCH(SalesData[[#This Row],[Region]],RegionTaxRate[Region],0),2)</f>
        <v>2.12E-2</v>
      </c>
      <c r="J15" s="17">
        <f>SalesData[[#This Row],[TaxRate]]*SalesData[[#This Row],[Total]]</f>
        <v>3.7025800000000002</v>
      </c>
      <c r="K15" s="17">
        <f>SalesData[[#This Row],[SalesTax]]+SalesData[[#This Row],[Total]]</f>
        <v>178.35258000000002</v>
      </c>
    </row>
    <row r="16" spans="1:18" x14ac:dyDescent="0.25">
      <c r="A16" s="6">
        <v>44440</v>
      </c>
      <c r="B16" s="7" t="s">
        <v>13</v>
      </c>
      <c r="C16" s="7" t="s">
        <v>26</v>
      </c>
      <c r="D16" s="3" t="s">
        <v>27</v>
      </c>
      <c r="E16" s="8">
        <v>2</v>
      </c>
      <c r="F16" s="9">
        <v>125</v>
      </c>
      <c r="G16" s="10">
        <v>250</v>
      </c>
      <c r="H16" t="str">
        <f>VLOOKUP(SalesData[[#This Row],[Rep]],Organization_hierarchy[],2,FALSE)</f>
        <v>Edward</v>
      </c>
      <c r="I16" s="16">
        <f>INDEX(RegionTaxRate[],MATCH(SalesData[[#This Row],[Region]],RegionTaxRate[Region],0),2)</f>
        <v>1.6500000000000001E-2</v>
      </c>
      <c r="J16" s="17">
        <f>SalesData[[#This Row],[TaxRate]]*SalesData[[#This Row],[Total]]</f>
        <v>4.125</v>
      </c>
      <c r="K16" s="17">
        <f>SalesData[[#This Row],[SalesTax]]+SalesData[[#This Row],[Total]]</f>
        <v>254.125</v>
      </c>
    </row>
    <row r="17" spans="1:11" x14ac:dyDescent="0.25">
      <c r="A17" s="6">
        <v>44457</v>
      </c>
      <c r="B17" s="7" t="s">
        <v>8</v>
      </c>
      <c r="C17" s="7" t="s">
        <v>9</v>
      </c>
      <c r="D17" s="3" t="s">
        <v>28</v>
      </c>
      <c r="E17" s="8">
        <v>16</v>
      </c>
      <c r="F17" s="9">
        <v>15.99</v>
      </c>
      <c r="G17" s="10">
        <v>255.84</v>
      </c>
      <c r="H17" t="str">
        <f>VLOOKUP(SalesData[[#This Row],[Rep]],Organization_hierarchy[],2,FALSE)</f>
        <v>Susan</v>
      </c>
      <c r="I17" s="16">
        <f>INDEX(RegionTaxRate[],MATCH(SalesData[[#This Row],[Region]],RegionTaxRate[Region],0),2)</f>
        <v>2.12E-2</v>
      </c>
      <c r="J17" s="17">
        <f>SalesData[[#This Row],[TaxRate]]*SalesData[[#This Row],[Total]]</f>
        <v>5.4238080000000002</v>
      </c>
      <c r="K17" s="17">
        <f>SalesData[[#This Row],[SalesTax]]+SalesData[[#This Row],[Total]]</f>
        <v>261.26380799999998</v>
      </c>
    </row>
    <row r="18" spans="1:11" x14ac:dyDescent="0.25">
      <c r="A18" s="6">
        <v>44474</v>
      </c>
      <c r="B18" s="7" t="s">
        <v>13</v>
      </c>
      <c r="C18" s="7" t="s">
        <v>25</v>
      </c>
      <c r="D18" s="3" t="s">
        <v>15</v>
      </c>
      <c r="E18" s="8">
        <v>28</v>
      </c>
      <c r="F18" s="9">
        <v>8.99</v>
      </c>
      <c r="G18" s="10">
        <v>251.72</v>
      </c>
      <c r="H18" t="str">
        <f>VLOOKUP(SalesData[[#This Row],[Rep]],Organization_hierarchy[],2,FALSE)</f>
        <v>Edward</v>
      </c>
      <c r="I18" s="16">
        <f>INDEX(RegionTaxRate[],MATCH(SalesData[[#This Row],[Region]],RegionTaxRate[Region],0),2)</f>
        <v>1.6500000000000001E-2</v>
      </c>
      <c r="J18" s="17">
        <f>SalesData[[#This Row],[TaxRate]]*SalesData[[#This Row],[Total]]</f>
        <v>4.1533800000000003</v>
      </c>
      <c r="K18" s="17">
        <f>SalesData[[#This Row],[SalesTax]]+SalesData[[#This Row],[Total]]</f>
        <v>255.87338</v>
      </c>
    </row>
    <row r="19" spans="1:11" x14ac:dyDescent="0.25">
      <c r="A19" s="6">
        <v>44491</v>
      </c>
      <c r="B19" s="7" t="s">
        <v>8</v>
      </c>
      <c r="C19" s="7" t="s">
        <v>9</v>
      </c>
      <c r="D19" s="3" t="s">
        <v>20</v>
      </c>
      <c r="E19" s="8">
        <v>64</v>
      </c>
      <c r="F19" s="9">
        <v>8.99</v>
      </c>
      <c r="G19" s="10">
        <v>575.36</v>
      </c>
      <c r="H19" t="str">
        <f>VLOOKUP(SalesData[[#This Row],[Rep]],Organization_hierarchy[],2,FALSE)</f>
        <v>Susan</v>
      </c>
      <c r="I19" s="16">
        <f>INDEX(RegionTaxRate[],MATCH(SalesData[[#This Row],[Region]],RegionTaxRate[Region],0),2)</f>
        <v>2.12E-2</v>
      </c>
      <c r="J19" s="17">
        <f>SalesData[[#This Row],[TaxRate]]*SalesData[[#This Row],[Total]]</f>
        <v>12.197632</v>
      </c>
      <c r="K19" s="17">
        <f>SalesData[[#This Row],[SalesTax]]+SalesData[[#This Row],[Total]]</f>
        <v>587.55763200000001</v>
      </c>
    </row>
    <row r="20" spans="1:11" x14ac:dyDescent="0.25">
      <c r="A20" s="6">
        <v>44508</v>
      </c>
      <c r="B20" s="7" t="s">
        <v>8</v>
      </c>
      <c r="C20" s="7" t="s">
        <v>22</v>
      </c>
      <c r="D20" s="3" t="s">
        <v>20</v>
      </c>
      <c r="E20" s="8">
        <v>15</v>
      </c>
      <c r="F20" s="9">
        <v>19.989999999999998</v>
      </c>
      <c r="G20" s="10">
        <v>299.84999999999997</v>
      </c>
      <c r="H20" t="str">
        <f>VLOOKUP(SalesData[[#This Row],[Rep]],Organization_hierarchy[],2,FALSE)</f>
        <v>Susan</v>
      </c>
      <c r="I20" s="16">
        <f>INDEX(RegionTaxRate[],MATCH(SalesData[[#This Row],[Region]],RegionTaxRate[Region],0),2)</f>
        <v>2.12E-2</v>
      </c>
      <c r="J20" s="17">
        <f>SalesData[[#This Row],[TaxRate]]*SalesData[[#This Row],[Total]]</f>
        <v>6.356819999999999</v>
      </c>
      <c r="K20" s="17">
        <f>SalesData[[#This Row],[SalesTax]]+SalesData[[#This Row],[Total]]</f>
        <v>306.20681999999999</v>
      </c>
    </row>
    <row r="21" spans="1:11" x14ac:dyDescent="0.25">
      <c r="A21" s="6">
        <v>44525</v>
      </c>
      <c r="B21" s="7" t="s">
        <v>13</v>
      </c>
      <c r="C21" s="7" t="s">
        <v>14</v>
      </c>
      <c r="D21" s="3" t="s">
        <v>28</v>
      </c>
      <c r="E21" s="8">
        <v>96</v>
      </c>
      <c r="F21" s="9">
        <v>4.99</v>
      </c>
      <c r="G21" s="10">
        <v>479.04</v>
      </c>
      <c r="H21" t="str">
        <f>VLOOKUP(SalesData[[#This Row],[Rep]],Organization_hierarchy[],2,FALSE)</f>
        <v>Edward</v>
      </c>
      <c r="I21" s="16">
        <f>INDEX(RegionTaxRate[],MATCH(SalesData[[#This Row],[Region]],RegionTaxRate[Region],0),2)</f>
        <v>1.6500000000000001E-2</v>
      </c>
      <c r="J21" s="17">
        <f>SalesData[[#This Row],[TaxRate]]*SalesData[[#This Row],[Total]]</f>
        <v>7.904160000000001</v>
      </c>
      <c r="K21" s="17">
        <f>SalesData[[#This Row],[SalesTax]]+SalesData[[#This Row],[Total]]</f>
        <v>486.94416000000001</v>
      </c>
    </row>
    <row r="22" spans="1:11" x14ac:dyDescent="0.25">
      <c r="A22" s="6">
        <v>44542</v>
      </c>
      <c r="B22" s="7" t="s">
        <v>13</v>
      </c>
      <c r="C22" s="7" t="s">
        <v>26</v>
      </c>
      <c r="D22" s="3" t="s">
        <v>10</v>
      </c>
      <c r="E22" s="8">
        <v>67</v>
      </c>
      <c r="F22" s="9">
        <v>1.29</v>
      </c>
      <c r="G22" s="10">
        <v>86.43</v>
      </c>
      <c r="H22" t="str">
        <f>VLOOKUP(SalesData[[#This Row],[Rep]],Organization_hierarchy[],2,FALSE)</f>
        <v>Edward</v>
      </c>
      <c r="I22" s="16">
        <f>INDEX(RegionTaxRate[],MATCH(SalesData[[#This Row],[Region]],RegionTaxRate[Region],0),2)</f>
        <v>1.6500000000000001E-2</v>
      </c>
      <c r="J22" s="17">
        <f>SalesData[[#This Row],[TaxRate]]*SalesData[[#This Row],[Total]]</f>
        <v>1.4260950000000001</v>
      </c>
      <c r="K22" s="17">
        <f>SalesData[[#This Row],[SalesTax]]+SalesData[[#This Row],[Total]]</f>
        <v>87.85609500000001</v>
      </c>
    </row>
    <row r="23" spans="1:11" x14ac:dyDescent="0.25">
      <c r="A23" s="6">
        <v>44559</v>
      </c>
      <c r="B23" s="7" t="s">
        <v>8</v>
      </c>
      <c r="C23" s="7" t="s">
        <v>22</v>
      </c>
      <c r="D23" s="3" t="s">
        <v>28</v>
      </c>
      <c r="E23" s="8">
        <v>74</v>
      </c>
      <c r="F23" s="9">
        <v>15.99</v>
      </c>
      <c r="G23" s="10">
        <v>1183.26</v>
      </c>
      <c r="H23" t="str">
        <f>VLOOKUP(SalesData[[#This Row],[Rep]],Organization_hierarchy[],2,FALSE)</f>
        <v>Susan</v>
      </c>
      <c r="I23" s="16">
        <f>INDEX(RegionTaxRate[],MATCH(SalesData[[#This Row],[Region]],RegionTaxRate[Region],0),2)</f>
        <v>2.12E-2</v>
      </c>
      <c r="J23" s="17">
        <f>SalesData[[#This Row],[TaxRate]]*SalesData[[#This Row],[Total]]</f>
        <v>25.085111999999999</v>
      </c>
      <c r="K23" s="17">
        <f>SalesData[[#This Row],[SalesTax]]+SalesData[[#This Row],[Total]]</f>
        <v>1208.345112</v>
      </c>
    </row>
    <row r="24" spans="1:11" x14ac:dyDescent="0.25">
      <c r="A24" s="6">
        <v>44576</v>
      </c>
      <c r="B24" s="7" t="s">
        <v>13</v>
      </c>
      <c r="C24" s="7" t="s">
        <v>19</v>
      </c>
      <c r="D24" s="3" t="s">
        <v>15</v>
      </c>
      <c r="E24" s="8">
        <v>46</v>
      </c>
      <c r="F24" s="9">
        <v>8.99</v>
      </c>
      <c r="G24" s="10">
        <v>413.54</v>
      </c>
      <c r="H24" t="str">
        <f>VLOOKUP(SalesData[[#This Row],[Rep]],Organization_hierarchy[],2,FALSE)</f>
        <v>Edward</v>
      </c>
      <c r="I24" s="16">
        <f>INDEX(RegionTaxRate[],MATCH(SalesData[[#This Row],[Region]],RegionTaxRate[Region],0),2)</f>
        <v>1.6500000000000001E-2</v>
      </c>
      <c r="J24" s="17">
        <f>SalesData[[#This Row],[TaxRate]]*SalesData[[#This Row],[Total]]</f>
        <v>6.8234100000000009</v>
      </c>
      <c r="K24" s="17">
        <f>SalesData[[#This Row],[SalesTax]]+SalesData[[#This Row],[Total]]</f>
        <v>420.36341000000004</v>
      </c>
    </row>
    <row r="25" spans="1:11" x14ac:dyDescent="0.25">
      <c r="A25" s="6">
        <v>44593</v>
      </c>
      <c r="B25" s="7" t="s">
        <v>13</v>
      </c>
      <c r="C25" s="7" t="s">
        <v>26</v>
      </c>
      <c r="D25" s="3" t="s">
        <v>15</v>
      </c>
      <c r="E25" s="8">
        <v>87</v>
      </c>
      <c r="F25" s="9">
        <v>15</v>
      </c>
      <c r="G25" s="10">
        <v>1305</v>
      </c>
      <c r="H25" t="str">
        <f>VLOOKUP(SalesData[[#This Row],[Rep]],Organization_hierarchy[],2,FALSE)</f>
        <v>Edward</v>
      </c>
      <c r="I25" s="16">
        <f>INDEX(RegionTaxRate[],MATCH(SalesData[[#This Row],[Region]],RegionTaxRate[Region],0),2)</f>
        <v>1.6500000000000001E-2</v>
      </c>
      <c r="J25" s="17">
        <f>SalesData[[#This Row],[TaxRate]]*SalesData[[#This Row],[Total]]</f>
        <v>21.532500000000002</v>
      </c>
      <c r="K25" s="17">
        <f>SalesData[[#This Row],[SalesTax]]+SalesData[[#This Row],[Total]]</f>
        <v>1326.5325</v>
      </c>
    </row>
    <row r="26" spans="1:11" x14ac:dyDescent="0.25">
      <c r="A26" s="6">
        <v>44610</v>
      </c>
      <c r="B26" s="7" t="s">
        <v>8</v>
      </c>
      <c r="C26" s="7" t="s">
        <v>9</v>
      </c>
      <c r="D26" s="3" t="s">
        <v>15</v>
      </c>
      <c r="E26" s="8">
        <v>4</v>
      </c>
      <c r="F26" s="9">
        <v>4.99</v>
      </c>
      <c r="G26" s="10">
        <v>19.96</v>
      </c>
      <c r="H26" t="str">
        <f>VLOOKUP(SalesData[[#This Row],[Rep]],Organization_hierarchy[],2,FALSE)</f>
        <v>Susan</v>
      </c>
      <c r="I26" s="16">
        <f>INDEX(RegionTaxRate[],MATCH(SalesData[[#This Row],[Region]],RegionTaxRate[Region],0),2)</f>
        <v>2.12E-2</v>
      </c>
      <c r="J26" s="17">
        <f>SalesData[[#This Row],[TaxRate]]*SalesData[[#This Row],[Total]]</f>
        <v>0.42315200000000003</v>
      </c>
      <c r="K26" s="17">
        <f>SalesData[[#This Row],[SalesTax]]+SalesData[[#This Row],[Total]]</f>
        <v>20.383152000000003</v>
      </c>
    </row>
    <row r="27" spans="1:11" x14ac:dyDescent="0.25">
      <c r="A27" s="6">
        <v>44627</v>
      </c>
      <c r="B27" s="7" t="s">
        <v>21</v>
      </c>
      <c r="C27" s="7" t="s">
        <v>11</v>
      </c>
      <c r="D27" s="3" t="s">
        <v>15</v>
      </c>
      <c r="E27" s="8">
        <v>7</v>
      </c>
      <c r="F27" s="9">
        <v>19.989999999999998</v>
      </c>
      <c r="G27" s="10">
        <v>139.92999999999998</v>
      </c>
      <c r="H27" t="str">
        <f>VLOOKUP(SalesData[[#This Row],[Rep]],Organization_hierarchy[],2,FALSE)</f>
        <v>Susan</v>
      </c>
      <c r="I27" s="16">
        <f>INDEX(RegionTaxRate[],MATCH(SalesData[[#This Row],[Region]],RegionTaxRate[Region],0),2)</f>
        <v>1.4500000000000001E-2</v>
      </c>
      <c r="J27" s="17">
        <f>SalesData[[#This Row],[TaxRate]]*SalesData[[#This Row],[Total]]</f>
        <v>2.0289849999999996</v>
      </c>
      <c r="K27" s="17">
        <f>SalesData[[#This Row],[SalesTax]]+SalesData[[#This Row],[Total]]</f>
        <v>141.95898499999998</v>
      </c>
    </row>
    <row r="28" spans="1:11" x14ac:dyDescent="0.25">
      <c r="A28" s="6">
        <v>44644</v>
      </c>
      <c r="B28" s="7" t="s">
        <v>13</v>
      </c>
      <c r="C28" s="7" t="s">
        <v>17</v>
      </c>
      <c r="D28" s="3" t="s">
        <v>28</v>
      </c>
      <c r="E28" s="8">
        <v>50</v>
      </c>
      <c r="F28" s="9">
        <v>4.99</v>
      </c>
      <c r="G28" s="10">
        <v>249.5</v>
      </c>
      <c r="H28" t="str">
        <f>VLOOKUP(SalesData[[#This Row],[Rep]],Organization_hierarchy[],2,FALSE)</f>
        <v>Edward</v>
      </c>
      <c r="I28" s="16">
        <f>INDEX(RegionTaxRate[],MATCH(SalesData[[#This Row],[Region]],RegionTaxRate[Region],0),2)</f>
        <v>1.6500000000000001E-2</v>
      </c>
      <c r="J28" s="17">
        <f>SalesData[[#This Row],[TaxRate]]*SalesData[[#This Row],[Total]]</f>
        <v>4.1167500000000006</v>
      </c>
      <c r="K28" s="17">
        <f>SalesData[[#This Row],[SalesTax]]+SalesData[[#This Row],[Total]]</f>
        <v>253.61675</v>
      </c>
    </row>
    <row r="29" spans="1:11" x14ac:dyDescent="0.25">
      <c r="A29" s="6">
        <v>44661</v>
      </c>
      <c r="B29" s="7" t="s">
        <v>13</v>
      </c>
      <c r="C29" s="7" t="s">
        <v>23</v>
      </c>
      <c r="D29" s="3" t="s">
        <v>10</v>
      </c>
      <c r="E29" s="8">
        <v>66</v>
      </c>
      <c r="F29" s="9">
        <v>1.99</v>
      </c>
      <c r="G29" s="10">
        <v>131.34</v>
      </c>
      <c r="H29" t="str">
        <f>VLOOKUP(SalesData[[#This Row],[Rep]],Organization_hierarchy[],2,FALSE)</f>
        <v>Edward</v>
      </c>
      <c r="I29" s="16">
        <f>INDEX(RegionTaxRate[],MATCH(SalesData[[#This Row],[Region]],RegionTaxRate[Region],0),2)</f>
        <v>1.6500000000000001E-2</v>
      </c>
      <c r="J29" s="17">
        <f>SalesData[[#This Row],[TaxRate]]*SalesData[[#This Row],[Total]]</f>
        <v>2.1671100000000001</v>
      </c>
      <c r="K29" s="17">
        <f>SalesData[[#This Row],[SalesTax]]+SalesData[[#This Row],[Total]]</f>
        <v>133.50711000000001</v>
      </c>
    </row>
    <row r="30" spans="1:11" x14ac:dyDescent="0.25">
      <c r="A30" s="6">
        <v>44678</v>
      </c>
      <c r="B30" s="7" t="s">
        <v>8</v>
      </c>
      <c r="C30" s="7" t="s">
        <v>18</v>
      </c>
      <c r="D30" s="3" t="s">
        <v>20</v>
      </c>
      <c r="E30" s="8">
        <v>96</v>
      </c>
      <c r="F30" s="9">
        <v>4.99</v>
      </c>
      <c r="G30" s="10">
        <v>479.04</v>
      </c>
      <c r="H30" t="str">
        <f>VLOOKUP(SalesData[[#This Row],[Rep]],Organization_hierarchy[],2,FALSE)</f>
        <v>Susan</v>
      </c>
      <c r="I30" s="16">
        <f>INDEX(RegionTaxRate[],MATCH(SalesData[[#This Row],[Region]],RegionTaxRate[Region],0),2)</f>
        <v>2.12E-2</v>
      </c>
      <c r="J30" s="17">
        <f>SalesData[[#This Row],[TaxRate]]*SalesData[[#This Row],[Total]]</f>
        <v>10.155648000000001</v>
      </c>
      <c r="K30" s="17">
        <f>SalesData[[#This Row],[SalesTax]]+SalesData[[#This Row],[Total]]</f>
        <v>489.19564800000001</v>
      </c>
    </row>
    <row r="31" spans="1:11" x14ac:dyDescent="0.25">
      <c r="A31" s="6">
        <v>44695</v>
      </c>
      <c r="B31" s="7" t="s">
        <v>13</v>
      </c>
      <c r="C31" s="7" t="s">
        <v>19</v>
      </c>
      <c r="D31" s="3" t="s">
        <v>10</v>
      </c>
      <c r="E31" s="8">
        <v>53</v>
      </c>
      <c r="F31" s="9">
        <v>1.29</v>
      </c>
      <c r="G31" s="10">
        <v>68.37</v>
      </c>
      <c r="H31" t="str">
        <f>VLOOKUP(SalesData[[#This Row],[Rep]],Organization_hierarchy[],2,FALSE)</f>
        <v>Edward</v>
      </c>
      <c r="I31" s="16">
        <f>INDEX(RegionTaxRate[],MATCH(SalesData[[#This Row],[Region]],RegionTaxRate[Region],0),2)</f>
        <v>1.6500000000000001E-2</v>
      </c>
      <c r="J31" s="17">
        <f>SalesData[[#This Row],[TaxRate]]*SalesData[[#This Row],[Total]]</f>
        <v>1.1281050000000001</v>
      </c>
      <c r="K31" s="17">
        <f>SalesData[[#This Row],[SalesTax]]+SalesData[[#This Row],[Total]]</f>
        <v>69.49810500000001</v>
      </c>
    </row>
    <row r="32" spans="1:11" x14ac:dyDescent="0.25">
      <c r="A32" s="6">
        <v>44712</v>
      </c>
      <c r="B32" s="7" t="s">
        <v>13</v>
      </c>
      <c r="C32" s="7" t="s">
        <v>19</v>
      </c>
      <c r="D32" s="3" t="s">
        <v>15</v>
      </c>
      <c r="E32" s="8">
        <v>80</v>
      </c>
      <c r="F32" s="9">
        <v>8.99</v>
      </c>
      <c r="G32" s="10">
        <v>719.2</v>
      </c>
      <c r="H32" t="str">
        <f>VLOOKUP(SalesData[[#This Row],[Rep]],Organization_hierarchy[],2,FALSE)</f>
        <v>Edward</v>
      </c>
      <c r="I32" s="16">
        <f>INDEX(RegionTaxRate[],MATCH(SalesData[[#This Row],[Region]],RegionTaxRate[Region],0),2)</f>
        <v>1.6500000000000001E-2</v>
      </c>
      <c r="J32" s="17">
        <f>SalesData[[#This Row],[TaxRate]]*SalesData[[#This Row],[Total]]</f>
        <v>11.866800000000001</v>
      </c>
      <c r="K32" s="17">
        <f>SalesData[[#This Row],[SalesTax]]+SalesData[[#This Row],[Total]]</f>
        <v>731.06680000000006</v>
      </c>
    </row>
    <row r="33" spans="1:11" x14ac:dyDescent="0.25">
      <c r="A33" s="6">
        <v>44729</v>
      </c>
      <c r="B33" s="7" t="s">
        <v>13</v>
      </c>
      <c r="C33" s="7" t="s">
        <v>14</v>
      </c>
      <c r="D33" s="3" t="s">
        <v>27</v>
      </c>
      <c r="E33" s="8">
        <v>5</v>
      </c>
      <c r="F33" s="9">
        <v>125</v>
      </c>
      <c r="G33" s="10">
        <v>625</v>
      </c>
      <c r="H33" t="str">
        <f>VLOOKUP(SalesData[[#This Row],[Rep]],Organization_hierarchy[],2,FALSE)</f>
        <v>Edward</v>
      </c>
      <c r="I33" s="16">
        <f>INDEX(RegionTaxRate[],MATCH(SalesData[[#This Row],[Region]],RegionTaxRate[Region],0),2)</f>
        <v>1.6500000000000001E-2</v>
      </c>
      <c r="J33" s="17">
        <f>SalesData[[#This Row],[TaxRate]]*SalesData[[#This Row],[Total]]</f>
        <v>10.3125</v>
      </c>
      <c r="K33" s="17">
        <f>SalesData[[#This Row],[SalesTax]]+SalesData[[#This Row],[Total]]</f>
        <v>635.3125</v>
      </c>
    </row>
    <row r="34" spans="1:11" x14ac:dyDescent="0.25">
      <c r="A34" s="6">
        <v>44746</v>
      </c>
      <c r="B34" s="7" t="s">
        <v>8</v>
      </c>
      <c r="C34" s="7" t="s">
        <v>9</v>
      </c>
      <c r="D34" s="3" t="s">
        <v>28</v>
      </c>
      <c r="E34" s="8">
        <v>62</v>
      </c>
      <c r="F34" s="9">
        <v>4.99</v>
      </c>
      <c r="G34" s="10">
        <v>309.38</v>
      </c>
      <c r="H34" t="str">
        <f>VLOOKUP(SalesData[[#This Row],[Rep]],Organization_hierarchy[],2,FALSE)</f>
        <v>Susan</v>
      </c>
      <c r="I34" s="16">
        <f>INDEX(RegionTaxRate[],MATCH(SalesData[[#This Row],[Region]],RegionTaxRate[Region],0),2)</f>
        <v>2.12E-2</v>
      </c>
      <c r="J34" s="17">
        <f>SalesData[[#This Row],[TaxRate]]*SalesData[[#This Row],[Total]]</f>
        <v>6.5588559999999996</v>
      </c>
      <c r="K34" s="17">
        <f>SalesData[[#This Row],[SalesTax]]+SalesData[[#This Row],[Total]]</f>
        <v>315.93885599999999</v>
      </c>
    </row>
    <row r="35" spans="1:11" x14ac:dyDescent="0.25">
      <c r="A35" s="6">
        <v>44763</v>
      </c>
      <c r="B35" s="7" t="s">
        <v>13</v>
      </c>
      <c r="C35" s="7" t="s">
        <v>25</v>
      </c>
      <c r="D35" s="3" t="s">
        <v>28</v>
      </c>
      <c r="E35" s="8">
        <v>55</v>
      </c>
      <c r="F35" s="9">
        <v>12.49</v>
      </c>
      <c r="G35" s="10">
        <v>686.95</v>
      </c>
      <c r="H35" t="str">
        <f>VLOOKUP(SalesData[[#This Row],[Rep]],Organization_hierarchy[],2,FALSE)</f>
        <v>Edward</v>
      </c>
      <c r="I35" s="16">
        <f>INDEX(RegionTaxRate[],MATCH(SalesData[[#This Row],[Region]],RegionTaxRate[Region],0),2)</f>
        <v>1.6500000000000001E-2</v>
      </c>
      <c r="J35" s="17">
        <f>SalesData[[#This Row],[TaxRate]]*SalesData[[#This Row],[Total]]</f>
        <v>11.334675000000001</v>
      </c>
      <c r="K35" s="17">
        <f>SalesData[[#This Row],[SalesTax]]+SalesData[[#This Row],[Total]]</f>
        <v>698.28467499999999</v>
      </c>
    </row>
    <row r="36" spans="1:11" x14ac:dyDescent="0.25">
      <c r="A36" s="6">
        <v>44780</v>
      </c>
      <c r="B36" s="7" t="s">
        <v>13</v>
      </c>
      <c r="C36" s="7" t="s">
        <v>14</v>
      </c>
      <c r="D36" s="3" t="s">
        <v>28</v>
      </c>
      <c r="E36" s="8">
        <v>42</v>
      </c>
      <c r="F36" s="9">
        <v>23.95</v>
      </c>
      <c r="G36" s="10">
        <v>1005.9</v>
      </c>
      <c r="H36" t="str">
        <f>VLOOKUP(SalesData[[#This Row],[Rep]],Organization_hierarchy[],2,FALSE)</f>
        <v>Edward</v>
      </c>
      <c r="I36" s="16">
        <f>INDEX(RegionTaxRate[],MATCH(SalesData[[#This Row],[Region]],RegionTaxRate[Region],0),2)</f>
        <v>1.6500000000000001E-2</v>
      </c>
      <c r="J36" s="17">
        <f>SalesData[[#This Row],[TaxRate]]*SalesData[[#This Row],[Total]]</f>
        <v>16.597349999999999</v>
      </c>
      <c r="K36" s="17">
        <f>SalesData[[#This Row],[SalesTax]]+SalesData[[#This Row],[Total]]</f>
        <v>1022.49735</v>
      </c>
    </row>
    <row r="37" spans="1:11" x14ac:dyDescent="0.25">
      <c r="A37" s="6">
        <v>44797</v>
      </c>
      <c r="B37" s="7" t="s">
        <v>21</v>
      </c>
      <c r="C37" s="7" t="s">
        <v>11</v>
      </c>
      <c r="D37" s="3" t="s">
        <v>27</v>
      </c>
      <c r="E37" s="8">
        <v>3</v>
      </c>
      <c r="F37" s="9">
        <v>275</v>
      </c>
      <c r="G37" s="10">
        <v>825</v>
      </c>
      <c r="H37" t="str">
        <f>VLOOKUP(SalesData[[#This Row],[Rep]],Organization_hierarchy[],2,FALSE)</f>
        <v>Susan</v>
      </c>
      <c r="I37" s="16">
        <f>INDEX(RegionTaxRate[],MATCH(SalesData[[#This Row],[Region]],RegionTaxRate[Region],0),2)</f>
        <v>1.4500000000000001E-2</v>
      </c>
      <c r="J37" s="17">
        <f>SalesData[[#This Row],[TaxRate]]*SalesData[[#This Row],[Total]]</f>
        <v>11.9625</v>
      </c>
      <c r="K37" s="17">
        <f>SalesData[[#This Row],[SalesTax]]+SalesData[[#This Row],[Total]]</f>
        <v>836.96249999999998</v>
      </c>
    </row>
    <row r="38" spans="1:11" x14ac:dyDescent="0.25">
      <c r="A38" s="6">
        <v>44814</v>
      </c>
      <c r="B38" s="7" t="s">
        <v>13</v>
      </c>
      <c r="C38" s="7" t="s">
        <v>19</v>
      </c>
      <c r="D38" s="3" t="s">
        <v>10</v>
      </c>
      <c r="E38" s="8">
        <v>7</v>
      </c>
      <c r="F38" s="9">
        <v>1.29</v>
      </c>
      <c r="G38" s="10">
        <v>9.0300000000000011</v>
      </c>
      <c r="H38" t="str">
        <f>VLOOKUP(SalesData[[#This Row],[Rep]],Organization_hierarchy[],2,FALSE)</f>
        <v>Edward</v>
      </c>
      <c r="I38" s="16">
        <f>INDEX(RegionTaxRate[],MATCH(SalesData[[#This Row],[Region]],RegionTaxRate[Region],0),2)</f>
        <v>1.6500000000000001E-2</v>
      </c>
      <c r="J38" s="17">
        <f>SalesData[[#This Row],[TaxRate]]*SalesData[[#This Row],[Total]]</f>
        <v>0.14899500000000002</v>
      </c>
      <c r="K38" s="17">
        <f>SalesData[[#This Row],[SalesTax]]+SalesData[[#This Row],[Total]]</f>
        <v>9.1789950000000005</v>
      </c>
    </row>
    <row r="39" spans="1:11" x14ac:dyDescent="0.25">
      <c r="A39" s="6">
        <v>44831</v>
      </c>
      <c r="B39" s="7" t="s">
        <v>21</v>
      </c>
      <c r="C39" s="7" t="s">
        <v>11</v>
      </c>
      <c r="D39" s="3" t="s">
        <v>20</v>
      </c>
      <c r="E39" s="8">
        <v>76</v>
      </c>
      <c r="F39" s="9">
        <v>1.99</v>
      </c>
      <c r="G39" s="10">
        <v>151.24</v>
      </c>
      <c r="H39" t="str">
        <f>VLOOKUP(SalesData[[#This Row],[Rep]],Organization_hierarchy[],2,FALSE)</f>
        <v>Susan</v>
      </c>
      <c r="I39" s="16">
        <f>INDEX(RegionTaxRate[],MATCH(SalesData[[#This Row],[Region]],RegionTaxRate[Region],0),2)</f>
        <v>1.4500000000000001E-2</v>
      </c>
      <c r="J39" s="17">
        <f>SalesData[[#This Row],[TaxRate]]*SalesData[[#This Row],[Total]]</f>
        <v>2.1929800000000004</v>
      </c>
      <c r="K39" s="17">
        <f>SalesData[[#This Row],[SalesTax]]+SalesData[[#This Row],[Total]]</f>
        <v>153.43298000000001</v>
      </c>
    </row>
    <row r="40" spans="1:11" x14ac:dyDescent="0.25">
      <c r="A40" s="6">
        <v>44848</v>
      </c>
      <c r="B40" s="7" t="s">
        <v>21</v>
      </c>
      <c r="C40" s="7" t="s">
        <v>16</v>
      </c>
      <c r="D40" s="3" t="s">
        <v>15</v>
      </c>
      <c r="E40" s="8">
        <v>57</v>
      </c>
      <c r="F40" s="9">
        <v>19.989999999999998</v>
      </c>
      <c r="G40" s="10">
        <v>1139.4299999999998</v>
      </c>
      <c r="H40" t="str">
        <f>VLOOKUP(SalesData[[#This Row],[Rep]],Organization_hierarchy[],2,FALSE)</f>
        <v>Susan</v>
      </c>
      <c r="I40" s="16">
        <f>INDEX(RegionTaxRate[],MATCH(SalesData[[#This Row],[Region]],RegionTaxRate[Region],0),2)</f>
        <v>1.4500000000000001E-2</v>
      </c>
      <c r="J40" s="17">
        <f>SalesData[[#This Row],[TaxRate]]*SalesData[[#This Row],[Total]]</f>
        <v>16.521735</v>
      </c>
      <c r="K40" s="17">
        <f>SalesData[[#This Row],[SalesTax]]+SalesData[[#This Row],[Total]]</f>
        <v>1155.9517349999999</v>
      </c>
    </row>
    <row r="41" spans="1:11" x14ac:dyDescent="0.25">
      <c r="A41" s="6">
        <v>44865</v>
      </c>
      <c r="B41" s="7" t="s">
        <v>13</v>
      </c>
      <c r="C41" s="7" t="s">
        <v>23</v>
      </c>
      <c r="D41" s="3" t="s">
        <v>10</v>
      </c>
      <c r="E41" s="8">
        <v>14</v>
      </c>
      <c r="F41" s="9">
        <v>1.29</v>
      </c>
      <c r="G41" s="10">
        <v>18.060000000000002</v>
      </c>
      <c r="H41" t="str">
        <f>VLOOKUP(SalesData[[#This Row],[Rep]],Organization_hierarchy[],2,FALSE)</f>
        <v>Edward</v>
      </c>
      <c r="I41" s="16">
        <f>INDEX(RegionTaxRate[],MATCH(SalesData[[#This Row],[Region]],RegionTaxRate[Region],0),2)</f>
        <v>1.6500000000000001E-2</v>
      </c>
      <c r="J41" s="17">
        <f>SalesData[[#This Row],[TaxRate]]*SalesData[[#This Row],[Total]]</f>
        <v>0.29799000000000003</v>
      </c>
      <c r="K41" s="17">
        <f>SalesData[[#This Row],[SalesTax]]+SalesData[[#This Row],[Total]]</f>
        <v>18.357990000000001</v>
      </c>
    </row>
    <row r="42" spans="1:11" x14ac:dyDescent="0.25">
      <c r="A42" s="6">
        <v>44882</v>
      </c>
      <c r="B42" s="7" t="s">
        <v>13</v>
      </c>
      <c r="C42" s="7" t="s">
        <v>17</v>
      </c>
      <c r="D42" s="3" t="s">
        <v>15</v>
      </c>
      <c r="E42" s="8">
        <v>11</v>
      </c>
      <c r="F42" s="9">
        <v>4.99</v>
      </c>
      <c r="G42" s="10">
        <v>54.89</v>
      </c>
      <c r="H42" t="str">
        <f>VLOOKUP(SalesData[[#This Row],[Rep]],Organization_hierarchy[],2,FALSE)</f>
        <v>Edward</v>
      </c>
      <c r="I42" s="16">
        <f>INDEX(RegionTaxRate[],MATCH(SalesData[[#This Row],[Region]],RegionTaxRate[Region],0),2)</f>
        <v>1.6500000000000001E-2</v>
      </c>
      <c r="J42" s="17">
        <f>SalesData[[#This Row],[TaxRate]]*SalesData[[#This Row],[Total]]</f>
        <v>0.90568500000000007</v>
      </c>
      <c r="K42" s="17">
        <f>SalesData[[#This Row],[SalesTax]]+SalesData[[#This Row],[Total]]</f>
        <v>55.795684999999999</v>
      </c>
    </row>
    <row r="43" spans="1:11" x14ac:dyDescent="0.25">
      <c r="A43" s="6">
        <v>44899</v>
      </c>
      <c r="B43" s="7" t="s">
        <v>13</v>
      </c>
      <c r="C43" s="7" t="s">
        <v>17</v>
      </c>
      <c r="D43" s="3" t="s">
        <v>15</v>
      </c>
      <c r="E43" s="8">
        <v>94</v>
      </c>
      <c r="F43" s="9">
        <v>19.989999999999998</v>
      </c>
      <c r="G43" s="10">
        <v>1879.06</v>
      </c>
      <c r="H43" t="str">
        <f>VLOOKUP(SalesData[[#This Row],[Rep]],Organization_hierarchy[],2,FALSE)</f>
        <v>Edward</v>
      </c>
      <c r="I43" s="16">
        <f>INDEX(RegionTaxRate[],MATCH(SalesData[[#This Row],[Region]],RegionTaxRate[Region],0),2)</f>
        <v>1.6500000000000001E-2</v>
      </c>
      <c r="J43" s="17">
        <f>SalesData[[#This Row],[TaxRate]]*SalesData[[#This Row],[Total]]</f>
        <v>31.004490000000001</v>
      </c>
      <c r="K43" s="17">
        <f>SalesData[[#This Row],[SalesTax]]+SalesData[[#This Row],[Total]]</f>
        <v>1910.06449</v>
      </c>
    </row>
    <row r="44" spans="1:11" x14ac:dyDescent="0.25">
      <c r="A44" s="6">
        <v>44916</v>
      </c>
      <c r="B44" s="7" t="s">
        <v>13</v>
      </c>
      <c r="C44" s="7" t="s">
        <v>23</v>
      </c>
      <c r="D44" s="3" t="s">
        <v>15</v>
      </c>
      <c r="E44" s="8">
        <v>28</v>
      </c>
      <c r="F44" s="9">
        <v>4.99</v>
      </c>
      <c r="G44" s="10">
        <v>139.72</v>
      </c>
      <c r="H44" t="str">
        <f>VLOOKUP(SalesData[[#This Row],[Rep]],Organization_hierarchy[],2,FALSE)</f>
        <v>Edward</v>
      </c>
      <c r="I44" s="16">
        <f>INDEX(RegionTaxRate[],MATCH(SalesData[[#This Row],[Region]],RegionTaxRate[Region],0),2)</f>
        <v>1.6500000000000001E-2</v>
      </c>
      <c r="J44" s="17">
        <f>SalesData[[#This Row],[TaxRate]]*SalesData[[#This Row],[Total]]</f>
        <v>2.30538</v>
      </c>
      <c r="K44" s="17">
        <f>SalesData[[#This Row],[SalesTax]]+SalesData[[#This Row],[Total]]</f>
        <v>142.02538000000001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Kamin</cp:lastModifiedBy>
  <dcterms:created xsi:type="dcterms:W3CDTF">2022-12-27T00:12:34Z</dcterms:created>
  <dcterms:modified xsi:type="dcterms:W3CDTF">2022-12-27T00:18:33Z</dcterms:modified>
</cp:coreProperties>
</file>