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eat sheet" sheetId="1" r:id="rId3"/>
    <sheet state="visible" name="compare-ips" sheetId="2" r:id="rId4"/>
    <sheet state="visible" name="routing-table" sheetId="3" r:id="rId5"/>
    <sheet state="visible" name="simple calculation" sheetId="4" r:id="rId6"/>
    <sheet state="visible" name="example-1" sheetId="5" r:id="rId7"/>
    <sheet state="visible" name="example-2" sheetId="6" r:id="rId8"/>
    <sheet state="visible" name="example-3" sheetId="7" r:id="rId9"/>
    <sheet state="visible" name="example-4" sheetId="8" r:id="rId10"/>
  </sheets>
  <definedNames/>
  <calcPr/>
</workbook>
</file>

<file path=xl/sharedStrings.xml><?xml version="1.0" encoding="utf-8"?>
<sst xmlns="http://schemas.openxmlformats.org/spreadsheetml/2006/main" count="696" uniqueCount="130">
  <si>
    <t>Example Routing Table</t>
  </si>
  <si>
    <t>Compare two IPs</t>
  </si>
  <si>
    <t>Cheat sheet</t>
  </si>
  <si>
    <t>[kamran@kworkhorse ~]$ route -n</t>
  </si>
  <si>
    <t>Subnets</t>
  </si>
  <si>
    <t>Kernel IP routing table</t>
  </si>
  <si>
    <t>&lt;----</t>
  </si>
  <si>
    <t>Binary digits / bits</t>
  </si>
  <si>
    <t>Binary -&gt; Decimal</t>
  </si>
  <si>
    <t>Destination     Gateway         Genmask         Flags Metric Ref    Use Iface</t>
  </si>
  <si>
    <t>0.0.0.0         192.168.0.1     0.0.0.0         UG    600    0        0 wlp2s0</t>
  </si>
  <si>
    <t>IP  1:</t>
  </si>
  <si>
    <t>Bit index</t>
  </si>
  <si>
    <t>10000000</t>
  </si>
  <si>
    <t>=</t>
  </si>
  <si>
    <t>/24</t>
  </si>
  <si>
    <t>172.17.0.0      0.0.0.0         255.255.0.0     U     0      0        0 docker0</t>
  </si>
  <si>
    <t>=&gt;</t>
  </si>
  <si>
    <t>192.168.0.0     0.0.0.0         255.255.255.0   U     600    0        0 wlp2s0</t>
  </si>
  <si>
    <t>192.168.1.0     0.0.0.0         255.255.255.0   U     0      0        0 virbr1</t>
  </si>
  <si>
    <t>192.168.122.0   0.0.0.0         255.255.255.0   U     0      0        0 virbr0</t>
  </si>
  <si>
    <t>[kamran@kworkhorse ~]$</t>
  </si>
  <si>
    <t>2^7</t>
  </si>
  <si>
    <t>IP address of my computer</t>
  </si>
  <si>
    <t>2^6</t>
  </si>
  <si>
    <t>2^5</t>
  </si>
  <si>
    <t>2^4</t>
  </si>
  <si>
    <t>2^3</t>
  </si>
  <si>
    <t>2^2</t>
  </si>
  <si>
    <t>2^1</t>
  </si>
  <si>
    <t>2^0</t>
  </si>
  <si>
    <t>Weight calculation</t>
  </si>
  <si>
    <t>11000000</t>
  </si>
  <si>
    <t>IP 2:</t>
  </si>
  <si>
    <t>[kamran@kworkhorse ~]$ ifconfig | grep wlp2s0</t>
  </si>
  <si>
    <t>wlp2s0: flags=4163&lt;UP,BROADCAST,RUNNING,MULTICAST&gt;  mtu 1500</t>
  </si>
  <si>
    <t>inet 192.168.0.14  netmask 255.255.255.0  broadcast 192.168.0.255</t>
  </si>
  <si>
    <t>[kamran@kworkhorse subnetting]$</t>
  </si>
  <si>
    <t>Netmask: 255.255.255.0</t>
  </si>
  <si>
    <t>&lt;-- Notice same network bits --&gt;</t>
  </si>
  <si>
    <t>Result: IPs belong to same network</t>
  </si>
  <si>
    <t>Weight (Decimal)</t>
  </si>
  <si>
    <t>11100000</t>
  </si>
  <si>
    <t>&lt;----------</t>
  </si>
  <si>
    <t>&lt;--- one byte / one octet / 8 bits ---&gt;</t>
  </si>
  <si>
    <t>--------&gt;</t>
  </si>
  <si>
    <t>11110000</t>
  </si>
  <si>
    <t>11111000</t>
  </si>
  <si>
    <t>11111100</t>
  </si>
  <si>
    <t>Example: Convert 10100100 to decimal</t>
  </si>
  <si>
    <t>11111110</t>
  </si>
  <si>
    <t>Binary from the example</t>
  </si>
  <si>
    <t>11111111</t>
  </si>
  <si>
    <t xml:space="preserve">Notice the difference ---^      </t>
  </si>
  <si>
    <t>Result: IPs belong to different networks</t>
  </si>
  <si>
    <t>/29</t>
  </si>
  <si>
    <t>Calculate weight if bit at a position is set to '1'</t>
  </si>
  <si>
    <t>128+0+32+0+0+4+0+0</t>
  </si>
  <si>
    <t>00000</t>
  </si>
  <si>
    <t>101</t>
  </si>
  <si>
    <t>Sum all weights in one octet to find the value</t>
  </si>
  <si>
    <t>Binary 2^x</t>
  </si>
  <si>
    <t>11110</t>
  </si>
  <si>
    <t>011</t>
  </si>
  <si>
    <t>Netmask: 255.255.255.?</t>
  </si>
  <si>
    <t xml:space="preserve">Notice the difference in left part of octet ---^      </t>
  </si>
  <si>
    <t>The resultant value</t>
  </si>
  <si>
    <t>2⁰</t>
  </si>
  <si>
    <t>2¹</t>
  </si>
  <si>
    <t>2²</t>
  </si>
  <si>
    <t>Truth Tables</t>
  </si>
  <si>
    <t>2³</t>
  </si>
  <si>
    <t>Logical AND</t>
  </si>
  <si>
    <t>Logical OR</t>
  </si>
  <si>
    <t>Logical XOR</t>
  </si>
  <si>
    <t>2⁴</t>
  </si>
  <si>
    <t>AND</t>
  </si>
  <si>
    <t>OR</t>
  </si>
  <si>
    <t>XOR</t>
  </si>
  <si>
    <t>2⁵</t>
  </si>
  <si>
    <t>2⁶</t>
  </si>
  <si>
    <t>2⁷</t>
  </si>
  <si>
    <t>2⁸</t>
  </si>
  <si>
    <t>2⁹</t>
  </si>
  <si>
    <t>2¹⁰</t>
  </si>
  <si>
    <t>2¹¹</t>
  </si>
  <si>
    <t>2¹²</t>
  </si>
  <si>
    <t>2¹³</t>
  </si>
  <si>
    <t>2¹⁴</t>
  </si>
  <si>
    <t>2¹⁵</t>
  </si>
  <si>
    <t>2¹⁶</t>
  </si>
  <si>
    <t xml:space="preserve">Question: Given an IP address and network mask, what is the corresponding: </t>
  </si>
  <si>
    <t>(1) Network Address? (2) Broadcast Address? (3) Total hosts/IPs? (4) Host/IPs range? (5) Total subnets? (6) Subnet addresses?</t>
  </si>
  <si>
    <t>(update these three manually)</t>
  </si>
  <si>
    <t>Mask bits:</t>
  </si>
  <si>
    <t>Subnet bits (1's):</t>
  </si>
  <si>
    <t>Host bits (0's):</t>
  </si>
  <si>
    <t>1.) Network address = IP bitwise-AND Netmask</t>
  </si>
  <si>
    <t>IP:</t>
  </si>
  <si>
    <t>} AND</t>
  </si>
  <si>
    <t>Netmask:</t>
  </si>
  <si>
    <t>Network address:</t>
  </si>
  <si>
    <t>2.) Broadcast address = IP bitwise-OR HostMask</t>
  </si>
  <si>
    <t>2.a) Host mask = Inverted netmask (Netmask bitwise-XOR [all 1's in all octets])</t>
  </si>
  <si>
    <t>} XOR</t>
  </si>
  <si>
    <t>All ones (1's):</t>
  </si>
  <si>
    <t>Host mask:</t>
  </si>
  <si>
    <t>2.b) Broadcast address = IP bitwise-OR HostMask</t>
  </si>
  <si>
    <t>} OR</t>
  </si>
  <si>
    <t>Broadcast address:</t>
  </si>
  <si>
    <t xml:space="preserve">3.) Total number of hosts / IPs: 2 ^ count of host-bits in subnet mask </t>
  </si>
  <si>
    <t xml:space="preserve">Total number of hosts/IPs in a subnet: </t>
  </si>
  <si>
    <t>Shown in the free-hand drawing. I do not have full command on Google sheets :(</t>
  </si>
  <si>
    <t>4.) Count of usable IPs:</t>
  </si>
  <si>
    <t>Total number of hosts / IPs - 2</t>
  </si>
  <si>
    <t>First IP = (sub) network address + 1</t>
  </si>
  <si>
    <t>Last IP = Broadcast address - 1</t>
  </si>
  <si>
    <t>5.) Number of subnets: (2^count of subnet-bits in subnet mask)</t>
  </si>
  <si>
    <t>6.) Subnet addresses:</t>
  </si>
  <si>
    <t>Formula:</t>
  </si>
  <si>
    <t>2^HostBits x 0 ... 2^HostBits x (2^SubnetBits - 1)</t>
  </si>
  <si>
    <t>^</t>
  </si>
  <si>
    <t>x</t>
  </si>
  <si>
    <t xml:space="preserve">. </t>
  </si>
  <si>
    <t xml:space="preserve"> . </t>
  </si>
  <si>
    <t xml:space="preserve"> .</t>
  </si>
  <si>
    <t>3.) Total number of hosts / IPs:  (2 ^ count of host-bits in subnet mask )</t>
  </si>
  <si>
    <t>Total number of hosts - 2</t>
  </si>
  <si>
    <t>&lt;---- WRONG</t>
  </si>
  <si>
    <t>&lt;--- bits spread over multiple octets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</si>
</sst>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18.0"/>
      <name val="Arial"/>
    </font>
    <font>
      <b/>
      <sz val="24.0"/>
    </font>
    <font>
      <sz val="16.0"/>
      <name val="Courier New"/>
    </font>
    <font>
      <sz val="14.0"/>
    </font>
    <font>
      <b/>
      <sz val="14.0"/>
    </font>
    <font>
      <sz val="18.0"/>
    </font>
    <font/>
    <font>
      <b/>
      <sz val="14.0"/>
      <color rgb="FF333333"/>
      <name val="Inherit"/>
    </font>
    <font>
      <b/>
      <sz val="18.0"/>
    </font>
    <font>
      <b/>
      <sz val="18.0"/>
      <name val="Courier New"/>
    </font>
    <font>
      <sz val="16.0"/>
    </font>
    <font>
      <b/>
      <sz val="16.0"/>
    </font>
    <font>
      <b/>
      <sz val="12.0"/>
    </font>
    <font>
      <b/>
      <sz val="8.0"/>
    </font>
    <font>
      <b/>
      <sz val="14.0"/>
      <color rgb="FF000000"/>
      <name val="Arial"/>
    </font>
    <font>
      <i/>
      <sz val="12.0"/>
    </font>
    <font>
      <sz val="22.0"/>
    </font>
    <font>
      <b/>
      <sz val="14.0"/>
      <color rgb="FFFF0000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21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1" fillId="0" fontId="3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4" fillId="2" fontId="5" numFmtId="0" xfId="0" applyAlignment="1" applyBorder="1" applyFill="1" applyFont="1">
      <alignment horizontal="left" readingOrder="0"/>
    </xf>
    <xf borderId="0" fillId="0" fontId="6" numFmtId="0" xfId="0" applyFont="1"/>
    <xf borderId="5" fillId="0" fontId="7" numFmtId="0" xfId="0" applyBorder="1" applyFont="1"/>
    <xf borderId="0" fillId="0" fontId="6" numFmtId="0" xfId="0" applyAlignment="1" applyFont="1">
      <alignment horizontal="left" readingOrder="0"/>
    </xf>
    <xf borderId="6" fillId="0" fontId="7" numFmtId="0" xfId="0" applyBorder="1" applyFont="1"/>
    <xf borderId="0" fillId="0" fontId="6" numFmtId="0" xfId="0" applyAlignment="1" applyFont="1">
      <alignment horizontal="center"/>
    </xf>
    <xf borderId="7" fillId="3" fontId="8" numFmtId="0" xfId="0" applyAlignment="1" applyBorder="1" applyFill="1" applyFont="1">
      <alignment horizontal="center" readingOrder="0"/>
    </xf>
    <xf borderId="8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9" fillId="0" fontId="3" numFmtId="0" xfId="0" applyBorder="1" applyFont="1"/>
    <xf borderId="10" fillId="0" fontId="6" numFmtId="0" xfId="0" applyAlignment="1" applyBorder="1" applyFont="1">
      <alignment horizontal="center"/>
    </xf>
    <xf borderId="8" fillId="4" fontId="3" numFmtId="0" xfId="0" applyAlignment="1" applyBorder="1" applyFill="1" applyFont="1">
      <alignment readingOrder="0"/>
    </xf>
    <xf borderId="0" fillId="0" fontId="9" numFmtId="0" xfId="0" applyAlignment="1" applyFont="1">
      <alignment readingOrder="0"/>
    </xf>
    <xf borderId="7" fillId="5" fontId="8" numFmtId="0" xfId="0" applyAlignment="1" applyBorder="1" applyFill="1" applyFont="1">
      <alignment horizontal="center" readingOrder="0"/>
    </xf>
    <xf borderId="4" fillId="4" fontId="6" numFmtId="0" xfId="0" applyAlignment="1" applyBorder="1" applyFont="1">
      <alignment horizontal="center" readingOrder="0"/>
    </xf>
    <xf quotePrefix="1" borderId="11" fillId="0" fontId="4" numFmtId="0" xfId="0" applyAlignment="1" applyBorder="1" applyFont="1">
      <alignment readingOrder="0"/>
    </xf>
    <xf borderId="5" fillId="4" fontId="6" numFmtId="0" xfId="0" applyAlignment="1" applyBorder="1" applyFont="1">
      <alignment horizontal="center" readingOrder="0"/>
    </xf>
    <xf quotePrefix="1" borderId="12" fillId="0" fontId="4" numFmtId="0" xfId="0" applyAlignment="1" applyBorder="1" applyFont="1">
      <alignment readingOrder="0"/>
    </xf>
    <xf borderId="6" fillId="6" fontId="6" numFmtId="0" xfId="0" applyAlignment="1" applyBorder="1" applyFill="1" applyFont="1">
      <alignment horizontal="center" readingOrder="0"/>
    </xf>
    <xf borderId="0" fillId="4" fontId="3" numFmtId="0" xfId="0" applyFont="1"/>
    <xf borderId="0" fillId="5" fontId="9" numFmtId="0" xfId="0" applyAlignment="1" applyFont="1">
      <alignment horizontal="center" readingOrder="0"/>
    </xf>
    <xf quotePrefix="1" borderId="0" fillId="0" fontId="9" numFmtId="0" xfId="0" applyAlignment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4" fillId="4" fontId="6" numFmtId="0" xfId="0" applyAlignment="1" applyBorder="1" applyFont="1">
      <alignment horizontal="center"/>
    </xf>
    <xf borderId="14" fillId="0" fontId="3" numFmtId="0" xfId="0" applyBorder="1" applyFont="1"/>
    <xf borderId="15" fillId="0" fontId="7" numFmtId="0" xfId="0" applyBorder="1" applyFont="1"/>
    <xf borderId="5" fillId="4" fontId="6" numFmtId="0" xfId="0" applyAlignment="1" applyBorder="1" applyFont="1">
      <alignment horizontal="center"/>
    </xf>
    <xf borderId="16" fillId="0" fontId="3" numFmtId="0" xfId="0" applyBorder="1" applyFont="1"/>
    <xf quotePrefix="1" borderId="7" fillId="3" fontId="8" numFmtId="0" xfId="0" applyAlignment="1" applyBorder="1" applyFont="1">
      <alignment horizontal="center" readingOrder="0"/>
    </xf>
    <xf borderId="7" fillId="6" fontId="6" numFmtId="0" xfId="0" applyAlignment="1" applyBorder="1" applyFont="1">
      <alignment horizontal="center"/>
    </xf>
    <xf borderId="0" fillId="0" fontId="10" numFmtId="0" xfId="0" applyAlignment="1" applyFont="1">
      <alignment readingOrder="0"/>
    </xf>
    <xf borderId="0" fillId="7" fontId="9" numFmtId="0" xfId="0" applyAlignment="1" applyFill="1" applyFont="1">
      <alignment horizontal="center" readingOrder="0"/>
    </xf>
    <xf quotePrefix="1" borderId="10" fillId="0" fontId="4" numFmtId="0" xfId="0" applyAlignment="1" applyBorder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8" fontId="6" numFmtId="0" xfId="0" applyAlignment="1" applyFill="1" applyFont="1">
      <alignment horizontal="center"/>
    </xf>
    <xf borderId="0" fillId="8" fontId="11" numFmtId="0" xfId="0" applyAlignment="1" applyFont="1">
      <alignment horizontal="right" readingOrder="0"/>
    </xf>
    <xf borderId="17" fillId="0" fontId="7" numFmtId="0" xfId="0" applyBorder="1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10" fillId="0" fontId="6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7" fillId="0" fontId="5" numFmtId="0" xfId="0" applyAlignment="1" applyBorder="1" applyFont="1">
      <alignment horizontal="center" readingOrder="0"/>
    </xf>
    <xf borderId="0" fillId="9" fontId="6" numFmtId="0" xfId="0" applyAlignment="1" applyFill="1" applyFont="1">
      <alignment horizontal="center"/>
    </xf>
    <xf quotePrefix="1" borderId="18" fillId="0" fontId="4" numFmtId="0" xfId="0" applyAlignment="1" applyBorder="1" applyFont="1">
      <alignment readingOrder="0"/>
    </xf>
    <xf borderId="0" fillId="9" fontId="11" numFmtId="0" xfId="0" applyAlignment="1" applyFont="1">
      <alignment horizontal="right" readingOrder="0"/>
    </xf>
    <xf quotePrefix="1" borderId="19" fillId="0" fontId="4" numFmtId="0" xfId="0" applyAlignment="1" applyBorder="1" applyFont="1">
      <alignment readingOrder="0"/>
    </xf>
    <xf borderId="19" fillId="0" fontId="4" numFmtId="0" xfId="0" applyAlignment="1" applyBorder="1" applyFont="1">
      <alignment horizontal="center" readingOrder="0"/>
    </xf>
    <xf borderId="10" fillId="0" fontId="6" numFmtId="0" xfId="0" applyBorder="1" applyFont="1"/>
    <xf borderId="20" fillId="0" fontId="7" numFmtId="0" xfId="0" applyBorder="1" applyFont="1"/>
    <xf quotePrefix="1" borderId="5" fillId="6" fontId="6" numFmtId="0" xfId="0" applyAlignment="1" applyBorder="1" applyFont="1">
      <alignment horizontal="right" readingOrder="0"/>
    </xf>
    <xf quotePrefix="1" borderId="4" fillId="0" fontId="5" numFmtId="0" xfId="0" applyAlignment="1" applyBorder="1" applyFont="1">
      <alignment horizontal="center" readingOrder="0"/>
    </xf>
    <xf quotePrefix="1" borderId="7" fillId="6" fontId="6" numFmtId="0" xfId="0" applyAlignment="1" applyBorder="1" applyFont="1">
      <alignment readingOrder="0"/>
    </xf>
    <xf borderId="4" fillId="4" fontId="5" numFmtId="0" xfId="0" applyAlignment="1" applyBorder="1" applyFont="1">
      <alignment horizontal="left" readingOrder="0"/>
    </xf>
    <xf borderId="6" fillId="4" fontId="5" numFmtId="0" xfId="0" applyAlignment="1" applyBorder="1" applyFont="1">
      <alignment horizontal="left" readingOrder="0"/>
    </xf>
    <xf borderId="0" fillId="9" fontId="11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right"/>
    </xf>
    <xf borderId="0" fillId="0" fontId="5" numFmtId="0" xfId="0" applyAlignment="1" applyFont="1">
      <alignment horizontal="center" readingOrder="0"/>
    </xf>
    <xf borderId="10" fillId="0" fontId="5" numFmtId="0" xfId="0" applyAlignment="1" applyBorder="1" applyFont="1">
      <alignment horizontal="center" readingOrder="0"/>
    </xf>
    <xf borderId="4" fillId="2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12" fillId="0" fontId="14" numFmtId="0" xfId="0" applyAlignment="1" applyBorder="1" applyFont="1">
      <alignment horizontal="center" readingOrder="0"/>
    </xf>
    <xf quotePrefix="1" borderId="12" fillId="0" fontId="1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/>
    </xf>
    <xf quotePrefix="1" borderId="12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/>
    </xf>
    <xf quotePrefix="1" borderId="0" fillId="0" fontId="14" numFmtId="0" xfId="0" applyAlignment="1" applyFont="1">
      <alignment horizontal="center" readingOrder="0"/>
    </xf>
    <xf borderId="17" fillId="0" fontId="4" numFmtId="0" xfId="0" applyAlignment="1" applyBorder="1" applyFont="1">
      <alignment horizontal="center" readingOrder="0"/>
    </xf>
    <xf quotePrefix="1" borderId="0" fillId="0" fontId="4" numFmtId="0" xfId="0" applyAlignment="1" applyFont="1">
      <alignment horizontal="center" readingOrder="0"/>
    </xf>
    <xf borderId="18" fillId="0" fontId="4" numFmtId="0" xfId="0" applyAlignment="1" applyBorder="1" applyFont="1">
      <alignment horizontal="center" readingOrder="0"/>
    </xf>
    <xf borderId="19" fillId="0" fontId="14" numFmtId="0" xfId="0" applyAlignment="1" applyBorder="1" applyFont="1">
      <alignment horizontal="center" readingOrder="0"/>
    </xf>
    <xf quotePrefix="1" borderId="19" fillId="0" fontId="14" numFmtId="0" xfId="0" applyAlignment="1" applyBorder="1" applyFont="1">
      <alignment horizontal="center" readingOrder="0"/>
    </xf>
    <xf borderId="20" fillId="0" fontId="4" numFmtId="0" xfId="0" applyAlignment="1" applyBorder="1" applyFont="1">
      <alignment horizontal="center" readingOrder="0"/>
    </xf>
    <xf quotePrefix="1" borderId="19" fillId="0" fontId="4" numFmtId="0" xfId="0" applyAlignment="1" applyBorder="1" applyFont="1">
      <alignment horizontal="center" readingOrder="0"/>
    </xf>
    <xf borderId="18" fillId="0" fontId="5" numFmtId="0" xfId="0" applyAlignment="1" applyBorder="1" applyFont="1">
      <alignment horizontal="center" readingOrder="0"/>
    </xf>
    <xf borderId="20" fillId="0" fontId="5" numFmtId="0" xfId="0" applyAlignment="1" applyBorder="1" applyFont="1">
      <alignment horizontal="right"/>
    </xf>
    <xf borderId="0" fillId="0" fontId="4" numFmtId="0" xfId="0" applyAlignment="1" applyFont="1">
      <alignment horizontal="left"/>
    </xf>
    <xf borderId="0" fillId="3" fontId="15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5" fontId="16" numFmtId="0" xfId="0" applyAlignment="1" applyFont="1">
      <alignment horizontal="left" readingOrder="0"/>
    </xf>
    <xf borderId="0" fillId="5" fontId="4" numFmtId="0" xfId="0" applyAlignment="1" applyFont="1">
      <alignment horizontal="center"/>
    </xf>
    <xf borderId="0" fillId="6" fontId="7" numFmtId="0" xfId="0" applyFont="1"/>
    <xf borderId="0" fillId="10" fontId="5" numFmtId="0" xfId="0" applyAlignment="1" applyFill="1" applyFont="1">
      <alignment horizontal="left" readingOrder="0"/>
    </xf>
    <xf borderId="0" fillId="1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7" numFmtId="0" xfId="0" applyAlignment="1" applyFont="1">
      <alignment horizontal="center" readingOrder="0" vertical="center"/>
    </xf>
    <xf borderId="5" fillId="0" fontId="5" numFmtId="0" xfId="0" applyAlignment="1" applyBorder="1" applyFont="1">
      <alignment horizontal="left" readingOrder="0"/>
    </xf>
    <xf borderId="5" fillId="0" fontId="4" numFmtId="0" xfId="0" applyBorder="1" applyFont="1"/>
    <xf borderId="5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/>
    </xf>
    <xf quotePrefix="1" borderId="5" fillId="0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6" fontId="4" numFmtId="0" xfId="0" applyFont="1"/>
    <xf borderId="4" fillId="2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4" fillId="2" fontId="5" numFmtId="0" xfId="0" applyAlignment="1" applyBorder="1" applyFont="1">
      <alignment readingOrder="0"/>
    </xf>
    <xf borderId="12" fillId="0" fontId="4" numFmtId="0" xfId="0" applyBorder="1" applyFont="1"/>
    <xf borderId="7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19" fillId="0" fontId="4" numFmtId="0" xfId="0" applyBorder="1" applyFont="1"/>
    <xf borderId="0" fillId="0" fontId="4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 readingOrder="0" shrinkToFit="0" vertical="center" wrapText="1"/>
    </xf>
    <xf borderId="0" fillId="9" fontId="5" numFmtId="0" xfId="0" applyAlignment="1" applyFont="1">
      <alignment horizontal="center"/>
    </xf>
    <xf borderId="7" fillId="9" fontId="5" numFmtId="0" xfId="0" applyAlignment="1" applyBorder="1" applyFont="1">
      <alignment horizontal="center"/>
    </xf>
    <xf borderId="6" fillId="9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9" width="7.43"/>
    <col customWidth="1" min="20" max="20" width="15.0"/>
    <col customWidth="1" min="21" max="21" width="2.71"/>
    <col customWidth="1" min="22" max="22" width="5.43"/>
    <col customWidth="1" min="23" max="23" width="5.57"/>
  </cols>
  <sheetData>
    <row r="1">
      <c r="A1" s="2" t="s">
        <v>2</v>
      </c>
      <c r="B1" s="4"/>
      <c r="C1" s="4"/>
      <c r="D1" s="4"/>
      <c r="E1" s="4"/>
      <c r="F1" s="4"/>
      <c r="G1" s="4"/>
      <c r="H1" s="4"/>
      <c r="I1" s="6"/>
      <c r="J1" s="4"/>
    </row>
    <row r="2">
      <c r="A2" s="4"/>
      <c r="B2" s="4"/>
      <c r="C2" s="4"/>
      <c r="D2" s="4"/>
      <c r="E2" s="4"/>
      <c r="F2" s="4"/>
      <c r="G2" s="4"/>
      <c r="H2" s="4"/>
      <c r="I2" s="6"/>
      <c r="J2" s="4"/>
      <c r="T2" s="10" t="s">
        <v>4</v>
      </c>
      <c r="U2" s="12"/>
      <c r="V2" s="12"/>
      <c r="W2" s="14"/>
    </row>
    <row r="3">
      <c r="A3" s="16">
        <v>0.0</v>
      </c>
      <c r="B3" s="16">
        <v>0.0</v>
      </c>
      <c r="C3" s="16">
        <v>0.0</v>
      </c>
      <c r="D3" s="16">
        <v>0.0</v>
      </c>
      <c r="E3" s="16">
        <v>0.0</v>
      </c>
      <c r="F3" s="16">
        <v>0.0</v>
      </c>
      <c r="G3" s="16">
        <v>0.0</v>
      </c>
      <c r="H3" s="16">
        <v>0.0</v>
      </c>
      <c r="I3" s="6" t="s">
        <v>6</v>
      </c>
      <c r="J3" s="18" t="s">
        <v>7</v>
      </c>
      <c r="T3" s="10" t="s">
        <v>8</v>
      </c>
      <c r="U3" s="12"/>
      <c r="V3" s="12"/>
      <c r="W3" s="14"/>
    </row>
    <row r="4">
      <c r="A4" s="23">
        <v>7.0</v>
      </c>
      <c r="B4" s="23">
        <v>6.0</v>
      </c>
      <c r="C4" s="23">
        <v>5.0</v>
      </c>
      <c r="D4" s="23">
        <v>4.0</v>
      </c>
      <c r="E4" s="23">
        <v>3.0</v>
      </c>
      <c r="F4" s="23">
        <v>2.0</v>
      </c>
      <c r="G4" s="23">
        <v>1.0</v>
      </c>
      <c r="H4" s="23">
        <v>0.0</v>
      </c>
      <c r="I4" s="6" t="s">
        <v>6</v>
      </c>
      <c r="J4" s="18" t="s">
        <v>12</v>
      </c>
      <c r="T4" s="25" t="s">
        <v>13</v>
      </c>
      <c r="U4" s="27" t="s">
        <v>14</v>
      </c>
      <c r="V4" s="32">
        <v>128.0</v>
      </c>
      <c r="W4" s="36"/>
    </row>
    <row r="5">
      <c r="A5" s="39" t="s">
        <v>22</v>
      </c>
      <c r="B5" s="16" t="s">
        <v>24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30</v>
      </c>
      <c r="I5" s="6" t="s">
        <v>6</v>
      </c>
      <c r="J5" s="18" t="s">
        <v>31</v>
      </c>
      <c r="T5" s="43" t="s">
        <v>32</v>
      </c>
      <c r="U5" s="44" t="s">
        <v>14</v>
      </c>
      <c r="V5" s="45">
        <v>192.0</v>
      </c>
      <c r="W5" s="48"/>
    </row>
    <row r="6">
      <c r="A6" s="23">
        <v>128.0</v>
      </c>
      <c r="B6" s="23">
        <v>64.0</v>
      </c>
      <c r="C6" s="23">
        <v>32.0</v>
      </c>
      <c r="D6" s="23">
        <v>16.0</v>
      </c>
      <c r="E6" s="23">
        <v>8.0</v>
      </c>
      <c r="F6" s="23">
        <v>4.0</v>
      </c>
      <c r="G6" s="23">
        <v>2.0</v>
      </c>
      <c r="H6" s="23">
        <v>1.0</v>
      </c>
      <c r="I6" s="6" t="s">
        <v>6</v>
      </c>
      <c r="J6" s="18" t="s">
        <v>41</v>
      </c>
      <c r="T6" s="43" t="s">
        <v>42</v>
      </c>
      <c r="U6" s="44" t="s">
        <v>14</v>
      </c>
      <c r="V6" s="45">
        <v>224.0</v>
      </c>
      <c r="W6" s="48"/>
    </row>
    <row r="7">
      <c r="A7" s="52" t="s">
        <v>44</v>
      </c>
      <c r="B7" s="12"/>
      <c r="C7" s="12"/>
      <c r="D7" s="12"/>
      <c r="E7" s="12"/>
      <c r="F7" s="12"/>
      <c r="G7" s="12"/>
      <c r="H7" s="14"/>
      <c r="I7" s="9"/>
      <c r="J7" s="4"/>
      <c r="T7" s="43" t="s">
        <v>46</v>
      </c>
      <c r="U7" s="44" t="s">
        <v>14</v>
      </c>
      <c r="V7" s="45">
        <v>240.0</v>
      </c>
      <c r="W7" s="48"/>
    </row>
    <row r="8">
      <c r="A8" s="53"/>
      <c r="B8" s="53"/>
      <c r="C8" s="53"/>
      <c r="D8" s="53"/>
      <c r="E8" s="53"/>
      <c r="F8" s="53"/>
      <c r="G8" s="53"/>
      <c r="H8" s="53"/>
      <c r="I8" s="53"/>
      <c r="T8" s="43" t="s">
        <v>47</v>
      </c>
      <c r="U8" s="44" t="s">
        <v>14</v>
      </c>
      <c r="V8" s="45">
        <v>248.0</v>
      </c>
      <c r="W8" s="48"/>
    </row>
    <row r="9">
      <c r="A9" s="9"/>
      <c r="B9" s="9"/>
      <c r="C9" s="9"/>
      <c r="D9" s="9"/>
      <c r="E9" s="9"/>
      <c r="F9" s="9"/>
      <c r="G9" s="9"/>
      <c r="H9" s="9"/>
      <c r="I9" s="9"/>
      <c r="J9" s="4"/>
      <c r="K9" s="4"/>
      <c r="T9" s="43" t="s">
        <v>48</v>
      </c>
      <c r="U9" s="44" t="s">
        <v>14</v>
      </c>
      <c r="V9" s="45">
        <v>252.0</v>
      </c>
      <c r="W9" s="48"/>
    </row>
    <row r="10">
      <c r="A10" s="54" t="s">
        <v>49</v>
      </c>
      <c r="B10" s="55"/>
      <c r="C10" s="9"/>
      <c r="D10" s="9"/>
      <c r="E10" s="9"/>
      <c r="F10" s="9"/>
      <c r="G10" s="9"/>
      <c r="H10" s="9"/>
      <c r="I10" s="9"/>
      <c r="J10" s="4"/>
      <c r="K10" s="4"/>
      <c r="T10" s="43" t="s">
        <v>50</v>
      </c>
      <c r="U10" s="44" t="s">
        <v>14</v>
      </c>
      <c r="V10" s="45">
        <v>254.0</v>
      </c>
      <c r="W10" s="48"/>
    </row>
    <row r="11">
      <c r="A11" s="56">
        <v>1.0</v>
      </c>
      <c r="B11" s="56">
        <v>0.0</v>
      </c>
      <c r="C11" s="56">
        <v>1.0</v>
      </c>
      <c r="D11" s="56">
        <v>0.0</v>
      </c>
      <c r="E11" s="56">
        <v>0.0</v>
      </c>
      <c r="F11" s="56">
        <v>1.0</v>
      </c>
      <c r="G11" s="56">
        <v>0.0</v>
      </c>
      <c r="H11" s="56">
        <v>0.0</v>
      </c>
      <c r="I11" s="6" t="s">
        <v>6</v>
      </c>
      <c r="J11" s="18" t="s">
        <v>51</v>
      </c>
      <c r="K11" s="4"/>
      <c r="T11" s="58" t="s">
        <v>52</v>
      </c>
      <c r="U11" s="60" t="s">
        <v>14</v>
      </c>
      <c r="V11" s="61">
        <v>255.0</v>
      </c>
      <c r="W11" s="63"/>
    </row>
    <row r="12">
      <c r="A12" s="39" t="s">
        <v>22</v>
      </c>
      <c r="B12" s="16" t="s">
        <v>24</v>
      </c>
      <c r="C12" s="16" t="s">
        <v>25</v>
      </c>
      <c r="D12" s="16" t="s">
        <v>26</v>
      </c>
      <c r="E12" s="16" t="s">
        <v>27</v>
      </c>
      <c r="F12" s="16" t="s">
        <v>28</v>
      </c>
      <c r="G12" s="16" t="s">
        <v>29</v>
      </c>
      <c r="H12" s="16" t="s">
        <v>30</v>
      </c>
      <c r="I12" s="6" t="s">
        <v>6</v>
      </c>
      <c r="J12" s="18" t="s">
        <v>31</v>
      </c>
      <c r="K12" s="4"/>
    </row>
    <row r="13">
      <c r="A13" s="56">
        <v>128.0</v>
      </c>
      <c r="B13" s="56">
        <v>0.0</v>
      </c>
      <c r="C13" s="56">
        <v>32.0</v>
      </c>
      <c r="D13" s="56">
        <v>0.0</v>
      </c>
      <c r="E13" s="56">
        <v>0.0</v>
      </c>
      <c r="F13" s="56">
        <v>4.0</v>
      </c>
      <c r="G13" s="56">
        <v>0.0</v>
      </c>
      <c r="H13" s="56">
        <v>0.0</v>
      </c>
      <c r="I13" s="6" t="s">
        <v>6</v>
      </c>
      <c r="J13" s="18" t="s">
        <v>56</v>
      </c>
      <c r="K13" s="4"/>
    </row>
    <row r="14">
      <c r="A14" s="65" t="s">
        <v>57</v>
      </c>
      <c r="B14" s="12"/>
      <c r="C14" s="12"/>
      <c r="D14" s="12"/>
      <c r="E14" s="12"/>
      <c r="F14" s="12"/>
      <c r="G14" s="12"/>
      <c r="H14" s="14"/>
      <c r="I14" s="6" t="s">
        <v>6</v>
      </c>
      <c r="J14" s="18" t="s">
        <v>60</v>
      </c>
      <c r="K14" s="4"/>
      <c r="S14" s="67" t="s">
        <v>61</v>
      </c>
      <c r="T14" s="68"/>
      <c r="U14" s="55"/>
      <c r="V14" s="55"/>
    </row>
    <row r="15">
      <c r="A15" s="70">
        <f>sum(A13:H13)</f>
        <v>164</v>
      </c>
      <c r="B15" s="12"/>
      <c r="C15" s="12"/>
      <c r="D15" s="12"/>
      <c r="E15" s="12"/>
      <c r="F15" s="12"/>
      <c r="G15" s="12"/>
      <c r="H15" s="14"/>
      <c r="I15" s="6" t="s">
        <v>6</v>
      </c>
      <c r="J15" s="18" t="s">
        <v>66</v>
      </c>
      <c r="K15" s="4"/>
      <c r="S15" s="71" t="s">
        <v>67</v>
      </c>
      <c r="T15" s="72">
        <f>power(2,0)</f>
        <v>1</v>
      </c>
    </row>
    <row r="16">
      <c r="A16" s="9"/>
      <c r="B16" s="9"/>
      <c r="C16" s="9"/>
      <c r="D16" s="9"/>
      <c r="E16" s="9"/>
      <c r="F16" s="9"/>
      <c r="G16" s="9"/>
      <c r="H16" s="9"/>
      <c r="I16" s="9"/>
      <c r="J16" s="4"/>
      <c r="K16" s="4"/>
      <c r="S16" s="71" t="s">
        <v>68</v>
      </c>
      <c r="T16" s="72">
        <f>power(2,1)</f>
        <v>2</v>
      </c>
    </row>
    <row r="17">
      <c r="A17" s="9"/>
      <c r="B17" s="9"/>
      <c r="C17" s="9"/>
      <c r="D17" s="9"/>
      <c r="E17" s="9"/>
      <c r="F17" s="9"/>
      <c r="G17" s="9"/>
      <c r="H17" s="9"/>
      <c r="I17" s="9"/>
      <c r="J17" s="4"/>
      <c r="K17" s="4"/>
      <c r="S17" s="71" t="s">
        <v>69</v>
      </c>
      <c r="T17" s="72">
        <f>power(2,2)</f>
        <v>4</v>
      </c>
    </row>
    <row r="18">
      <c r="A18" s="73" t="s">
        <v>70</v>
      </c>
      <c r="R18" s="73"/>
      <c r="S18" s="74" t="s">
        <v>71</v>
      </c>
      <c r="T18" s="72">
        <f>power(2,3)</f>
        <v>8</v>
      </c>
    </row>
    <row r="19">
      <c r="A19" s="75" t="s">
        <v>72</v>
      </c>
      <c r="B19" s="12"/>
      <c r="C19" s="12"/>
      <c r="D19" s="12"/>
      <c r="E19" s="14"/>
      <c r="G19" s="75" t="s">
        <v>73</v>
      </c>
      <c r="H19" s="12"/>
      <c r="I19" s="12"/>
      <c r="J19" s="12"/>
      <c r="K19" s="14"/>
      <c r="M19" s="75" t="s">
        <v>74</v>
      </c>
      <c r="N19" s="12"/>
      <c r="O19" s="12"/>
      <c r="P19" s="12"/>
      <c r="Q19" s="14"/>
      <c r="R19" s="76"/>
      <c r="S19" s="71" t="s">
        <v>75</v>
      </c>
      <c r="T19" s="72">
        <f>power(2,4)</f>
        <v>16</v>
      </c>
    </row>
    <row r="20">
      <c r="A20" s="77">
        <v>1.0</v>
      </c>
      <c r="B20" s="78" t="s">
        <v>76</v>
      </c>
      <c r="C20" s="32">
        <v>1.0</v>
      </c>
      <c r="D20" s="79" t="s">
        <v>14</v>
      </c>
      <c r="E20" s="80">
        <v>1.0</v>
      </c>
      <c r="G20" s="77">
        <v>1.0</v>
      </c>
      <c r="H20" s="78" t="s">
        <v>77</v>
      </c>
      <c r="I20" s="32">
        <v>1.0</v>
      </c>
      <c r="J20" s="81" t="s">
        <v>14</v>
      </c>
      <c r="K20" s="80">
        <v>1.0</v>
      </c>
      <c r="M20" s="77">
        <v>1.0</v>
      </c>
      <c r="N20" s="78" t="s">
        <v>78</v>
      </c>
      <c r="O20" s="32">
        <v>1.0</v>
      </c>
      <c r="P20" s="79" t="s">
        <v>14</v>
      </c>
      <c r="Q20" s="80">
        <v>0.0</v>
      </c>
      <c r="R20" s="45"/>
      <c r="S20" s="71" t="s">
        <v>79</v>
      </c>
      <c r="T20" s="72">
        <f>power(2,5)</f>
        <v>32</v>
      </c>
    </row>
    <row r="21">
      <c r="A21" s="82">
        <v>1.0</v>
      </c>
      <c r="B21" s="83" t="s">
        <v>76</v>
      </c>
      <c r="C21" s="45">
        <v>0.0</v>
      </c>
      <c r="D21" s="84" t="s">
        <v>14</v>
      </c>
      <c r="E21" s="85">
        <v>0.0</v>
      </c>
      <c r="F21" s="4"/>
      <c r="G21" s="82">
        <v>1.0</v>
      </c>
      <c r="H21" s="83" t="s">
        <v>77</v>
      </c>
      <c r="I21" s="45">
        <v>0.0</v>
      </c>
      <c r="J21" s="86" t="s">
        <v>14</v>
      </c>
      <c r="K21" s="85">
        <v>1.0</v>
      </c>
      <c r="M21" s="82">
        <v>1.0</v>
      </c>
      <c r="N21" s="83" t="s">
        <v>78</v>
      </c>
      <c r="O21" s="45">
        <v>0.0</v>
      </c>
      <c r="P21" s="84" t="s">
        <v>14</v>
      </c>
      <c r="Q21" s="85">
        <v>1.0</v>
      </c>
      <c r="R21" s="45"/>
      <c r="S21" s="71" t="s">
        <v>80</v>
      </c>
      <c r="T21" s="72">
        <f>power(2,6)</f>
        <v>64</v>
      </c>
    </row>
    <row r="22">
      <c r="A22" s="82">
        <v>0.0</v>
      </c>
      <c r="B22" s="83" t="s">
        <v>76</v>
      </c>
      <c r="C22" s="45">
        <v>1.0</v>
      </c>
      <c r="D22" s="84" t="s">
        <v>14</v>
      </c>
      <c r="E22" s="85">
        <v>0.0</v>
      </c>
      <c r="G22" s="82">
        <v>0.0</v>
      </c>
      <c r="H22" s="83" t="s">
        <v>77</v>
      </c>
      <c r="I22" s="45">
        <v>1.0</v>
      </c>
      <c r="J22" s="86" t="s">
        <v>14</v>
      </c>
      <c r="K22" s="85">
        <v>1.0</v>
      </c>
      <c r="M22" s="82">
        <v>0.0</v>
      </c>
      <c r="N22" s="83" t="s">
        <v>78</v>
      </c>
      <c r="O22" s="45">
        <v>1.0</v>
      </c>
      <c r="P22" s="84" t="s">
        <v>14</v>
      </c>
      <c r="Q22" s="85">
        <v>1.0</v>
      </c>
      <c r="R22" s="45"/>
      <c r="S22" s="71" t="s">
        <v>81</v>
      </c>
      <c r="T22" s="72">
        <f>power(2,7)</f>
        <v>128</v>
      </c>
    </row>
    <row r="23">
      <c r="A23" s="87">
        <v>0.0</v>
      </c>
      <c r="B23" s="88" t="s">
        <v>76</v>
      </c>
      <c r="C23" s="61">
        <v>0.0</v>
      </c>
      <c r="D23" s="89" t="s">
        <v>14</v>
      </c>
      <c r="E23" s="90">
        <v>0.0</v>
      </c>
      <c r="G23" s="87">
        <v>0.0</v>
      </c>
      <c r="H23" s="88" t="s">
        <v>77</v>
      </c>
      <c r="I23" s="61">
        <v>0.0</v>
      </c>
      <c r="J23" s="91" t="s">
        <v>14</v>
      </c>
      <c r="K23" s="90">
        <v>0.0</v>
      </c>
      <c r="M23" s="87">
        <v>0.0</v>
      </c>
      <c r="N23" s="88" t="s">
        <v>78</v>
      </c>
      <c r="O23" s="61">
        <v>0.0</v>
      </c>
      <c r="P23" s="89" t="s">
        <v>14</v>
      </c>
      <c r="Q23" s="90">
        <v>0.0</v>
      </c>
      <c r="R23" s="45"/>
      <c r="S23" s="71" t="s">
        <v>82</v>
      </c>
      <c r="T23" s="72">
        <f>power(2,8)</f>
        <v>256</v>
      </c>
    </row>
    <row r="24">
      <c r="B24" s="4"/>
      <c r="C24" s="4"/>
      <c r="D24" s="4"/>
      <c r="E24" s="4"/>
      <c r="F24" s="4"/>
      <c r="H24" s="53"/>
      <c r="I24" s="53"/>
      <c r="S24" s="71" t="s">
        <v>83</v>
      </c>
      <c r="T24" s="72">
        <f>power(2,9)</f>
        <v>512</v>
      </c>
    </row>
    <row r="25">
      <c r="H25" s="53"/>
      <c r="I25" s="53"/>
      <c r="S25" s="71" t="s">
        <v>84</v>
      </c>
      <c r="T25" s="72">
        <f>power(2,10)</f>
        <v>1024</v>
      </c>
    </row>
    <row r="26">
      <c r="C26" s="11"/>
      <c r="F26" s="6"/>
      <c r="G26" s="6"/>
      <c r="H26" s="53"/>
      <c r="I26" s="53"/>
      <c r="S26" s="71" t="s">
        <v>85</v>
      </c>
      <c r="T26" s="72">
        <f>power(2,11)</f>
        <v>2048</v>
      </c>
    </row>
    <row r="27">
      <c r="F27" s="18"/>
      <c r="G27" s="18"/>
      <c r="H27" s="53"/>
      <c r="I27" s="53"/>
      <c r="S27" s="71" t="s">
        <v>86</v>
      </c>
      <c r="T27" s="72">
        <f>power(2,12)</f>
        <v>4096</v>
      </c>
    </row>
    <row r="28">
      <c r="H28" s="53"/>
      <c r="I28" s="53"/>
      <c r="S28" s="71" t="s">
        <v>87</v>
      </c>
      <c r="T28" s="72">
        <f>power(2,13)</f>
        <v>8192</v>
      </c>
    </row>
    <row r="29">
      <c r="H29" s="53"/>
      <c r="I29" s="53"/>
      <c r="S29" s="71" t="s">
        <v>88</v>
      </c>
      <c r="T29" s="72">
        <f>power(2,14)</f>
        <v>16384</v>
      </c>
    </row>
    <row r="30">
      <c r="H30" s="53"/>
      <c r="I30" s="53"/>
      <c r="S30" s="71" t="s">
        <v>89</v>
      </c>
      <c r="T30" s="72">
        <f>power(2,15)</f>
        <v>32768</v>
      </c>
    </row>
    <row r="31">
      <c r="H31" s="53"/>
      <c r="I31" s="53"/>
      <c r="S31" s="92" t="s">
        <v>90</v>
      </c>
      <c r="T31" s="93">
        <f>power(2,16)</f>
        <v>65536</v>
      </c>
    </row>
    <row r="32">
      <c r="H32" s="53"/>
      <c r="I32" s="53"/>
      <c r="S32" s="6"/>
    </row>
    <row r="33">
      <c r="H33" s="53"/>
      <c r="I33" s="53"/>
      <c r="S33" s="6"/>
    </row>
    <row r="34">
      <c r="H34" s="53"/>
      <c r="I34" s="53"/>
    </row>
    <row r="35">
      <c r="H35" s="53"/>
      <c r="I35" s="53"/>
    </row>
    <row r="36">
      <c r="A36" s="4"/>
      <c r="B36" s="4"/>
      <c r="C36" s="4"/>
      <c r="D36" s="4"/>
      <c r="E36" s="4"/>
      <c r="F36" s="4"/>
      <c r="G36" s="4"/>
      <c r="H36" s="53"/>
      <c r="I36" s="53"/>
    </row>
    <row r="37">
      <c r="B37" s="4"/>
      <c r="C37" s="4"/>
      <c r="D37" s="4"/>
      <c r="E37" s="4"/>
      <c r="F37" s="4"/>
      <c r="G37" s="4"/>
      <c r="H37" s="53"/>
      <c r="I37" s="53"/>
    </row>
    <row r="38">
      <c r="H38" s="53"/>
      <c r="I38" s="53"/>
    </row>
    <row r="39">
      <c r="H39" s="53"/>
      <c r="I39" s="53"/>
    </row>
    <row r="40">
      <c r="H40" s="53"/>
      <c r="I40" s="53"/>
    </row>
    <row r="41">
      <c r="H41" s="53"/>
      <c r="I41" s="53"/>
    </row>
    <row r="42">
      <c r="H42" s="53"/>
      <c r="I42" s="53"/>
    </row>
    <row r="43">
      <c r="H43" s="53"/>
      <c r="I43" s="53"/>
    </row>
    <row r="44">
      <c r="H44" s="53"/>
      <c r="I44" s="53"/>
    </row>
    <row r="45">
      <c r="H45" s="53"/>
      <c r="I45" s="53"/>
    </row>
    <row r="46">
      <c r="H46" s="53"/>
      <c r="I46" s="53"/>
    </row>
    <row r="47">
      <c r="H47" s="53"/>
      <c r="I47" s="53"/>
    </row>
    <row r="48">
      <c r="A48" s="53"/>
      <c r="B48" s="53"/>
      <c r="C48" s="53"/>
      <c r="D48" s="53"/>
      <c r="E48" s="53"/>
      <c r="F48" s="53"/>
      <c r="G48" s="53"/>
      <c r="H48" s="53"/>
      <c r="I48" s="53"/>
    </row>
    <row r="49">
      <c r="A49" s="53"/>
      <c r="B49" s="53"/>
      <c r="C49" s="53"/>
      <c r="D49" s="53"/>
      <c r="E49" s="53"/>
      <c r="F49" s="53"/>
      <c r="G49" s="53"/>
      <c r="H49" s="53"/>
      <c r="I49" s="53"/>
    </row>
    <row r="50">
      <c r="A50" s="53"/>
      <c r="B50" s="53"/>
      <c r="C50" s="53"/>
      <c r="D50" s="53"/>
      <c r="E50" s="53"/>
      <c r="F50" s="53"/>
      <c r="G50" s="53"/>
      <c r="H50" s="53"/>
      <c r="I50" s="53"/>
    </row>
    <row r="51">
      <c r="A51" s="53"/>
      <c r="B51" s="53"/>
      <c r="C51" s="53"/>
      <c r="D51" s="53"/>
      <c r="E51" s="53"/>
      <c r="F51" s="53"/>
      <c r="G51" s="53"/>
      <c r="H51" s="53"/>
      <c r="I51" s="53"/>
    </row>
    <row r="52">
      <c r="A52" s="53"/>
      <c r="B52" s="53"/>
      <c r="C52" s="53"/>
      <c r="D52" s="53"/>
      <c r="E52" s="53"/>
      <c r="F52" s="53"/>
      <c r="G52" s="53"/>
      <c r="H52" s="53"/>
      <c r="I52" s="53"/>
    </row>
    <row r="53">
      <c r="A53" s="53"/>
      <c r="B53" s="53"/>
      <c r="C53" s="53"/>
      <c r="D53" s="53"/>
      <c r="E53" s="53"/>
      <c r="F53" s="53"/>
      <c r="G53" s="53"/>
      <c r="H53" s="53"/>
      <c r="I53" s="53"/>
    </row>
    <row r="54">
      <c r="A54" s="53"/>
      <c r="B54" s="53"/>
      <c r="C54" s="53"/>
      <c r="D54" s="53"/>
      <c r="E54" s="53"/>
      <c r="F54" s="53"/>
      <c r="G54" s="53"/>
      <c r="H54" s="53"/>
      <c r="I54" s="53"/>
    </row>
    <row r="55">
      <c r="A55" s="53"/>
      <c r="B55" s="53"/>
      <c r="C55" s="53"/>
      <c r="D55" s="53"/>
      <c r="E55" s="53"/>
      <c r="F55" s="53"/>
      <c r="G55" s="53"/>
      <c r="H55" s="53"/>
      <c r="I55" s="53"/>
    </row>
    <row r="56">
      <c r="A56" s="53"/>
      <c r="B56" s="53"/>
      <c r="C56" s="53"/>
      <c r="D56" s="53"/>
      <c r="E56" s="53"/>
      <c r="F56" s="53"/>
      <c r="G56" s="53"/>
      <c r="H56" s="53"/>
      <c r="I56" s="53"/>
    </row>
    <row r="57">
      <c r="A57" s="53"/>
      <c r="B57" s="53"/>
      <c r="C57" s="53"/>
      <c r="D57" s="53"/>
      <c r="E57" s="53"/>
      <c r="F57" s="53"/>
      <c r="G57" s="53"/>
      <c r="H57" s="53"/>
      <c r="I57" s="53"/>
    </row>
    <row r="58">
      <c r="A58" s="53"/>
      <c r="B58" s="53"/>
      <c r="C58" s="53"/>
      <c r="D58" s="53"/>
      <c r="E58" s="53"/>
      <c r="F58" s="53"/>
      <c r="G58" s="53"/>
      <c r="H58" s="53"/>
      <c r="I58" s="53"/>
    </row>
    <row r="59">
      <c r="A59" s="53"/>
      <c r="B59" s="53"/>
      <c r="C59" s="53"/>
      <c r="D59" s="53"/>
      <c r="E59" s="53"/>
      <c r="F59" s="53"/>
      <c r="G59" s="53"/>
      <c r="H59" s="53"/>
      <c r="I59" s="53"/>
    </row>
    <row r="60">
      <c r="A60" s="53"/>
      <c r="B60" s="53"/>
      <c r="C60" s="53"/>
      <c r="D60" s="53"/>
      <c r="E60" s="53"/>
      <c r="F60" s="53"/>
      <c r="G60" s="53"/>
      <c r="H60" s="53"/>
      <c r="I60" s="53"/>
    </row>
    <row r="61">
      <c r="A61" s="53"/>
      <c r="B61" s="53"/>
      <c r="C61" s="53"/>
      <c r="D61" s="53"/>
      <c r="E61" s="53"/>
      <c r="F61" s="53"/>
      <c r="G61" s="53"/>
      <c r="H61" s="53"/>
      <c r="I61" s="53"/>
    </row>
    <row r="62">
      <c r="A62" s="53"/>
      <c r="B62" s="53"/>
      <c r="C62" s="53"/>
      <c r="D62" s="53"/>
      <c r="E62" s="53"/>
      <c r="F62" s="53"/>
      <c r="G62" s="53"/>
      <c r="H62" s="53"/>
      <c r="I62" s="53"/>
    </row>
    <row r="63">
      <c r="A63" s="53"/>
      <c r="B63" s="53"/>
      <c r="C63" s="53"/>
      <c r="D63" s="53"/>
      <c r="E63" s="53"/>
      <c r="F63" s="53"/>
      <c r="G63" s="53"/>
      <c r="H63" s="53"/>
      <c r="I63" s="53"/>
    </row>
    <row r="64">
      <c r="A64" s="53"/>
      <c r="B64" s="53"/>
      <c r="C64" s="53"/>
      <c r="D64" s="53"/>
      <c r="E64" s="53"/>
      <c r="F64" s="53"/>
      <c r="G64" s="53"/>
      <c r="H64" s="53"/>
      <c r="I64" s="53"/>
    </row>
    <row r="65">
      <c r="A65" s="53"/>
      <c r="B65" s="53"/>
      <c r="C65" s="53"/>
      <c r="D65" s="53"/>
      <c r="E65" s="53"/>
      <c r="F65" s="53"/>
      <c r="G65" s="53"/>
      <c r="H65" s="53"/>
      <c r="I65" s="53"/>
    </row>
    <row r="66">
      <c r="A66" s="53"/>
      <c r="B66" s="53"/>
      <c r="C66" s="53"/>
      <c r="D66" s="53"/>
      <c r="E66" s="53"/>
      <c r="F66" s="53"/>
      <c r="G66" s="53"/>
      <c r="H66" s="53"/>
      <c r="I66" s="53"/>
    </row>
    <row r="67">
      <c r="A67" s="53"/>
      <c r="B67" s="53"/>
      <c r="C67" s="53"/>
      <c r="D67" s="53"/>
      <c r="E67" s="53"/>
      <c r="F67" s="53"/>
      <c r="G67" s="53"/>
      <c r="H67" s="53"/>
      <c r="I67" s="53"/>
    </row>
    <row r="68">
      <c r="A68" s="53"/>
      <c r="B68" s="53"/>
      <c r="C68" s="53"/>
      <c r="D68" s="53"/>
      <c r="E68" s="53"/>
      <c r="F68" s="53"/>
      <c r="G68" s="53"/>
      <c r="H68" s="53"/>
      <c r="I68" s="53"/>
    </row>
    <row r="69">
      <c r="A69" s="53"/>
      <c r="B69" s="53"/>
      <c r="C69" s="53"/>
      <c r="D69" s="53"/>
      <c r="E69" s="53"/>
      <c r="F69" s="53"/>
      <c r="G69" s="53"/>
      <c r="H69" s="53"/>
      <c r="I69" s="53"/>
    </row>
    <row r="70">
      <c r="A70" s="53"/>
      <c r="B70" s="53"/>
      <c r="C70" s="53"/>
      <c r="D70" s="53"/>
      <c r="E70" s="53"/>
      <c r="F70" s="53"/>
      <c r="G70" s="53"/>
      <c r="H70" s="53"/>
      <c r="I70" s="53"/>
    </row>
    <row r="71">
      <c r="A71" s="53"/>
      <c r="B71" s="53"/>
      <c r="C71" s="53"/>
      <c r="D71" s="53"/>
      <c r="E71" s="53"/>
      <c r="F71" s="53"/>
      <c r="G71" s="53"/>
      <c r="H71" s="53"/>
      <c r="I71" s="53"/>
    </row>
    <row r="72">
      <c r="A72" s="53"/>
      <c r="B72" s="53"/>
      <c r="C72" s="53"/>
      <c r="D72" s="53"/>
      <c r="E72" s="53"/>
      <c r="F72" s="53"/>
      <c r="G72" s="53"/>
      <c r="H72" s="53"/>
      <c r="I72" s="53"/>
    </row>
    <row r="73">
      <c r="A73" s="53"/>
      <c r="B73" s="53"/>
      <c r="C73" s="53"/>
      <c r="D73" s="53"/>
      <c r="E73" s="53"/>
      <c r="F73" s="53"/>
      <c r="G73" s="53"/>
      <c r="H73" s="53"/>
      <c r="I73" s="53"/>
    </row>
    <row r="74">
      <c r="A74" s="53"/>
      <c r="B74" s="53"/>
      <c r="C74" s="53"/>
      <c r="D74" s="53"/>
      <c r="E74" s="53"/>
      <c r="F74" s="53"/>
      <c r="G74" s="53"/>
      <c r="H74" s="53"/>
      <c r="I74" s="53"/>
    </row>
    <row r="75">
      <c r="A75" s="53"/>
      <c r="B75" s="53"/>
      <c r="C75" s="53"/>
      <c r="D75" s="53"/>
      <c r="E75" s="53"/>
      <c r="F75" s="53"/>
      <c r="G75" s="53"/>
      <c r="H75" s="53"/>
      <c r="I75" s="53"/>
    </row>
    <row r="76">
      <c r="A76" s="53"/>
      <c r="B76" s="53"/>
      <c r="C76" s="53"/>
      <c r="D76" s="53"/>
      <c r="E76" s="53"/>
      <c r="F76" s="53"/>
      <c r="G76" s="53"/>
      <c r="H76" s="53"/>
      <c r="I76" s="53"/>
    </row>
    <row r="77">
      <c r="A77" s="53"/>
      <c r="B77" s="53"/>
      <c r="C77" s="53"/>
      <c r="D77" s="53"/>
      <c r="E77" s="53"/>
      <c r="F77" s="53"/>
      <c r="G77" s="53"/>
      <c r="H77" s="53"/>
      <c r="I77" s="53"/>
    </row>
    <row r="78">
      <c r="A78" s="53"/>
      <c r="B78" s="53"/>
      <c r="C78" s="53"/>
      <c r="D78" s="53"/>
      <c r="E78" s="53"/>
      <c r="F78" s="53"/>
      <c r="G78" s="53"/>
      <c r="H78" s="53"/>
      <c r="I78" s="53"/>
    </row>
    <row r="79">
      <c r="A79" s="53"/>
      <c r="B79" s="53"/>
      <c r="C79" s="53"/>
      <c r="D79" s="53"/>
      <c r="E79" s="53"/>
      <c r="F79" s="53"/>
      <c r="G79" s="53"/>
      <c r="H79" s="53"/>
      <c r="I79" s="53"/>
    </row>
    <row r="80">
      <c r="A80" s="53"/>
      <c r="B80" s="53"/>
      <c r="C80" s="53"/>
      <c r="D80" s="53"/>
      <c r="E80" s="53"/>
      <c r="F80" s="53"/>
      <c r="G80" s="53"/>
      <c r="H80" s="53"/>
      <c r="I80" s="53"/>
    </row>
    <row r="81">
      <c r="A81" s="53"/>
      <c r="B81" s="53"/>
      <c r="C81" s="53"/>
      <c r="D81" s="53"/>
      <c r="E81" s="53"/>
      <c r="F81" s="53"/>
      <c r="G81" s="53"/>
      <c r="H81" s="53"/>
      <c r="I81" s="53"/>
    </row>
    <row r="82">
      <c r="A82" s="53"/>
      <c r="B82" s="53"/>
      <c r="C82" s="53"/>
      <c r="D82" s="53"/>
      <c r="E82" s="53"/>
      <c r="F82" s="53"/>
      <c r="G82" s="53"/>
      <c r="H82" s="53"/>
      <c r="I82" s="53"/>
    </row>
    <row r="83">
      <c r="A83" s="53"/>
      <c r="B83" s="53"/>
      <c r="C83" s="53"/>
      <c r="D83" s="53"/>
      <c r="E83" s="53"/>
      <c r="F83" s="53"/>
      <c r="G83" s="53"/>
      <c r="H83" s="53"/>
      <c r="I83" s="53"/>
    </row>
    <row r="84">
      <c r="A84" s="53"/>
      <c r="B84" s="53"/>
      <c r="C84" s="53"/>
      <c r="D84" s="53"/>
      <c r="E84" s="53"/>
      <c r="F84" s="53"/>
      <c r="G84" s="53"/>
      <c r="H84" s="53"/>
      <c r="I84" s="53"/>
    </row>
    <row r="85">
      <c r="A85" s="53"/>
      <c r="B85" s="53"/>
      <c r="C85" s="53"/>
      <c r="D85" s="53"/>
      <c r="E85" s="53"/>
      <c r="F85" s="53"/>
      <c r="G85" s="53"/>
      <c r="H85" s="53"/>
      <c r="I85" s="53"/>
    </row>
    <row r="86">
      <c r="A86" s="53"/>
      <c r="B86" s="53"/>
      <c r="C86" s="53"/>
      <c r="D86" s="53"/>
      <c r="E86" s="53"/>
      <c r="F86" s="53"/>
      <c r="G86" s="53"/>
      <c r="H86" s="53"/>
      <c r="I86" s="53"/>
    </row>
    <row r="87">
      <c r="A87" s="53"/>
      <c r="B87" s="53"/>
      <c r="C87" s="53"/>
      <c r="D87" s="53"/>
      <c r="E87" s="53"/>
      <c r="F87" s="53"/>
      <c r="G87" s="53"/>
      <c r="H87" s="53"/>
      <c r="I87" s="53"/>
    </row>
    <row r="88">
      <c r="A88" s="53"/>
      <c r="B88" s="53"/>
      <c r="C88" s="53"/>
      <c r="D88" s="53"/>
      <c r="E88" s="53"/>
      <c r="F88" s="53"/>
      <c r="G88" s="53"/>
      <c r="H88" s="53"/>
      <c r="I88" s="53"/>
    </row>
    <row r="89">
      <c r="A89" s="53"/>
      <c r="B89" s="53"/>
      <c r="C89" s="53"/>
      <c r="D89" s="53"/>
      <c r="E89" s="53"/>
      <c r="F89" s="53"/>
      <c r="G89" s="53"/>
      <c r="H89" s="53"/>
      <c r="I89" s="53"/>
    </row>
    <row r="90">
      <c r="A90" s="53"/>
      <c r="B90" s="53"/>
      <c r="C90" s="53"/>
      <c r="D90" s="53"/>
      <c r="E90" s="53"/>
      <c r="F90" s="53"/>
      <c r="G90" s="53"/>
      <c r="H90" s="53"/>
      <c r="I90" s="53"/>
    </row>
    <row r="91">
      <c r="A91" s="53"/>
      <c r="B91" s="53"/>
      <c r="C91" s="53"/>
      <c r="D91" s="53"/>
      <c r="E91" s="53"/>
      <c r="F91" s="53"/>
      <c r="G91" s="53"/>
      <c r="H91" s="53"/>
      <c r="I91" s="53"/>
    </row>
    <row r="92">
      <c r="A92" s="53"/>
      <c r="B92" s="53"/>
      <c r="C92" s="53"/>
      <c r="D92" s="53"/>
      <c r="E92" s="53"/>
      <c r="F92" s="53"/>
      <c r="G92" s="53"/>
      <c r="H92" s="53"/>
      <c r="I92" s="53"/>
    </row>
    <row r="93">
      <c r="A93" s="53"/>
      <c r="B93" s="53"/>
      <c r="C93" s="53"/>
      <c r="D93" s="53"/>
      <c r="E93" s="53"/>
      <c r="F93" s="53"/>
      <c r="G93" s="53"/>
      <c r="H93" s="53"/>
      <c r="I93" s="53"/>
    </row>
    <row r="94">
      <c r="A94" s="53"/>
      <c r="B94" s="53"/>
      <c r="C94" s="53"/>
      <c r="D94" s="53"/>
      <c r="E94" s="53"/>
      <c r="F94" s="53"/>
      <c r="G94" s="53"/>
      <c r="H94" s="53"/>
      <c r="I94" s="53"/>
    </row>
    <row r="95">
      <c r="A95" s="53"/>
      <c r="B95" s="53"/>
      <c r="C95" s="53"/>
      <c r="D95" s="53"/>
      <c r="E95" s="53"/>
      <c r="F95" s="53"/>
      <c r="G95" s="53"/>
      <c r="H95" s="53"/>
      <c r="I95" s="53"/>
    </row>
    <row r="96">
      <c r="A96" s="53"/>
      <c r="B96" s="53"/>
      <c r="C96" s="53"/>
      <c r="D96" s="53"/>
      <c r="E96" s="53"/>
      <c r="F96" s="53"/>
      <c r="G96" s="53"/>
      <c r="H96" s="53"/>
      <c r="I96" s="53"/>
    </row>
    <row r="97">
      <c r="A97" s="53"/>
      <c r="B97" s="53"/>
      <c r="C97" s="53"/>
      <c r="D97" s="53"/>
      <c r="E97" s="53"/>
      <c r="F97" s="53"/>
      <c r="G97" s="53"/>
      <c r="H97" s="53"/>
      <c r="I97" s="53"/>
    </row>
    <row r="98">
      <c r="A98" s="53"/>
      <c r="B98" s="53"/>
      <c r="C98" s="53"/>
      <c r="D98" s="53"/>
      <c r="E98" s="53"/>
      <c r="F98" s="53"/>
      <c r="G98" s="53"/>
      <c r="H98" s="53"/>
      <c r="I98" s="53"/>
    </row>
    <row r="99">
      <c r="A99" s="53"/>
      <c r="B99" s="53"/>
      <c r="C99" s="53"/>
      <c r="D99" s="53"/>
      <c r="E99" s="53"/>
      <c r="F99" s="53"/>
      <c r="G99" s="53"/>
      <c r="H99" s="53"/>
      <c r="I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</row>
  </sheetData>
  <mergeCells count="17">
    <mergeCell ref="M19:Q19"/>
    <mergeCell ref="A18:Q18"/>
    <mergeCell ref="A15:H15"/>
    <mergeCell ref="A19:E19"/>
    <mergeCell ref="G19:K19"/>
    <mergeCell ref="A14:H14"/>
    <mergeCell ref="V10:W10"/>
    <mergeCell ref="V11:W11"/>
    <mergeCell ref="V8:W8"/>
    <mergeCell ref="V9:W9"/>
    <mergeCell ref="V7:W7"/>
    <mergeCell ref="V6:W6"/>
    <mergeCell ref="A7:H7"/>
    <mergeCell ref="V4:W4"/>
    <mergeCell ref="T3:W3"/>
    <mergeCell ref="T2:W2"/>
    <mergeCell ref="V5:W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7" width="8.86"/>
    <col customWidth="1" min="8" max="11" width="16.57"/>
    <col customWidth="1" min="12" max="12" width="7.86"/>
  </cols>
  <sheetData>
    <row r="1">
      <c r="A1" s="2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/>
      <c r="B2" s="13"/>
      <c r="C2" s="15"/>
      <c r="D2" s="15"/>
      <c r="E2" s="15"/>
      <c r="F2" s="15"/>
      <c r="G2" s="15"/>
      <c r="H2" s="15"/>
      <c r="I2" s="15"/>
      <c r="J2" s="15"/>
      <c r="K2" s="20"/>
      <c r="L2" s="11"/>
      <c r="M2" s="11"/>
      <c r="N2" s="1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22" t="s">
        <v>11</v>
      </c>
      <c r="B3" s="24">
        <v>192.0</v>
      </c>
      <c r="C3" s="26">
        <v>168.0</v>
      </c>
      <c r="D3" s="26">
        <v>0.0</v>
      </c>
      <c r="E3" s="28">
        <v>5.0</v>
      </c>
      <c r="F3" s="30" t="s">
        <v>15</v>
      </c>
      <c r="G3" s="31" t="s">
        <v>17</v>
      </c>
      <c r="H3" s="34" t="str">
        <f>DEC2BIN($B$3,8)</f>
        <v>11000000</v>
      </c>
      <c r="I3" s="37" t="str">
        <f>DEC2BIN($C$3,8)</f>
        <v>10101000</v>
      </c>
      <c r="J3" s="37" t="str">
        <f>DEC2BIN($D$3,8)</f>
        <v>00000000</v>
      </c>
      <c r="K3" s="40" t="str">
        <f>DEC2BIN($E$3,8)</f>
        <v>00000101</v>
      </c>
      <c r="L3" s="11"/>
      <c r="M3" s="11"/>
      <c r="N3" s="11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22" t="s">
        <v>33</v>
      </c>
      <c r="B4" s="24">
        <v>192.0</v>
      </c>
      <c r="C4" s="26">
        <v>168.0</v>
      </c>
      <c r="D4" s="26">
        <v>0.0</v>
      </c>
      <c r="E4" s="28">
        <v>243.0</v>
      </c>
      <c r="F4" s="42" t="s">
        <v>15</v>
      </c>
      <c r="G4" s="31" t="s">
        <v>17</v>
      </c>
      <c r="H4" s="34" t="str">
        <f>DEC2BIN($B$4,8)</f>
        <v>11000000</v>
      </c>
      <c r="I4" s="37" t="str">
        <f>DEC2BIN($C$4,8)</f>
        <v>10101000</v>
      </c>
      <c r="J4" s="37" t="str">
        <f>DEC2BIN($D$4,8)</f>
        <v>00000000</v>
      </c>
      <c r="K4" s="40" t="str">
        <f>DEC2BIN($E$4,8)</f>
        <v>11110011</v>
      </c>
      <c r="L4" s="11"/>
      <c r="M4" s="11"/>
      <c r="N4" s="1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22" t="s">
        <v>38</v>
      </c>
      <c r="B5" s="15"/>
      <c r="C5" s="15"/>
      <c r="D5" s="15"/>
      <c r="E5" s="15"/>
      <c r="F5" s="15"/>
      <c r="G5" s="15"/>
      <c r="H5" s="46"/>
      <c r="I5" s="46"/>
      <c r="J5" s="47" t="s">
        <v>39</v>
      </c>
      <c r="K5" s="20"/>
      <c r="L5" s="11"/>
      <c r="M5" s="11"/>
      <c r="N5" s="1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9" t="s">
        <v>40</v>
      </c>
      <c r="B6" s="13"/>
      <c r="C6" s="15"/>
      <c r="D6" s="15"/>
      <c r="E6" s="15"/>
      <c r="F6" s="15"/>
      <c r="G6" s="15"/>
      <c r="H6" s="50" t="s">
        <v>43</v>
      </c>
      <c r="I6" s="15" t="str">
        <f>concatenate("---- ",$F$3," ----")</f>
        <v>---- /24 ----</v>
      </c>
      <c r="J6" s="50" t="s">
        <v>45</v>
      </c>
      <c r="K6" s="51" t="str">
        <f>concat("&lt;-- Subnet boundary for ",$F$3)</f>
        <v>&lt;-- Subnet boundary for /24</v>
      </c>
      <c r="L6" s="11"/>
      <c r="M6" s="11"/>
      <c r="N6" s="1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/>
      <c r="B7" s="15"/>
      <c r="C7" s="15"/>
      <c r="D7" s="15"/>
      <c r="E7" s="15"/>
      <c r="F7" s="15"/>
      <c r="G7" s="15"/>
      <c r="H7" s="15"/>
      <c r="I7" s="15"/>
      <c r="J7" s="15"/>
      <c r="K7" s="15"/>
      <c r="L7" s="11"/>
      <c r="M7" s="11"/>
      <c r="N7" s="11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1"/>
      <c r="B8" s="15"/>
      <c r="C8" s="15"/>
      <c r="D8" s="15"/>
      <c r="E8" s="15"/>
      <c r="F8" s="15"/>
      <c r="G8" s="15"/>
      <c r="H8" s="15"/>
      <c r="I8" s="15"/>
      <c r="J8" s="15"/>
      <c r="K8" s="15"/>
      <c r="L8" s="11"/>
      <c r="M8" s="11"/>
      <c r="N8" s="1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2" t="s">
        <v>11</v>
      </c>
      <c r="B9" s="24">
        <v>192.0</v>
      </c>
      <c r="C9" s="26">
        <v>168.0</v>
      </c>
      <c r="D9" s="26">
        <v>0.0</v>
      </c>
      <c r="E9" s="28">
        <v>5.0</v>
      </c>
      <c r="F9" s="30" t="s">
        <v>15</v>
      </c>
      <c r="G9" s="31" t="s">
        <v>17</v>
      </c>
      <c r="H9" s="34" t="str">
        <f>DEC2BIN($B$9,8)</f>
        <v>11000000</v>
      </c>
      <c r="I9" s="37" t="str">
        <f>DEC2BIN($C$9,8)</f>
        <v>10101000</v>
      </c>
      <c r="J9" s="37" t="str">
        <f>DEC2BIN($D$9,8)</f>
        <v>00000000</v>
      </c>
      <c r="K9" s="40" t="str">
        <f>DEC2BIN($E$9,8)</f>
        <v>00000101</v>
      </c>
      <c r="L9" s="11"/>
      <c r="M9" s="11"/>
      <c r="N9" s="1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2" t="s">
        <v>33</v>
      </c>
      <c r="B10" s="24">
        <v>192.0</v>
      </c>
      <c r="C10" s="26">
        <v>168.0</v>
      </c>
      <c r="D10" s="26">
        <v>1.0</v>
      </c>
      <c r="E10" s="28">
        <v>243.0</v>
      </c>
      <c r="F10" s="42" t="s">
        <v>15</v>
      </c>
      <c r="G10" s="31" t="s">
        <v>17</v>
      </c>
      <c r="H10" s="34" t="str">
        <f>DEC2BIN($B$10,8)</f>
        <v>11000000</v>
      </c>
      <c r="I10" s="37" t="str">
        <f>DEC2BIN($C$10,8)</f>
        <v>10101000</v>
      </c>
      <c r="J10" s="37" t="str">
        <f>DEC2BIN($D$10,8)</f>
        <v>00000001</v>
      </c>
      <c r="K10" s="40" t="str">
        <f>DEC2BIN($E$10,8)</f>
        <v>11110011</v>
      </c>
      <c r="L10" s="11"/>
      <c r="M10" s="11"/>
      <c r="N10" s="11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2" t="s">
        <v>38</v>
      </c>
      <c r="B11" s="15"/>
      <c r="C11" s="15"/>
      <c r="D11" s="15"/>
      <c r="E11" s="15"/>
      <c r="F11" s="15"/>
      <c r="G11" s="15"/>
      <c r="H11" s="57"/>
      <c r="I11" s="57"/>
      <c r="J11" s="59" t="s">
        <v>53</v>
      </c>
      <c r="K11" s="20"/>
      <c r="L11" s="11"/>
      <c r="M11" s="11"/>
      <c r="N11" s="1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9" t="s">
        <v>54</v>
      </c>
      <c r="B12" s="13"/>
      <c r="C12" s="15"/>
      <c r="D12" s="15"/>
      <c r="E12" s="15"/>
      <c r="F12" s="15"/>
      <c r="G12" s="15"/>
      <c r="H12" s="50" t="s">
        <v>43</v>
      </c>
      <c r="I12" s="15" t="str">
        <f>concatenate("---- ",$F$3," ----")</f>
        <v>---- /24 ----</v>
      </c>
      <c r="J12" s="50" t="s">
        <v>45</v>
      </c>
      <c r="K12" s="51" t="str">
        <f>concat("&lt;-- Subnet boundary for ",$F$3)</f>
        <v>&lt;-- Subnet boundary for /24</v>
      </c>
      <c r="L12" s="11"/>
      <c r="M12" s="11"/>
      <c r="N12" s="11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1"/>
      <c r="M13" s="11"/>
      <c r="N13" s="11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62"/>
      <c r="M14" s="11"/>
      <c r="N14" s="1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2" t="s">
        <v>11</v>
      </c>
      <c r="B15" s="24">
        <v>192.0</v>
      </c>
      <c r="C15" s="26">
        <v>168.0</v>
      </c>
      <c r="D15" s="26">
        <v>0.0</v>
      </c>
      <c r="E15" s="28">
        <v>5.0</v>
      </c>
      <c r="F15" s="30" t="s">
        <v>55</v>
      </c>
      <c r="G15" s="31" t="s">
        <v>17</v>
      </c>
      <c r="H15" s="34" t="str">
        <f>DEC2BIN($B$15,8)</f>
        <v>11000000</v>
      </c>
      <c r="I15" s="37" t="str">
        <f>DEC2BIN($C$15,8)</f>
        <v>10101000</v>
      </c>
      <c r="J15" s="37" t="str">
        <f>DEC2BIN($D$15,8)</f>
        <v>00000000</v>
      </c>
      <c r="K15" s="64" t="s">
        <v>58</v>
      </c>
      <c r="L15" s="66" t="s">
        <v>59</v>
      </c>
      <c r="M15" s="11"/>
      <c r="N15" s="15"/>
      <c r="O15" s="9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2" t="s">
        <v>33</v>
      </c>
      <c r="B16" s="24">
        <v>192.0</v>
      </c>
      <c r="C16" s="26">
        <v>168.0</v>
      </c>
      <c r="D16" s="26">
        <v>0.0</v>
      </c>
      <c r="E16" s="28">
        <v>243.0</v>
      </c>
      <c r="F16" s="42" t="s">
        <v>55</v>
      </c>
      <c r="G16" s="31" t="s">
        <v>17</v>
      </c>
      <c r="H16" s="34" t="str">
        <f>DEC2BIN($B$16,8)</f>
        <v>11000000</v>
      </c>
      <c r="I16" s="37" t="str">
        <f>DEC2BIN($C$16,8)</f>
        <v>10101000</v>
      </c>
      <c r="J16" s="37" t="str">
        <f>DEC2BIN($D$16,8)</f>
        <v>00000000</v>
      </c>
      <c r="K16" s="64" t="s">
        <v>62</v>
      </c>
      <c r="L16" s="66" t="s">
        <v>63</v>
      </c>
      <c r="M16" s="11"/>
      <c r="N16" s="15"/>
      <c r="O16" s="9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2" t="s">
        <v>64</v>
      </c>
      <c r="B17" s="15"/>
      <c r="C17" s="15"/>
      <c r="D17" s="15"/>
      <c r="E17" s="15"/>
      <c r="F17" s="15"/>
      <c r="G17" s="15"/>
      <c r="H17" s="69"/>
      <c r="I17" s="69"/>
      <c r="J17" s="69"/>
      <c r="K17" s="59" t="s">
        <v>65</v>
      </c>
      <c r="L17" s="62"/>
      <c r="M17" s="11"/>
      <c r="N17" s="15"/>
      <c r="O17" s="9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9" t="s">
        <v>54</v>
      </c>
      <c r="B18" s="15"/>
      <c r="C18" s="15"/>
      <c r="D18" s="15"/>
      <c r="E18" s="15"/>
      <c r="F18" s="15"/>
      <c r="G18" s="15"/>
      <c r="H18" s="50" t="s">
        <v>43</v>
      </c>
      <c r="I18" s="15" t="str">
        <f>concatenate("----------- ",$F$15," -----------")</f>
        <v>----------- /29 -----------</v>
      </c>
      <c r="K18" s="50" t="s">
        <v>45</v>
      </c>
      <c r="L18" s="51" t="str">
        <f>concat("&lt;-- Subnet boundary for ",$F$15)</f>
        <v>&lt;-- Subnet boundary for /29</v>
      </c>
      <c r="M18" s="11"/>
      <c r="N18" s="1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1"/>
      <c r="M19" s="11"/>
      <c r="N19" s="1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1"/>
      <c r="M20" s="11"/>
      <c r="N20" s="1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1"/>
      <c r="M21" s="11"/>
      <c r="N21" s="1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1"/>
      <c r="M22" s="11"/>
      <c r="N22" s="11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1"/>
      <c r="M23" s="11"/>
      <c r="N23" s="11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1"/>
      <c r="M24" s="11"/>
      <c r="N24" s="11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1"/>
      <c r="M25" s="11"/>
      <c r="N25" s="11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9"/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9"/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9"/>
      <c r="C28" s="9"/>
      <c r="D28" s="9"/>
      <c r="E28" s="9"/>
      <c r="F28" s="9"/>
      <c r="G28" s="9"/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9"/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9"/>
      <c r="C31" s="9"/>
      <c r="D31" s="9"/>
      <c r="E31" s="9"/>
      <c r="F31" s="9"/>
      <c r="G31" s="9"/>
      <c r="H31" s="9"/>
      <c r="I31" s="9"/>
      <c r="J31" s="9"/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9"/>
      <c r="C32" s="9"/>
      <c r="D32" s="9"/>
      <c r="E32" s="9"/>
      <c r="F32" s="9"/>
      <c r="G32" s="9"/>
      <c r="H32" s="9"/>
      <c r="I32" s="9"/>
      <c r="J32" s="9"/>
      <c r="K32" s="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9"/>
      <c r="C33" s="9"/>
      <c r="D33" s="9"/>
      <c r="E33" s="9"/>
      <c r="F33" s="9"/>
      <c r="G33" s="9"/>
      <c r="H33" s="9"/>
      <c r="I33" s="9"/>
      <c r="J33" s="9"/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9"/>
      <c r="C34" s="9"/>
      <c r="D34" s="9"/>
      <c r="E34" s="9"/>
      <c r="F34" s="9"/>
      <c r="G34" s="9"/>
      <c r="H34" s="9"/>
      <c r="I34" s="9"/>
      <c r="J34" s="9"/>
      <c r="K34" s="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9"/>
      <c r="C35" s="9"/>
      <c r="D35" s="9"/>
      <c r="E35" s="9"/>
      <c r="F35" s="9"/>
      <c r="G35" s="9"/>
      <c r="H35" s="9"/>
      <c r="I35" s="9"/>
      <c r="J35" s="9"/>
      <c r="K35" s="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9"/>
      <c r="C36" s="9"/>
      <c r="D36" s="9"/>
      <c r="E36" s="9"/>
      <c r="F36" s="9"/>
      <c r="G36" s="9"/>
      <c r="H36" s="9"/>
      <c r="I36" s="9"/>
      <c r="J36" s="9"/>
      <c r="K36" s="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9"/>
      <c r="C37" s="9"/>
      <c r="D37" s="9"/>
      <c r="E37" s="9"/>
      <c r="F37" s="9"/>
      <c r="G37" s="9"/>
      <c r="H37" s="9"/>
      <c r="I37" s="9"/>
      <c r="J37" s="9"/>
      <c r="K37" s="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9"/>
      <c r="C38" s="9"/>
      <c r="D38" s="9"/>
      <c r="E38" s="9"/>
      <c r="F38" s="9"/>
      <c r="G38" s="9"/>
      <c r="H38" s="9"/>
      <c r="I38" s="9"/>
      <c r="J38" s="9"/>
      <c r="K38" s="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9"/>
      <c r="C39" s="9"/>
      <c r="D39" s="9"/>
      <c r="E39" s="9"/>
      <c r="F39" s="9"/>
      <c r="G39" s="9"/>
      <c r="H39" s="9"/>
      <c r="I39" s="9"/>
      <c r="J39" s="9"/>
      <c r="K39" s="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9"/>
      <c r="C40" s="9"/>
      <c r="D40" s="9"/>
      <c r="E40" s="9"/>
      <c r="F40" s="9"/>
      <c r="G40" s="9"/>
      <c r="H40" s="9"/>
      <c r="I40" s="9"/>
      <c r="J40" s="9"/>
      <c r="K40" s="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9"/>
      <c r="C41" s="9"/>
      <c r="D41" s="9"/>
      <c r="E41" s="9"/>
      <c r="F41" s="9"/>
      <c r="G41" s="9"/>
      <c r="H41" s="9"/>
      <c r="I41" s="9"/>
      <c r="J41" s="9"/>
      <c r="K41" s="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9"/>
      <c r="C42" s="9"/>
      <c r="D42" s="9"/>
      <c r="E42" s="9"/>
      <c r="F42" s="9"/>
      <c r="G42" s="9"/>
      <c r="H42" s="9"/>
      <c r="I42" s="9"/>
      <c r="J42" s="9"/>
      <c r="K42" s="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9"/>
      <c r="C43" s="9"/>
      <c r="D43" s="9"/>
      <c r="E43" s="9"/>
      <c r="F43" s="9"/>
      <c r="G43" s="9"/>
      <c r="H43" s="9"/>
      <c r="I43" s="9"/>
      <c r="J43" s="9"/>
      <c r="K43" s="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9"/>
      <c r="C44" s="9"/>
      <c r="D44" s="9"/>
      <c r="E44" s="9"/>
      <c r="F44" s="9"/>
      <c r="G44" s="9"/>
      <c r="H44" s="9"/>
      <c r="I44" s="9"/>
      <c r="J44" s="9"/>
      <c r="K44" s="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9"/>
      <c r="C45" s="9"/>
      <c r="D45" s="9"/>
      <c r="E45" s="9"/>
      <c r="F45" s="9"/>
      <c r="G45" s="9"/>
      <c r="H45" s="9"/>
      <c r="I45" s="9"/>
      <c r="J45" s="9"/>
      <c r="K45" s="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9"/>
      <c r="C46" s="9"/>
      <c r="D46" s="9"/>
      <c r="E46" s="9"/>
      <c r="F46" s="9"/>
      <c r="G46" s="9"/>
      <c r="H46" s="9"/>
      <c r="I46" s="9"/>
      <c r="J46" s="9"/>
      <c r="K46" s="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9"/>
      <c r="C47" s="9"/>
      <c r="D47" s="9"/>
      <c r="E47" s="9"/>
      <c r="F47" s="9"/>
      <c r="G47" s="9"/>
      <c r="H47" s="9"/>
      <c r="I47" s="9"/>
      <c r="J47" s="9"/>
      <c r="K47" s="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9"/>
      <c r="C48" s="9"/>
      <c r="D48" s="9"/>
      <c r="E48" s="9"/>
      <c r="F48" s="9"/>
      <c r="G48" s="9"/>
      <c r="H48" s="9"/>
      <c r="I48" s="9"/>
      <c r="J48" s="9"/>
      <c r="K48" s="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9"/>
      <c r="C49" s="9"/>
      <c r="D49" s="9"/>
      <c r="E49" s="9"/>
      <c r="F49" s="9"/>
      <c r="G49" s="9"/>
      <c r="H49" s="9"/>
      <c r="I49" s="9"/>
      <c r="J49" s="9"/>
      <c r="K49" s="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9"/>
      <c r="C50" s="9"/>
      <c r="D50" s="9"/>
      <c r="E50" s="9"/>
      <c r="F50" s="9"/>
      <c r="G50" s="9"/>
      <c r="H50" s="9"/>
      <c r="I50" s="9"/>
      <c r="J50" s="9"/>
      <c r="K50" s="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9"/>
      <c r="C51" s="9"/>
      <c r="D51" s="9"/>
      <c r="E51" s="9"/>
      <c r="F51" s="9"/>
      <c r="G51" s="9"/>
      <c r="H51" s="9"/>
      <c r="I51" s="9"/>
      <c r="J51" s="9"/>
      <c r="K51" s="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9"/>
      <c r="C52" s="9"/>
      <c r="D52" s="9"/>
      <c r="E52" s="9"/>
      <c r="F52" s="9"/>
      <c r="G52" s="9"/>
      <c r="H52" s="9"/>
      <c r="I52" s="9"/>
      <c r="J52" s="9"/>
      <c r="K52" s="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9"/>
      <c r="C53" s="9"/>
      <c r="D53" s="9"/>
      <c r="E53" s="9"/>
      <c r="F53" s="9"/>
      <c r="G53" s="9"/>
      <c r="H53" s="9"/>
      <c r="I53" s="9"/>
      <c r="J53" s="9"/>
      <c r="K53" s="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9"/>
      <c r="C54" s="9"/>
      <c r="D54" s="9"/>
      <c r="E54" s="9"/>
      <c r="F54" s="9"/>
      <c r="G54" s="9"/>
      <c r="H54" s="9"/>
      <c r="I54" s="9"/>
      <c r="J54" s="9"/>
      <c r="K54" s="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9"/>
      <c r="C56" s="9"/>
      <c r="D56" s="9"/>
      <c r="E56" s="9"/>
      <c r="F56" s="9"/>
      <c r="G56" s="9"/>
      <c r="H56" s="9"/>
      <c r="I56" s="9"/>
      <c r="J56" s="9"/>
      <c r="K56" s="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9"/>
      <c r="C57" s="9"/>
      <c r="D57" s="9"/>
      <c r="E57" s="9"/>
      <c r="F57" s="9"/>
      <c r="G57" s="9"/>
      <c r="H57" s="9"/>
      <c r="I57" s="9"/>
      <c r="J57" s="9"/>
      <c r="K57" s="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9"/>
      <c r="C58" s="9"/>
      <c r="D58" s="9"/>
      <c r="E58" s="9"/>
      <c r="F58" s="9"/>
      <c r="G58" s="9"/>
      <c r="H58" s="9"/>
      <c r="I58" s="9"/>
      <c r="J58" s="9"/>
      <c r="K58" s="9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9"/>
      <c r="C59" s="9"/>
      <c r="D59" s="9"/>
      <c r="E59" s="9"/>
      <c r="F59" s="9"/>
      <c r="G59" s="9"/>
      <c r="H59" s="9"/>
      <c r="I59" s="9"/>
      <c r="J59" s="9"/>
      <c r="K59" s="9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9"/>
      <c r="C60" s="9"/>
      <c r="D60" s="9"/>
      <c r="E60" s="9"/>
      <c r="F60" s="9"/>
      <c r="G60" s="9"/>
      <c r="H60" s="9"/>
      <c r="I60" s="9"/>
      <c r="J60" s="9"/>
      <c r="K60" s="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9"/>
      <c r="C61" s="9"/>
      <c r="D61" s="9"/>
      <c r="E61" s="9"/>
      <c r="F61" s="9"/>
      <c r="G61" s="9"/>
      <c r="H61" s="9"/>
      <c r="I61" s="9"/>
      <c r="J61" s="9"/>
      <c r="K61" s="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9"/>
      <c r="C62" s="9"/>
      <c r="D62" s="9"/>
      <c r="E62" s="9"/>
      <c r="F62" s="9"/>
      <c r="G62" s="9"/>
      <c r="H62" s="9"/>
      <c r="I62" s="9"/>
      <c r="J62" s="9"/>
      <c r="K62" s="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9"/>
      <c r="C63" s="9"/>
      <c r="D63" s="9"/>
      <c r="E63" s="9"/>
      <c r="F63" s="9"/>
      <c r="G63" s="9"/>
      <c r="H63" s="9"/>
      <c r="I63" s="9"/>
      <c r="J63" s="9"/>
      <c r="K63" s="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9"/>
      <c r="C64" s="9"/>
      <c r="D64" s="9"/>
      <c r="E64" s="9"/>
      <c r="F64" s="9"/>
      <c r="G64" s="9"/>
      <c r="H64" s="9"/>
      <c r="I64" s="9"/>
      <c r="J64" s="9"/>
      <c r="K64" s="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9"/>
      <c r="C65" s="9"/>
      <c r="D65" s="9"/>
      <c r="E65" s="9"/>
      <c r="F65" s="9"/>
      <c r="G65" s="9"/>
      <c r="H65" s="9"/>
      <c r="I65" s="9"/>
      <c r="J65" s="9"/>
      <c r="K65" s="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9"/>
      <c r="C66" s="9"/>
      <c r="D66" s="9"/>
      <c r="E66" s="9"/>
      <c r="F66" s="9"/>
      <c r="G66" s="9"/>
      <c r="H66" s="9"/>
      <c r="I66" s="9"/>
      <c r="J66" s="9"/>
      <c r="K66" s="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9"/>
      <c r="C67" s="9"/>
      <c r="D67" s="9"/>
      <c r="E67" s="9"/>
      <c r="F67" s="9"/>
      <c r="G67" s="9"/>
      <c r="H67" s="9"/>
      <c r="I67" s="9"/>
      <c r="J67" s="9"/>
      <c r="K67" s="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9"/>
      <c r="C68" s="9"/>
      <c r="D68" s="9"/>
      <c r="E68" s="9"/>
      <c r="F68" s="9"/>
      <c r="G68" s="9"/>
      <c r="H68" s="9"/>
      <c r="I68" s="9"/>
      <c r="J68" s="9"/>
      <c r="K68" s="9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9"/>
      <c r="C69" s="9"/>
      <c r="D69" s="9"/>
      <c r="E69" s="9"/>
      <c r="F69" s="9"/>
      <c r="G69" s="9"/>
      <c r="H69" s="9"/>
      <c r="I69" s="9"/>
      <c r="J69" s="9"/>
      <c r="K69" s="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9"/>
      <c r="C70" s="9"/>
      <c r="D70" s="9"/>
      <c r="E70" s="9"/>
      <c r="F70" s="9"/>
      <c r="G70" s="9"/>
      <c r="H70" s="9"/>
      <c r="I70" s="9"/>
      <c r="J70" s="9"/>
      <c r="K70" s="9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9"/>
      <c r="C71" s="9"/>
      <c r="D71" s="9"/>
      <c r="E71" s="9"/>
      <c r="F71" s="9"/>
      <c r="G71" s="9"/>
      <c r="H71" s="9"/>
      <c r="I71" s="9"/>
      <c r="J71" s="9"/>
      <c r="K71" s="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9"/>
      <c r="C72" s="9"/>
      <c r="D72" s="9"/>
      <c r="E72" s="9"/>
      <c r="F72" s="9"/>
      <c r="G72" s="9"/>
      <c r="H72" s="9"/>
      <c r="I72" s="9"/>
      <c r="J72" s="9"/>
      <c r="K72" s="9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9"/>
      <c r="C73" s="9"/>
      <c r="D73" s="9"/>
      <c r="E73" s="9"/>
      <c r="F73" s="9"/>
      <c r="G73" s="9"/>
      <c r="H73" s="9"/>
      <c r="I73" s="9"/>
      <c r="J73" s="9"/>
      <c r="K73" s="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9"/>
      <c r="C74" s="9"/>
      <c r="D74" s="9"/>
      <c r="E74" s="9"/>
      <c r="F74" s="9"/>
      <c r="G74" s="9"/>
      <c r="H74" s="9"/>
      <c r="I74" s="9"/>
      <c r="J74" s="9"/>
      <c r="K74" s="9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9"/>
      <c r="C75" s="9"/>
      <c r="D75" s="9"/>
      <c r="E75" s="9"/>
      <c r="F75" s="9"/>
      <c r="G75" s="9"/>
      <c r="H75" s="9"/>
      <c r="I75" s="9"/>
      <c r="J75" s="9"/>
      <c r="K75" s="9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9"/>
      <c r="C76" s="9"/>
      <c r="D76" s="9"/>
      <c r="E76" s="9"/>
      <c r="F76" s="9"/>
      <c r="G76" s="9"/>
      <c r="H76" s="9"/>
      <c r="I76" s="9"/>
      <c r="J76" s="9"/>
      <c r="K76" s="9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9"/>
      <c r="C77" s="9"/>
      <c r="D77" s="9"/>
      <c r="E77" s="9"/>
      <c r="F77" s="9"/>
      <c r="G77" s="9"/>
      <c r="H77" s="9"/>
      <c r="I77" s="9"/>
      <c r="J77" s="9"/>
      <c r="K77" s="9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9"/>
      <c r="C78" s="9"/>
      <c r="D78" s="9"/>
      <c r="E78" s="9"/>
      <c r="F78" s="9"/>
      <c r="G78" s="9"/>
      <c r="H78" s="9"/>
      <c r="I78" s="9"/>
      <c r="J78" s="9"/>
      <c r="K78" s="9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9"/>
      <c r="C79" s="9"/>
      <c r="D79" s="9"/>
      <c r="E79" s="9"/>
      <c r="F79" s="9"/>
      <c r="G79" s="9"/>
      <c r="H79" s="9"/>
      <c r="I79" s="9"/>
      <c r="J79" s="9"/>
      <c r="K79" s="9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9"/>
      <c r="C80" s="9"/>
      <c r="D80" s="9"/>
      <c r="E80" s="9"/>
      <c r="F80" s="9"/>
      <c r="G80" s="9"/>
      <c r="H80" s="9"/>
      <c r="I80" s="9"/>
      <c r="J80" s="9"/>
      <c r="K80" s="9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9"/>
      <c r="C84" s="9"/>
      <c r="D84" s="9"/>
      <c r="E84" s="9"/>
      <c r="F84" s="9"/>
      <c r="G84" s="9"/>
      <c r="H84" s="9"/>
      <c r="I84" s="9"/>
      <c r="J84" s="9"/>
      <c r="K84" s="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9"/>
      <c r="C85" s="9"/>
      <c r="D85" s="9"/>
      <c r="E85" s="9"/>
      <c r="F85" s="9"/>
      <c r="G85" s="9"/>
      <c r="H85" s="9"/>
      <c r="I85" s="9"/>
      <c r="J85" s="9"/>
      <c r="K85" s="9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9"/>
      <c r="C86" s="9"/>
      <c r="D86" s="9"/>
      <c r="E86" s="9"/>
      <c r="F86" s="9"/>
      <c r="G86" s="9"/>
      <c r="H86" s="9"/>
      <c r="I86" s="9"/>
      <c r="J86" s="9"/>
      <c r="K86" s="9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9"/>
      <c r="C87" s="9"/>
      <c r="D87" s="9"/>
      <c r="E87" s="9"/>
      <c r="F87" s="9"/>
      <c r="G87" s="9"/>
      <c r="H87" s="9"/>
      <c r="I87" s="9"/>
      <c r="J87" s="9"/>
      <c r="K87" s="9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9"/>
      <c r="C88" s="9"/>
      <c r="D88" s="9"/>
      <c r="E88" s="9"/>
      <c r="F88" s="9"/>
      <c r="G88" s="9"/>
      <c r="H88" s="9"/>
      <c r="I88" s="9"/>
      <c r="J88" s="9"/>
      <c r="K88" s="9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9"/>
      <c r="C89" s="9"/>
      <c r="D89" s="9"/>
      <c r="E89" s="9"/>
      <c r="F89" s="9"/>
      <c r="G89" s="9"/>
      <c r="H89" s="9"/>
      <c r="I89" s="9"/>
      <c r="J89" s="9"/>
      <c r="K89" s="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9"/>
      <c r="C90" s="9"/>
      <c r="D90" s="9"/>
      <c r="E90" s="9"/>
      <c r="F90" s="9"/>
      <c r="G90" s="9"/>
      <c r="H90" s="9"/>
      <c r="I90" s="9"/>
      <c r="J90" s="9"/>
      <c r="K90" s="9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9"/>
      <c r="C91" s="9"/>
      <c r="D91" s="9"/>
      <c r="E91" s="9"/>
      <c r="F91" s="9"/>
      <c r="G91" s="9"/>
      <c r="H91" s="9"/>
      <c r="I91" s="9"/>
      <c r="J91" s="9"/>
      <c r="K91" s="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9"/>
      <c r="C92" s="9"/>
      <c r="D92" s="9"/>
      <c r="E92" s="9"/>
      <c r="F92" s="9"/>
      <c r="G92" s="9"/>
      <c r="H92" s="9"/>
      <c r="I92" s="9"/>
      <c r="J92" s="9"/>
      <c r="K92" s="9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9"/>
      <c r="C93" s="9"/>
      <c r="D93" s="9"/>
      <c r="E93" s="9"/>
      <c r="F93" s="9"/>
      <c r="G93" s="9"/>
      <c r="H93" s="9"/>
      <c r="I93" s="9"/>
      <c r="J93" s="9"/>
      <c r="K93" s="9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9"/>
      <c r="C94" s="9"/>
      <c r="D94" s="9"/>
      <c r="E94" s="9"/>
      <c r="F94" s="9"/>
      <c r="G94" s="9"/>
      <c r="H94" s="9"/>
      <c r="I94" s="9"/>
      <c r="J94" s="9"/>
      <c r="K94" s="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9"/>
      <c r="C95" s="9"/>
      <c r="D95" s="9"/>
      <c r="E95" s="9"/>
      <c r="F95" s="9"/>
      <c r="G95" s="9"/>
      <c r="H95" s="9"/>
      <c r="I95" s="9"/>
      <c r="J95" s="9"/>
      <c r="K95" s="9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9"/>
      <c r="C96" s="9"/>
      <c r="D96" s="9"/>
      <c r="E96" s="9"/>
      <c r="F96" s="9"/>
      <c r="G96" s="9"/>
      <c r="H96" s="9"/>
      <c r="I96" s="9"/>
      <c r="J96" s="9"/>
      <c r="K96" s="9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9"/>
      <c r="C97" s="9"/>
      <c r="D97" s="9"/>
      <c r="E97" s="9"/>
      <c r="F97" s="9"/>
      <c r="G97" s="9"/>
      <c r="H97" s="9"/>
      <c r="I97" s="9"/>
      <c r="J97" s="9"/>
      <c r="K97" s="9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9"/>
      <c r="C98" s="9"/>
      <c r="D98" s="9"/>
      <c r="E98" s="9"/>
      <c r="F98" s="9"/>
      <c r="G98" s="9"/>
      <c r="H98" s="9"/>
      <c r="I98" s="9"/>
      <c r="J98" s="9"/>
      <c r="K98" s="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9"/>
      <c r="C99" s="9"/>
      <c r="D99" s="9"/>
      <c r="E99" s="9"/>
      <c r="F99" s="9"/>
      <c r="G99" s="9"/>
      <c r="H99" s="9"/>
      <c r="I99" s="9"/>
      <c r="J99" s="9"/>
      <c r="K99" s="9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mergeCells count="1">
    <mergeCell ref="I18:J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9.29"/>
  </cols>
  <sheetData>
    <row r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3</v>
      </c>
      <c r="B2" s="7"/>
      <c r="C2" s="7"/>
      <c r="D2" s="7"/>
      <c r="E2" s="7"/>
      <c r="F2" s="7"/>
      <c r="G2" s="7"/>
      <c r="H2" s="7"/>
      <c r="I2" s="7"/>
      <c r="J2" s="7"/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7" t="s">
        <v>5</v>
      </c>
      <c r="B3" s="3"/>
      <c r="C3" s="3"/>
      <c r="D3" s="3"/>
      <c r="E3" s="3"/>
      <c r="F3" s="3"/>
      <c r="G3" s="3"/>
      <c r="H3" s="3"/>
      <c r="I3" s="3"/>
      <c r="J3" s="3"/>
      <c r="K3" s="19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7" t="s">
        <v>9</v>
      </c>
      <c r="B4" s="3"/>
      <c r="C4" s="3"/>
      <c r="D4" s="3"/>
      <c r="E4" s="3"/>
      <c r="F4" s="3"/>
      <c r="G4" s="3"/>
      <c r="H4" s="3"/>
      <c r="I4" s="3"/>
      <c r="J4" s="3"/>
      <c r="K4" s="1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1" t="s">
        <v>10</v>
      </c>
      <c r="B5" s="29"/>
      <c r="C5" s="29"/>
      <c r="D5" s="29"/>
      <c r="E5" s="29"/>
      <c r="F5" s="29"/>
      <c r="G5" s="29"/>
      <c r="H5" s="29"/>
      <c r="I5" s="29"/>
      <c r="J5" s="29"/>
      <c r="K5" s="1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7" t="s">
        <v>16</v>
      </c>
      <c r="B6" s="3"/>
      <c r="C6" s="3"/>
      <c r="D6" s="3"/>
      <c r="E6" s="3"/>
      <c r="F6" s="3"/>
      <c r="G6" s="3"/>
      <c r="H6" s="3"/>
      <c r="I6" s="3"/>
      <c r="J6" s="3"/>
      <c r="K6" s="1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7" t="s">
        <v>18</v>
      </c>
      <c r="B7" s="3"/>
      <c r="C7" s="3"/>
      <c r="D7" s="3"/>
      <c r="E7" s="3"/>
      <c r="F7" s="3"/>
      <c r="G7" s="3"/>
      <c r="H7" s="3"/>
      <c r="I7" s="3"/>
      <c r="J7" s="3"/>
      <c r="K7" s="1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7" t="s">
        <v>19</v>
      </c>
      <c r="B8" s="3"/>
      <c r="C8" s="3"/>
      <c r="D8" s="3"/>
      <c r="E8" s="3"/>
      <c r="F8" s="3"/>
      <c r="G8" s="3"/>
      <c r="H8" s="3"/>
      <c r="I8" s="3"/>
      <c r="J8" s="3"/>
      <c r="K8" s="1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7" t="s">
        <v>20</v>
      </c>
      <c r="B9" s="3"/>
      <c r="C9" s="3"/>
      <c r="D9" s="3"/>
      <c r="E9" s="3"/>
      <c r="F9" s="3"/>
      <c r="G9" s="3"/>
      <c r="H9" s="3"/>
      <c r="I9" s="3"/>
      <c r="J9" s="3"/>
      <c r="K9" s="1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3" t="s">
        <v>21</v>
      </c>
      <c r="B10" s="35"/>
      <c r="C10" s="35"/>
      <c r="D10" s="35"/>
      <c r="E10" s="35"/>
      <c r="F10" s="35"/>
      <c r="G10" s="35"/>
      <c r="H10" s="35"/>
      <c r="I10" s="35"/>
      <c r="J10" s="35"/>
      <c r="K10" s="3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1" t="s">
        <v>23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34</v>
      </c>
      <c r="B13" s="7"/>
      <c r="C13" s="7"/>
      <c r="D13" s="7"/>
      <c r="E13" s="7"/>
      <c r="F13" s="7"/>
      <c r="G13" s="7"/>
      <c r="H13" s="7"/>
      <c r="I13" s="7"/>
      <c r="J13" s="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7" t="s">
        <v>35</v>
      </c>
      <c r="B14" s="3"/>
      <c r="C14" s="3"/>
      <c r="D14" s="3"/>
      <c r="E14" s="3"/>
      <c r="F14" s="3"/>
      <c r="G14" s="3"/>
      <c r="H14" s="3"/>
      <c r="I14" s="3"/>
      <c r="J14" s="1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7" t="s">
        <v>36</v>
      </c>
      <c r="B15" s="3"/>
      <c r="C15" s="3"/>
      <c r="D15" s="3"/>
      <c r="E15" s="3"/>
      <c r="F15" s="3"/>
      <c r="G15" s="3"/>
      <c r="H15" s="3"/>
      <c r="I15" s="3"/>
      <c r="J15" s="1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3" t="s">
        <v>37</v>
      </c>
      <c r="B16" s="35"/>
      <c r="C16" s="35"/>
      <c r="D16" s="35"/>
      <c r="E16" s="35"/>
      <c r="F16" s="35"/>
      <c r="G16" s="35"/>
      <c r="H16" s="35"/>
      <c r="I16" s="35"/>
      <c r="J16" s="3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6.43"/>
    <col customWidth="1" min="6" max="9" width="13.71"/>
    <col customWidth="1" min="10" max="10" width="13.29"/>
    <col customWidth="1" min="11" max="15" width="6.43"/>
    <col customWidth="1" min="16" max="16" width="2.43"/>
    <col customWidth="1" min="17" max="17" width="1.0"/>
    <col customWidth="1" min="18" max="18" width="4.43"/>
    <col customWidth="1" min="19" max="23" width="3.14"/>
    <col customWidth="1" min="24" max="26" width="3.43"/>
  </cols>
  <sheetData>
    <row r="1" ht="18.75" customHeight="1">
      <c r="A1" s="55" t="s">
        <v>91</v>
      </c>
      <c r="B1" s="45"/>
      <c r="C1" s="45"/>
      <c r="D1" s="45"/>
      <c r="E1" s="45"/>
      <c r="F1" s="9"/>
      <c r="G1" s="9"/>
      <c r="H1" s="9"/>
      <c r="I1" s="9"/>
      <c r="J1" s="9"/>
      <c r="K1" s="45"/>
      <c r="L1" s="9"/>
      <c r="M1" s="9"/>
      <c r="N1" s="9"/>
      <c r="X1" s="94"/>
      <c r="Y1" s="94"/>
      <c r="Z1" s="94"/>
    </row>
    <row r="2" ht="18.75" customHeight="1">
      <c r="A2" s="95" t="s">
        <v>92</v>
      </c>
      <c r="B2" s="45"/>
      <c r="C2" s="45"/>
      <c r="D2" s="45"/>
      <c r="E2" s="45"/>
      <c r="F2" s="9"/>
      <c r="G2" s="9"/>
      <c r="H2" s="9"/>
      <c r="I2" s="9"/>
      <c r="J2" s="9"/>
      <c r="K2" s="45"/>
      <c r="L2" s="9"/>
      <c r="M2" s="9"/>
      <c r="N2" s="9"/>
      <c r="O2" s="94"/>
    </row>
    <row r="3" ht="18.75" customHeight="1">
      <c r="A3" s="96"/>
      <c r="J3" s="9"/>
      <c r="K3" s="97" t="s">
        <v>93</v>
      </c>
      <c r="L3" s="98"/>
      <c r="M3" s="98"/>
      <c r="N3" s="98"/>
      <c r="O3" s="98"/>
      <c r="Q3" s="99"/>
    </row>
    <row r="4" ht="18.75" customHeight="1">
      <c r="A4" s="100">
        <v>192.0</v>
      </c>
      <c r="B4" s="101">
        <v>168.0</v>
      </c>
      <c r="C4" s="101">
        <v>0.0</v>
      </c>
      <c r="D4" s="101">
        <v>243.0</v>
      </c>
      <c r="E4" s="86" t="s">
        <v>17</v>
      </c>
      <c r="F4" s="9" t="str">
        <f>DEC2BIN($A$4,8)</f>
        <v>11000000</v>
      </c>
      <c r="G4" s="9" t="str">
        <f>DEC2BIN($B$4,8)</f>
        <v>10101000</v>
      </c>
      <c r="H4" s="9" t="str">
        <f>DEC2BIN($C$4,8)</f>
        <v>00000000</v>
      </c>
      <c r="I4" s="9" t="str">
        <f>DEC2BIN($D$4,8)</f>
        <v>11110011</v>
      </c>
      <c r="J4" s="9"/>
      <c r="K4" s="55" t="s">
        <v>94</v>
      </c>
      <c r="L4" s="9"/>
      <c r="M4" s="9"/>
      <c r="O4" s="101">
        <v>28.0</v>
      </c>
      <c r="Q4" s="99"/>
      <c r="S4" s="102" t="s">
        <v>70</v>
      </c>
    </row>
    <row r="5" ht="18.75" customHeight="1">
      <c r="A5" s="100">
        <v>255.0</v>
      </c>
      <c r="B5" s="101">
        <v>255.0</v>
      </c>
      <c r="C5" s="101">
        <v>255.0</v>
      </c>
      <c r="D5" s="101">
        <v>240.0</v>
      </c>
      <c r="E5" s="86" t="s">
        <v>17</v>
      </c>
      <c r="F5" s="9" t="str">
        <f>DEC2BIN($A$5,8)</f>
        <v>11111111</v>
      </c>
      <c r="G5" s="9" t="str">
        <f>DEC2BIN($B$5,8)</f>
        <v>11111111</v>
      </c>
      <c r="H5" s="9" t="str">
        <f>DEC2BIN($C$5,8)</f>
        <v>11111111</v>
      </c>
      <c r="I5" s="9" t="str">
        <f>DEC2BIN($D$5,8)</f>
        <v>11110000</v>
      </c>
      <c r="J5" s="9"/>
      <c r="K5" s="55" t="s">
        <v>95</v>
      </c>
      <c r="L5" s="9"/>
      <c r="M5" s="9"/>
      <c r="O5" s="101">
        <v>4.0</v>
      </c>
      <c r="Q5" s="99"/>
      <c r="S5" s="75" t="s">
        <v>72</v>
      </c>
      <c r="T5" s="12"/>
      <c r="U5" s="12"/>
      <c r="V5" s="12"/>
      <c r="W5" s="14"/>
    </row>
    <row r="6" ht="18.75" customHeight="1">
      <c r="A6" s="103"/>
      <c r="B6" s="45"/>
      <c r="C6" s="9"/>
      <c r="D6" s="9"/>
      <c r="E6" s="9"/>
      <c r="F6" s="9"/>
      <c r="G6" s="9"/>
      <c r="H6" s="9"/>
      <c r="I6" s="9"/>
      <c r="J6" s="9"/>
      <c r="K6" s="55" t="s">
        <v>96</v>
      </c>
      <c r="L6" s="9"/>
      <c r="M6" s="9"/>
      <c r="O6" s="101">
        <v>4.0</v>
      </c>
      <c r="Q6" s="99"/>
      <c r="S6" s="77">
        <v>1.0</v>
      </c>
      <c r="T6" s="78" t="s">
        <v>76</v>
      </c>
      <c r="U6" s="32">
        <v>1.0</v>
      </c>
      <c r="V6" s="79" t="s">
        <v>14</v>
      </c>
      <c r="W6" s="80">
        <v>1.0</v>
      </c>
    </row>
    <row r="7" ht="18.75" customHeight="1">
      <c r="A7" s="55" t="s">
        <v>97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4"/>
      <c r="Q7" s="99"/>
      <c r="S7" s="82">
        <v>1.0</v>
      </c>
      <c r="T7" s="83" t="s">
        <v>76</v>
      </c>
      <c r="U7" s="45">
        <v>0.0</v>
      </c>
      <c r="V7" s="84" t="s">
        <v>14</v>
      </c>
      <c r="W7" s="85">
        <v>0.0</v>
      </c>
      <c r="X7" s="4"/>
      <c r="Y7" s="4"/>
      <c r="Z7" s="4"/>
    </row>
    <row r="8" ht="18.75" customHeight="1">
      <c r="A8" s="103" t="s">
        <v>98</v>
      </c>
      <c r="B8" s="4"/>
      <c r="C8" s="4"/>
      <c r="D8" s="4"/>
      <c r="E8" s="45"/>
      <c r="F8" s="9" t="str">
        <f>DEC2BIN($A$4,8)</f>
        <v>11000000</v>
      </c>
      <c r="G8" s="9" t="str">
        <f>DEC2BIN($B$4,8)</f>
        <v>10101000</v>
      </c>
      <c r="H8" s="9" t="str">
        <f>DEC2BIN($C$4,8)</f>
        <v>00000000</v>
      </c>
      <c r="I8" s="9" t="str">
        <f>DEC2BIN($D$4,8)</f>
        <v>11110011</v>
      </c>
      <c r="J8" s="104" t="s">
        <v>99</v>
      </c>
      <c r="K8" s="45"/>
      <c r="L8" s="9">
        <f t="shared" ref="L8:O8" si="1">bin2dec(F8)</f>
        <v>192</v>
      </c>
      <c r="M8" s="9">
        <f t="shared" si="1"/>
        <v>168</v>
      </c>
      <c r="N8" s="9">
        <f t="shared" si="1"/>
        <v>0</v>
      </c>
      <c r="O8" s="9">
        <f t="shared" si="1"/>
        <v>243</v>
      </c>
      <c r="Q8" s="99"/>
      <c r="S8" s="82">
        <v>0.0</v>
      </c>
      <c r="T8" s="83" t="s">
        <v>76</v>
      </c>
      <c r="U8" s="45">
        <v>1.0</v>
      </c>
      <c r="V8" s="84" t="s">
        <v>14</v>
      </c>
      <c r="W8" s="85">
        <v>0.0</v>
      </c>
    </row>
    <row r="9" ht="18.75" customHeight="1">
      <c r="A9" s="103" t="s">
        <v>100</v>
      </c>
      <c r="B9" s="4"/>
      <c r="C9" s="4"/>
      <c r="D9" s="4"/>
      <c r="E9" s="45"/>
      <c r="F9" s="9" t="str">
        <f>DEC2BIN($A$5,8)</f>
        <v>11111111</v>
      </c>
      <c r="G9" s="9" t="str">
        <f>DEC2BIN($B$5,8)</f>
        <v>11111111</v>
      </c>
      <c r="H9" s="9" t="str">
        <f>DEC2BIN($C$5,8)</f>
        <v>11111111</v>
      </c>
      <c r="I9" s="9" t="str">
        <f>DEC2BIN($D$5,8)</f>
        <v>11110000</v>
      </c>
      <c r="K9" s="45"/>
      <c r="L9" s="9">
        <f t="shared" ref="L9:O9" si="2">bin2dec(F9)</f>
        <v>255</v>
      </c>
      <c r="M9" s="9">
        <f t="shared" si="2"/>
        <v>255</v>
      </c>
      <c r="N9" s="9">
        <f t="shared" si="2"/>
        <v>255</v>
      </c>
      <c r="O9" s="9">
        <f t="shared" si="2"/>
        <v>240</v>
      </c>
      <c r="Q9" s="99"/>
      <c r="S9" s="87">
        <v>0.0</v>
      </c>
      <c r="T9" s="88" t="s">
        <v>76</v>
      </c>
      <c r="U9" s="61">
        <v>0.0</v>
      </c>
      <c r="V9" s="89" t="s">
        <v>14</v>
      </c>
      <c r="W9" s="90">
        <v>0.0</v>
      </c>
    </row>
    <row r="10" ht="18.75" customHeight="1">
      <c r="A10" s="105" t="s">
        <v>101</v>
      </c>
      <c r="B10" s="106"/>
      <c r="C10" s="106"/>
      <c r="D10" s="106"/>
      <c r="E10" s="107"/>
      <c r="F10" s="108" t="str">
        <f t="shared" ref="F10:I10" si="3">DEC2BIN(bitand(bin2dec(F4),bin2dec(F5)),8)</f>
        <v>11000000</v>
      </c>
      <c r="G10" s="108" t="str">
        <f t="shared" si="3"/>
        <v>10101000</v>
      </c>
      <c r="H10" s="108" t="str">
        <f t="shared" si="3"/>
        <v>00000000</v>
      </c>
      <c r="I10" s="108" t="str">
        <f t="shared" si="3"/>
        <v>11110000</v>
      </c>
      <c r="J10" s="107"/>
      <c r="K10" s="109" t="s">
        <v>17</v>
      </c>
      <c r="L10" s="110">
        <f t="shared" ref="L10:O10" si="4">bin2dec(F10)</f>
        <v>192</v>
      </c>
      <c r="M10" s="110">
        <f t="shared" si="4"/>
        <v>168</v>
      </c>
      <c r="N10" s="110">
        <f t="shared" si="4"/>
        <v>0</v>
      </c>
      <c r="O10" s="110">
        <f t="shared" si="4"/>
        <v>240</v>
      </c>
      <c r="Q10" s="99"/>
      <c r="S10" s="4"/>
      <c r="T10" s="4"/>
      <c r="U10" s="4"/>
      <c r="V10" s="4"/>
      <c r="W10" s="4"/>
    </row>
    <row r="11" ht="18.75" customHeight="1">
      <c r="A11" s="9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4"/>
      <c r="Q11" s="99"/>
      <c r="S11" s="75" t="s">
        <v>73</v>
      </c>
      <c r="T11" s="12"/>
      <c r="U11" s="12"/>
      <c r="V11" s="12"/>
      <c r="W11" s="14"/>
    </row>
    <row r="12" ht="18.75" customHeight="1">
      <c r="A12" s="55" t="s">
        <v>102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Q12" s="99"/>
      <c r="S12" s="77">
        <v>1.0</v>
      </c>
      <c r="T12" s="78" t="s">
        <v>77</v>
      </c>
      <c r="U12" s="32">
        <v>1.0</v>
      </c>
      <c r="V12" s="81" t="s">
        <v>14</v>
      </c>
      <c r="W12" s="80">
        <v>1.0</v>
      </c>
    </row>
    <row r="13" ht="18.75" customHeight="1">
      <c r="A13" s="55" t="s">
        <v>103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4"/>
      <c r="Q13" s="99"/>
      <c r="S13" s="82">
        <v>1.0</v>
      </c>
      <c r="T13" s="83" t="s">
        <v>77</v>
      </c>
      <c r="U13" s="45">
        <v>0.0</v>
      </c>
      <c r="V13" s="86" t="s">
        <v>14</v>
      </c>
      <c r="W13" s="85">
        <v>1.0</v>
      </c>
      <c r="X13" s="4"/>
      <c r="Y13" s="4"/>
      <c r="Z13" s="4"/>
    </row>
    <row r="14" ht="18.75" customHeight="1">
      <c r="A14" s="103" t="s">
        <v>100</v>
      </c>
      <c r="B14" s="4"/>
      <c r="C14" s="4"/>
      <c r="D14" s="4"/>
      <c r="E14" s="45"/>
      <c r="F14" s="9" t="str">
        <f>DEC2BIN($A$5,8)</f>
        <v>11111111</v>
      </c>
      <c r="G14" s="9" t="str">
        <f>DEC2BIN($B$5,8)</f>
        <v>11111111</v>
      </c>
      <c r="H14" s="9" t="str">
        <f>DEC2BIN($C$5,8)</f>
        <v>11111111</v>
      </c>
      <c r="I14" s="9" t="str">
        <f>DEC2BIN($D$5,8)</f>
        <v>11110000</v>
      </c>
      <c r="J14" s="104" t="s">
        <v>104</v>
      </c>
      <c r="K14" s="45"/>
      <c r="L14" s="9">
        <f t="shared" ref="L14:O14" si="5">bin2dec(F14)</f>
        <v>255</v>
      </c>
      <c r="M14" s="9">
        <f t="shared" si="5"/>
        <v>255</v>
      </c>
      <c r="N14" s="9">
        <f t="shared" si="5"/>
        <v>255</v>
      </c>
      <c r="O14" s="9">
        <f t="shared" si="5"/>
        <v>240</v>
      </c>
      <c r="Q14" s="99"/>
      <c r="S14" s="82">
        <v>0.0</v>
      </c>
      <c r="T14" s="83" t="s">
        <v>77</v>
      </c>
      <c r="U14" s="45">
        <v>1.0</v>
      </c>
      <c r="V14" s="86" t="s">
        <v>14</v>
      </c>
      <c r="W14" s="85">
        <v>1.0</v>
      </c>
      <c r="X14" s="4"/>
      <c r="Y14" s="4"/>
      <c r="Z14" s="4"/>
    </row>
    <row r="15" ht="18.75" customHeight="1">
      <c r="A15" s="103" t="s">
        <v>105</v>
      </c>
      <c r="B15" s="4"/>
      <c r="C15" s="4"/>
      <c r="D15" s="4"/>
      <c r="E15" s="45"/>
      <c r="F15" s="45" t="str">
        <f t="shared" ref="F15:I15" si="6">dec2bin(255,8)</f>
        <v>11111111</v>
      </c>
      <c r="G15" s="45" t="str">
        <f t="shared" si="6"/>
        <v>11111111</v>
      </c>
      <c r="H15" s="45" t="str">
        <f t="shared" si="6"/>
        <v>11111111</v>
      </c>
      <c r="I15" s="45" t="str">
        <f t="shared" si="6"/>
        <v>11111111</v>
      </c>
      <c r="K15" s="45"/>
      <c r="L15" s="9">
        <f t="shared" ref="L15:O15" si="7">bin2dec(F15)</f>
        <v>255</v>
      </c>
      <c r="M15" s="9">
        <f t="shared" si="7"/>
        <v>255</v>
      </c>
      <c r="N15" s="9">
        <f t="shared" si="7"/>
        <v>255</v>
      </c>
      <c r="O15" s="9">
        <f t="shared" si="7"/>
        <v>255</v>
      </c>
      <c r="Q15" s="99"/>
      <c r="S15" s="87">
        <v>0.0</v>
      </c>
      <c r="T15" s="88" t="s">
        <v>77</v>
      </c>
      <c r="U15" s="61">
        <v>0.0</v>
      </c>
      <c r="V15" s="91" t="s">
        <v>14</v>
      </c>
      <c r="W15" s="90">
        <v>0.0</v>
      </c>
      <c r="X15" s="4"/>
      <c r="Y15" s="4"/>
      <c r="Z15" s="4"/>
    </row>
    <row r="16" ht="18.75" customHeight="1">
      <c r="A16" s="105" t="s">
        <v>106</v>
      </c>
      <c r="B16" s="12"/>
      <c r="C16" s="12"/>
      <c r="D16" s="12"/>
      <c r="E16" s="12"/>
      <c r="F16" s="108" t="str">
        <f t="shared" ref="F16:I16" si="8">dec2bin(BITXOR(bin2dec(F14),bin2dec(F15)),8)</f>
        <v>00000000</v>
      </c>
      <c r="G16" s="108" t="str">
        <f t="shared" si="8"/>
        <v>00000000</v>
      </c>
      <c r="H16" s="108" t="str">
        <f t="shared" si="8"/>
        <v>00000000</v>
      </c>
      <c r="I16" s="108" t="str">
        <f t="shared" si="8"/>
        <v>00001111</v>
      </c>
      <c r="J16" s="111"/>
      <c r="K16" s="109" t="s">
        <v>17</v>
      </c>
      <c r="L16" s="110">
        <f t="shared" ref="L16:O16" si="9">bin2dec(F16)</f>
        <v>0</v>
      </c>
      <c r="M16" s="110">
        <f t="shared" si="9"/>
        <v>0</v>
      </c>
      <c r="N16" s="110">
        <f t="shared" si="9"/>
        <v>0</v>
      </c>
      <c r="O16" s="110">
        <f t="shared" si="9"/>
        <v>15</v>
      </c>
      <c r="Q16" s="99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103"/>
      <c r="B17" s="9"/>
      <c r="C17" s="9"/>
      <c r="D17" s="9"/>
      <c r="E17" s="9"/>
      <c r="F17" s="9"/>
      <c r="G17" s="9"/>
      <c r="H17" s="9"/>
      <c r="I17" s="9"/>
      <c r="J17" s="112"/>
      <c r="K17" s="45"/>
      <c r="L17" s="9"/>
      <c r="M17" s="9"/>
      <c r="N17" s="9"/>
      <c r="O17" s="9"/>
      <c r="Q17" s="99"/>
      <c r="S17" s="75" t="s">
        <v>74</v>
      </c>
      <c r="T17" s="12"/>
      <c r="U17" s="12"/>
      <c r="V17" s="12"/>
      <c r="W17" s="14"/>
      <c r="X17" s="4"/>
      <c r="Y17" s="4"/>
      <c r="Z17" s="4"/>
    </row>
    <row r="18" ht="18.75" customHeight="1">
      <c r="A18" s="55" t="s">
        <v>107</v>
      </c>
      <c r="B18" s="9"/>
      <c r="C18" s="9"/>
      <c r="D18" s="9"/>
      <c r="E18" s="9"/>
      <c r="F18" s="9"/>
      <c r="G18" s="9"/>
      <c r="H18" s="9"/>
      <c r="I18" s="9"/>
      <c r="J18" s="112"/>
      <c r="K18" s="45"/>
      <c r="L18" s="9"/>
      <c r="M18" s="9"/>
      <c r="N18" s="9"/>
      <c r="O18" s="9"/>
      <c r="Q18" s="99"/>
      <c r="S18" s="77">
        <v>1.0</v>
      </c>
      <c r="T18" s="78" t="s">
        <v>78</v>
      </c>
      <c r="U18" s="32">
        <v>1.0</v>
      </c>
      <c r="V18" s="79" t="s">
        <v>14</v>
      </c>
      <c r="W18" s="80">
        <v>0.0</v>
      </c>
      <c r="X18" s="4"/>
      <c r="Y18" s="4"/>
      <c r="Z18" s="4"/>
    </row>
    <row r="19" ht="18.75" customHeight="1">
      <c r="A19" s="103" t="s">
        <v>98</v>
      </c>
      <c r="B19" s="9"/>
      <c r="C19" s="9"/>
      <c r="D19" s="9"/>
      <c r="E19" s="9"/>
      <c r="F19" s="9" t="str">
        <f>DEC2BIN($A$4,8)</f>
        <v>11000000</v>
      </c>
      <c r="G19" s="9" t="str">
        <f>DEC2BIN($B$4,8)</f>
        <v>10101000</v>
      </c>
      <c r="H19" s="9" t="str">
        <f>DEC2BIN($C$4,8)</f>
        <v>00000000</v>
      </c>
      <c r="I19" s="9" t="str">
        <f>DEC2BIN($D$4,8)</f>
        <v>11110011</v>
      </c>
      <c r="J19" s="104" t="s">
        <v>108</v>
      </c>
      <c r="K19" s="45"/>
      <c r="L19" s="9">
        <f t="shared" ref="L19:O19" si="10">bin2dec(F19)</f>
        <v>192</v>
      </c>
      <c r="M19" s="9">
        <f t="shared" si="10"/>
        <v>168</v>
      </c>
      <c r="N19" s="9">
        <f t="shared" si="10"/>
        <v>0</v>
      </c>
      <c r="O19" s="9">
        <f t="shared" si="10"/>
        <v>243</v>
      </c>
      <c r="P19" s="4"/>
      <c r="Q19" s="113"/>
      <c r="S19" s="82">
        <v>1.0</v>
      </c>
      <c r="T19" s="83" t="s">
        <v>78</v>
      </c>
      <c r="U19" s="45">
        <v>0.0</v>
      </c>
      <c r="V19" s="84" t="s">
        <v>14</v>
      </c>
      <c r="W19" s="85">
        <v>1.0</v>
      </c>
      <c r="X19" s="4"/>
      <c r="Y19" s="4"/>
      <c r="Z19" s="4"/>
    </row>
    <row r="20" ht="18.75" customHeight="1">
      <c r="A20" s="103" t="s">
        <v>106</v>
      </c>
      <c r="B20" s="9"/>
      <c r="C20" s="9"/>
      <c r="D20" s="9"/>
      <c r="E20" s="9"/>
      <c r="F20" s="9" t="str">
        <f t="shared" ref="F20:I20" si="11">F16</f>
        <v>00000000</v>
      </c>
      <c r="G20" s="9" t="str">
        <f t="shared" si="11"/>
        <v>00000000</v>
      </c>
      <c r="H20" s="9" t="str">
        <f t="shared" si="11"/>
        <v>00000000</v>
      </c>
      <c r="I20" s="9" t="str">
        <f t="shared" si="11"/>
        <v>00001111</v>
      </c>
      <c r="K20" s="45"/>
      <c r="L20" s="9">
        <f t="shared" ref="L20:O20" si="12">bin2dec(F20)</f>
        <v>0</v>
      </c>
      <c r="M20" s="9">
        <f t="shared" si="12"/>
        <v>0</v>
      </c>
      <c r="N20" s="9">
        <f t="shared" si="12"/>
        <v>0</v>
      </c>
      <c r="O20" s="9">
        <f t="shared" si="12"/>
        <v>15</v>
      </c>
      <c r="P20" s="4"/>
      <c r="Q20" s="113"/>
      <c r="S20" s="82">
        <v>0.0</v>
      </c>
      <c r="T20" s="83" t="s">
        <v>78</v>
      </c>
      <c r="U20" s="45">
        <v>1.0</v>
      </c>
      <c r="V20" s="84" t="s">
        <v>14</v>
      </c>
      <c r="W20" s="85">
        <v>1.0</v>
      </c>
      <c r="X20" s="4"/>
      <c r="Y20" s="4"/>
      <c r="Z20" s="4"/>
    </row>
    <row r="21" ht="18.75" customHeight="1">
      <c r="A21" s="105" t="s">
        <v>109</v>
      </c>
      <c r="B21" s="108"/>
      <c r="C21" s="108"/>
      <c r="D21" s="108"/>
      <c r="E21" s="108"/>
      <c r="F21" s="108" t="str">
        <f t="shared" ref="F21:I21" si="13">DEC2BIN(BITOR(bin2dec(F19),bin2dec(F20)),8)</f>
        <v>11000000</v>
      </c>
      <c r="G21" s="108" t="str">
        <f t="shared" si="13"/>
        <v>10101000</v>
      </c>
      <c r="H21" s="108" t="str">
        <f t="shared" si="13"/>
        <v>00000000</v>
      </c>
      <c r="I21" s="108" t="str">
        <f t="shared" si="13"/>
        <v>11111111</v>
      </c>
      <c r="J21" s="107"/>
      <c r="K21" s="109" t="s">
        <v>17</v>
      </c>
      <c r="L21" s="110">
        <f t="shared" ref="L21:O21" si="14">bin2dec(F21)</f>
        <v>192</v>
      </c>
      <c r="M21" s="110">
        <f t="shared" si="14"/>
        <v>168</v>
      </c>
      <c r="N21" s="110">
        <f t="shared" si="14"/>
        <v>0</v>
      </c>
      <c r="O21" s="110">
        <f t="shared" si="14"/>
        <v>255</v>
      </c>
      <c r="P21" s="4"/>
      <c r="Q21" s="113"/>
      <c r="S21" s="87">
        <v>0.0</v>
      </c>
      <c r="T21" s="88" t="s">
        <v>78</v>
      </c>
      <c r="U21" s="61">
        <v>0.0</v>
      </c>
      <c r="V21" s="89" t="s">
        <v>14</v>
      </c>
      <c r="W21" s="90">
        <v>0.0</v>
      </c>
      <c r="X21" s="4"/>
      <c r="Y21" s="4"/>
      <c r="Z21" s="4"/>
    </row>
    <row r="22" ht="18.75" customHeight="1">
      <c r="A22" s="9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"/>
      <c r="P22" s="4"/>
      <c r="Q22" s="113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55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  <c r="Q23" s="113"/>
      <c r="S23" s="114" t="s">
        <v>4</v>
      </c>
      <c r="T23" s="12"/>
      <c r="U23" s="12"/>
      <c r="V23" s="12"/>
      <c r="W23" s="12"/>
      <c r="X23" s="12"/>
      <c r="Y23" s="14"/>
      <c r="Z23" s="6"/>
    </row>
    <row r="24" ht="18.75" customHeight="1">
      <c r="A24" s="55" t="s">
        <v>111</v>
      </c>
      <c r="B24" s="9"/>
      <c r="C24" s="9"/>
      <c r="D24" s="9"/>
      <c r="E24" s="9"/>
      <c r="F24" s="9"/>
      <c r="G24" s="9"/>
      <c r="H24" s="115" t="str">
        <f>concatenate("= 2^",$O$6)</f>
        <v>= 2^4</v>
      </c>
      <c r="I24" s="115" t="str">
        <f>concatenate("= ",2^$O$6)</f>
        <v>= 16</v>
      </c>
      <c r="J24" s="9"/>
      <c r="K24" s="9"/>
      <c r="L24" s="9"/>
      <c r="M24" s="9"/>
      <c r="N24" s="9"/>
      <c r="O24" s="4"/>
      <c r="P24" s="4"/>
      <c r="Q24" s="113"/>
      <c r="S24" s="116" t="s">
        <v>8</v>
      </c>
      <c r="T24" s="12"/>
      <c r="U24" s="12"/>
      <c r="V24" s="12"/>
      <c r="W24" s="12"/>
      <c r="X24" s="12"/>
      <c r="Y24" s="14"/>
      <c r="Z24" s="18"/>
    </row>
    <row r="25" ht="18.75" customHeight="1">
      <c r="A25" s="103" t="s">
        <v>112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113"/>
      <c r="S25" s="25" t="s">
        <v>13</v>
      </c>
      <c r="T25" s="117"/>
      <c r="U25" s="117"/>
      <c r="V25" s="117"/>
      <c r="W25" s="27" t="s">
        <v>14</v>
      </c>
      <c r="X25" s="32">
        <v>128.0</v>
      </c>
      <c r="Y25" s="36"/>
      <c r="Z25" s="45"/>
    </row>
    <row r="26" ht="18.75" customHeight="1">
      <c r="A26" s="5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113"/>
      <c r="S26" s="43" t="s">
        <v>32</v>
      </c>
      <c r="T26" s="4"/>
      <c r="U26" s="4"/>
      <c r="V26" s="4"/>
      <c r="W26" s="44" t="s">
        <v>14</v>
      </c>
      <c r="X26" s="45">
        <v>192.0</v>
      </c>
      <c r="Y26" s="48"/>
      <c r="Z26" s="45"/>
    </row>
    <row r="27" ht="18.75" customHeight="1">
      <c r="A27" s="55" t="s">
        <v>113</v>
      </c>
      <c r="B27" s="9"/>
      <c r="C27" s="9"/>
      <c r="D27" s="9"/>
      <c r="E27" s="9"/>
      <c r="F27" s="55" t="s">
        <v>114</v>
      </c>
      <c r="G27" s="9"/>
      <c r="H27" s="9"/>
      <c r="I27" s="115" t="str">
        <f>concatenate("= 2^",$O$6," - 2")</f>
        <v>= 2^4 - 2</v>
      </c>
      <c r="J27" s="115" t="str">
        <f>concatenate("= ",2^$O$6," - 2")</f>
        <v>= 16 - 2</v>
      </c>
      <c r="K27" s="115" t="str">
        <f>concatenate("= ", 2^$O$6 -2)</f>
        <v>= 14</v>
      </c>
      <c r="L27" s="9"/>
      <c r="M27" s="9"/>
      <c r="N27" s="9"/>
      <c r="O27" s="4"/>
      <c r="P27" s="4"/>
      <c r="Q27" s="113"/>
      <c r="S27" s="43" t="s">
        <v>42</v>
      </c>
      <c r="T27" s="4"/>
      <c r="U27" s="4"/>
      <c r="V27" s="4"/>
      <c r="W27" s="44" t="s">
        <v>14</v>
      </c>
      <c r="X27" s="45">
        <v>224.0</v>
      </c>
      <c r="Y27" s="48"/>
      <c r="Z27" s="45"/>
    </row>
    <row r="28" ht="18.75" customHeight="1">
      <c r="A28" s="55"/>
      <c r="B28" s="9"/>
      <c r="C28" s="9"/>
      <c r="D28" s="9"/>
      <c r="E28" s="9"/>
      <c r="F28" s="9"/>
      <c r="G28" s="9"/>
      <c r="H28" s="45"/>
      <c r="I28" s="45"/>
      <c r="J28" s="9"/>
      <c r="K28" s="9"/>
      <c r="L28" s="9"/>
      <c r="M28" s="9"/>
      <c r="N28" s="9"/>
      <c r="O28" s="4"/>
      <c r="P28" s="4"/>
      <c r="Q28" s="113"/>
      <c r="S28" s="43" t="s">
        <v>46</v>
      </c>
      <c r="T28" s="4"/>
      <c r="U28" s="4"/>
      <c r="V28" s="4"/>
      <c r="W28" s="44" t="s">
        <v>14</v>
      </c>
      <c r="X28" s="45">
        <v>240.0</v>
      </c>
      <c r="Y28" s="48"/>
      <c r="Z28" s="45"/>
    </row>
    <row r="29" ht="18.75" customHeight="1">
      <c r="A29" s="55" t="s">
        <v>115</v>
      </c>
      <c r="B29" s="9"/>
      <c r="C29" s="9"/>
      <c r="D29" s="9"/>
      <c r="E29" s="9"/>
      <c r="F29" s="9"/>
      <c r="G29" s="9"/>
      <c r="H29" s="45"/>
      <c r="I29" s="45"/>
      <c r="J29" s="9"/>
      <c r="K29" s="9"/>
      <c r="L29" s="9"/>
      <c r="M29" s="9"/>
      <c r="N29" s="9"/>
      <c r="O29" s="4"/>
      <c r="P29" s="4"/>
      <c r="Q29" s="113"/>
      <c r="S29" s="43" t="s">
        <v>47</v>
      </c>
      <c r="T29" s="4"/>
      <c r="U29" s="4"/>
      <c r="V29" s="4"/>
      <c r="W29" s="44" t="s">
        <v>14</v>
      </c>
      <c r="X29" s="45">
        <v>248.0</v>
      </c>
      <c r="Y29" s="48"/>
      <c r="Z29" s="45"/>
    </row>
    <row r="30" ht="18.75" customHeight="1">
      <c r="A30" s="55"/>
      <c r="B30" s="9"/>
      <c r="C30" s="9"/>
      <c r="D30" s="9"/>
      <c r="E30" s="9"/>
      <c r="F30" s="118">
        <f t="shared" ref="F30:H30" si="15">L10</f>
        <v>192</v>
      </c>
      <c r="G30" s="110">
        <f t="shared" si="15"/>
        <v>168</v>
      </c>
      <c r="H30" s="110">
        <f t="shared" si="15"/>
        <v>0</v>
      </c>
      <c r="I30" s="118">
        <f>O10+1</f>
        <v>241</v>
      </c>
      <c r="J30" s="9"/>
      <c r="K30" s="9"/>
      <c r="L30" s="9"/>
      <c r="M30" s="9"/>
      <c r="N30" s="9"/>
      <c r="O30" s="4"/>
      <c r="P30" s="4"/>
      <c r="Q30" s="113"/>
      <c r="S30" s="43" t="s">
        <v>48</v>
      </c>
      <c r="T30" s="4"/>
      <c r="U30" s="4"/>
      <c r="V30" s="4"/>
      <c r="W30" s="44" t="s">
        <v>14</v>
      </c>
      <c r="X30" s="45">
        <v>252.0</v>
      </c>
      <c r="Y30" s="48"/>
      <c r="Z30" s="45"/>
    </row>
    <row r="31" ht="18.75" customHeight="1">
      <c r="A31" s="55" t="s">
        <v>116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"/>
      <c r="P31" s="4"/>
      <c r="Q31" s="113"/>
      <c r="S31" s="43" t="s">
        <v>50</v>
      </c>
      <c r="T31" s="4"/>
      <c r="U31" s="4"/>
      <c r="V31" s="4"/>
      <c r="W31" s="44" t="s">
        <v>14</v>
      </c>
      <c r="X31" s="45">
        <v>254.0</v>
      </c>
      <c r="Y31" s="48"/>
      <c r="Z31" s="45"/>
    </row>
    <row r="32" ht="18.75" customHeight="1">
      <c r="A32" s="55"/>
      <c r="B32" s="9"/>
      <c r="C32" s="9"/>
      <c r="D32" s="9"/>
      <c r="E32" s="9"/>
      <c r="F32" s="70">
        <f t="shared" ref="F32:H32" si="16">L21</f>
        <v>192</v>
      </c>
      <c r="G32" s="110">
        <f t="shared" si="16"/>
        <v>168</v>
      </c>
      <c r="H32" s="110">
        <f t="shared" si="16"/>
        <v>0</v>
      </c>
      <c r="I32" s="119">
        <f>O21 - 1</f>
        <v>254</v>
      </c>
      <c r="J32" s="9"/>
      <c r="K32" s="9"/>
      <c r="L32" s="9"/>
      <c r="M32" s="9"/>
      <c r="N32" s="9"/>
      <c r="O32" s="4"/>
      <c r="P32" s="4"/>
      <c r="Q32" s="113"/>
      <c r="S32" s="58" t="s">
        <v>52</v>
      </c>
      <c r="T32" s="120"/>
      <c r="U32" s="120"/>
      <c r="V32" s="120"/>
      <c r="W32" s="60" t="s">
        <v>14</v>
      </c>
      <c r="X32" s="61">
        <v>255.0</v>
      </c>
      <c r="Y32" s="63"/>
      <c r="Z32" s="45"/>
    </row>
    <row r="33" ht="18.75" customHeight="1">
      <c r="A33" s="55"/>
      <c r="B33" s="9"/>
      <c r="C33" s="9"/>
      <c r="D33" s="9"/>
      <c r="E33" s="9"/>
      <c r="F33" s="115"/>
      <c r="G33" s="115"/>
      <c r="H33" s="115"/>
      <c r="I33" s="115"/>
      <c r="J33" s="9"/>
      <c r="K33" s="9"/>
      <c r="L33" s="9"/>
      <c r="M33" s="9"/>
      <c r="N33" s="9"/>
      <c r="O33" s="4"/>
      <c r="P33" s="4"/>
      <c r="Q33" s="113"/>
      <c r="Y33" s="4"/>
      <c r="Z33" s="4"/>
    </row>
    <row r="34" ht="18.75" customHeight="1">
      <c r="A34" s="55" t="s">
        <v>117</v>
      </c>
      <c r="B34" s="9"/>
      <c r="C34" s="9"/>
      <c r="D34" s="9"/>
      <c r="E34" s="9"/>
      <c r="F34" s="9"/>
      <c r="G34" s="9"/>
      <c r="H34" s="9"/>
      <c r="I34" s="9"/>
      <c r="J34" s="115" t="str">
        <f>concatenate("= 2^",$O$5)</f>
        <v>= 2^4</v>
      </c>
      <c r="K34" s="115" t="str">
        <f>concatenate("= ",2^$O$5)</f>
        <v>= 16</v>
      </c>
      <c r="L34" s="115"/>
      <c r="M34" s="9"/>
      <c r="N34" s="9"/>
      <c r="O34" s="4"/>
      <c r="P34" s="4"/>
      <c r="Q34" s="113"/>
      <c r="R34" s="4"/>
      <c r="S34" s="4"/>
      <c r="T34" s="4"/>
      <c r="U34" s="4"/>
      <c r="V34" s="4"/>
      <c r="W34" s="121"/>
      <c r="X34" s="4"/>
      <c r="Y34" s="4"/>
      <c r="Z34" s="4"/>
    </row>
    <row r="35" ht="18.75" customHeight="1">
      <c r="A35" s="103" t="s">
        <v>112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4"/>
      <c r="P35" s="4"/>
      <c r="Q35" s="113"/>
      <c r="R35" s="4"/>
    </row>
    <row r="36" ht="18.75" customHeight="1">
      <c r="A36" s="10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4"/>
      <c r="P36" s="4"/>
      <c r="Q36" s="113"/>
      <c r="R36" s="4"/>
    </row>
    <row r="37" ht="18.75" customHeight="1">
      <c r="A37" s="55" t="s">
        <v>118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4"/>
      <c r="P37" s="4"/>
      <c r="Q37" s="113"/>
      <c r="R37" s="4"/>
    </row>
    <row r="38" ht="18.75" customHeight="1">
      <c r="A38" s="103" t="s">
        <v>112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  <c r="Q38" s="113"/>
      <c r="R38" s="4"/>
    </row>
    <row r="39" ht="18.75" customHeight="1">
      <c r="A39" s="55" t="s">
        <v>119</v>
      </c>
      <c r="B39" s="9"/>
      <c r="C39" s="86" t="s">
        <v>14</v>
      </c>
      <c r="D39" s="55" t="s">
        <v>120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4"/>
      <c r="P39" s="4"/>
      <c r="Q39" s="113"/>
      <c r="R39" s="4"/>
    </row>
    <row r="40" ht="18.75" customHeight="1">
      <c r="A40" s="103"/>
      <c r="B40" s="9"/>
      <c r="C40" s="86" t="s">
        <v>14</v>
      </c>
      <c r="D40" s="55" t="str">
        <f>concatenate("2^", $O$6 , " x 0 ... 2^", $O$6 , " x (2^" , $O$5 ," - 1)")</f>
        <v>2^4 x 0 ... 2^4 x (2^4 - 1)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4"/>
      <c r="P40" s="4"/>
      <c r="Q40" s="113"/>
      <c r="R40" s="4"/>
    </row>
    <row r="41" ht="18.75" customHeight="1">
      <c r="A41" s="103"/>
      <c r="B41" s="9"/>
      <c r="C41" s="45"/>
      <c r="D41" s="55"/>
      <c r="E41" s="9"/>
      <c r="F41" s="9"/>
      <c r="G41" s="9"/>
      <c r="H41" s="9"/>
      <c r="I41" s="9"/>
      <c r="J41" s="9"/>
      <c r="K41" s="9"/>
      <c r="L41" s="9"/>
      <c r="M41" s="9"/>
      <c r="N41" s="9"/>
      <c r="O41" s="4"/>
      <c r="P41" s="4"/>
      <c r="Q41" s="113"/>
      <c r="R41" s="4"/>
    </row>
    <row r="42" ht="18.75" customHeight="1">
      <c r="A42" s="103"/>
      <c r="B42" s="9"/>
      <c r="C42" s="45">
        <v>2.0</v>
      </c>
      <c r="D42" s="86" t="s">
        <v>121</v>
      </c>
      <c r="E42" s="9">
        <f t="shared" ref="E42:E44" si="17">$O$6</f>
        <v>4</v>
      </c>
      <c r="F42" s="45" t="s">
        <v>122</v>
      </c>
      <c r="G42" s="45">
        <v>0.0</v>
      </c>
      <c r="H42" s="86" t="s">
        <v>14</v>
      </c>
      <c r="I42" s="9">
        <f t="shared" ref="I42:I44" si="18">2^$O$6 * G42</f>
        <v>0</v>
      </c>
      <c r="J42" s="9"/>
      <c r="K42" s="9"/>
      <c r="L42" s="9"/>
      <c r="M42" s="9"/>
      <c r="N42" s="9"/>
      <c r="O42" s="4"/>
      <c r="P42" s="4"/>
      <c r="Q42" s="113"/>
      <c r="R42" s="4"/>
    </row>
    <row r="43" ht="18.75" customHeight="1">
      <c r="A43" s="103"/>
      <c r="B43" s="9"/>
      <c r="C43" s="45">
        <v>2.0</v>
      </c>
      <c r="D43" s="86" t="s">
        <v>121</v>
      </c>
      <c r="E43" s="9">
        <f t="shared" si="17"/>
        <v>4</v>
      </c>
      <c r="F43" s="45" t="s">
        <v>122</v>
      </c>
      <c r="G43" s="45">
        <v>1.0</v>
      </c>
      <c r="H43" s="86" t="s">
        <v>14</v>
      </c>
      <c r="I43" s="9">
        <f t="shared" si="18"/>
        <v>16</v>
      </c>
      <c r="J43" s="9"/>
      <c r="K43" s="9"/>
      <c r="L43" s="9"/>
      <c r="M43" s="9"/>
      <c r="N43" s="9"/>
      <c r="O43" s="4"/>
      <c r="P43" s="4"/>
      <c r="Q43" s="113"/>
      <c r="R43" s="4"/>
    </row>
    <row r="44" ht="18.75" customHeight="1">
      <c r="A44" s="103"/>
      <c r="B44" s="9"/>
      <c r="C44" s="45">
        <v>2.0</v>
      </c>
      <c r="D44" s="86" t="s">
        <v>121</v>
      </c>
      <c r="E44" s="9">
        <f t="shared" si="17"/>
        <v>4</v>
      </c>
      <c r="F44" s="45" t="s">
        <v>122</v>
      </c>
      <c r="G44" s="45">
        <v>2.0</v>
      </c>
      <c r="H44" s="86" t="s">
        <v>14</v>
      </c>
      <c r="I44" s="9">
        <f t="shared" si="18"/>
        <v>32</v>
      </c>
      <c r="J44" s="9"/>
      <c r="K44" s="9"/>
      <c r="L44" s="9"/>
      <c r="M44" s="9"/>
      <c r="N44" s="9"/>
      <c r="O44" s="4"/>
      <c r="P44" s="4"/>
      <c r="Q44" s="113"/>
      <c r="R44" s="4"/>
    </row>
    <row r="45" ht="18.75" customHeight="1">
      <c r="A45" s="103"/>
      <c r="B45" s="9"/>
      <c r="C45" s="45" t="s">
        <v>123</v>
      </c>
      <c r="D45" s="45" t="s">
        <v>123</v>
      </c>
      <c r="E45" s="45" t="s">
        <v>123</v>
      </c>
      <c r="F45" s="45" t="s">
        <v>123</v>
      </c>
      <c r="G45" s="45" t="s">
        <v>123</v>
      </c>
      <c r="H45" s="45" t="s">
        <v>124</v>
      </c>
      <c r="I45" s="45" t="s">
        <v>125</v>
      </c>
      <c r="J45" s="9"/>
      <c r="K45" s="9"/>
      <c r="L45" s="9"/>
      <c r="M45" s="9"/>
      <c r="N45" s="9"/>
      <c r="O45" s="4"/>
      <c r="P45" s="4"/>
      <c r="Q45" s="113"/>
      <c r="R45" s="4"/>
    </row>
    <row r="46" ht="18.75" customHeight="1">
      <c r="A46" s="103"/>
      <c r="B46" s="9"/>
      <c r="C46" s="45">
        <v>2.0</v>
      </c>
      <c r="D46" s="86" t="s">
        <v>121</v>
      </c>
      <c r="E46" s="9">
        <f>$O$6</f>
        <v>4</v>
      </c>
      <c r="F46" s="45" t="s">
        <v>122</v>
      </c>
      <c r="G46" s="45">
        <f>2^$O$5 - 1</f>
        <v>15</v>
      </c>
      <c r="H46" s="86" t="s">
        <v>14</v>
      </c>
      <c r="I46" s="9">
        <f>2^$O$6 * G46</f>
        <v>240</v>
      </c>
      <c r="J46" s="9"/>
      <c r="K46" s="9"/>
      <c r="L46" s="9"/>
      <c r="M46" s="9"/>
      <c r="N46" s="9"/>
      <c r="O46" s="4"/>
      <c r="P46" s="4"/>
      <c r="Q46" s="113"/>
      <c r="R46" s="4"/>
      <c r="S46" s="4"/>
      <c r="T46" s="4"/>
      <c r="U46" s="4"/>
      <c r="V46" s="4"/>
      <c r="W46" s="4"/>
      <c r="X46" s="4"/>
      <c r="Y46" s="4"/>
      <c r="Z46" s="4"/>
    </row>
    <row r="47" ht="18.75" customHeight="1">
      <c r="A47" s="10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4"/>
      <c r="P47" s="4"/>
      <c r="Q47" s="113"/>
      <c r="R47" s="4"/>
      <c r="S47" s="4"/>
      <c r="T47" s="4"/>
      <c r="U47" s="4"/>
      <c r="V47" s="4"/>
      <c r="W47" s="4"/>
      <c r="X47" s="4"/>
      <c r="Y47" s="4"/>
      <c r="Z47" s="4"/>
    </row>
    <row r="48" ht="38.25" customHeight="1">
      <c r="A48" s="94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4"/>
      <c r="P48" s="4"/>
      <c r="Q48" s="113"/>
      <c r="R48" s="4"/>
      <c r="S48" s="4"/>
      <c r="T48" s="4"/>
      <c r="U48" s="4"/>
      <c r="V48" s="4"/>
      <c r="W48" s="4"/>
      <c r="X48" s="4"/>
      <c r="Y48" s="4"/>
      <c r="Z48" s="4"/>
    </row>
    <row r="49" ht="38.25" customHeight="1">
      <c r="A49" s="94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8.25" customHeight="1">
      <c r="A50" s="94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8.25" customHeight="1">
      <c r="A51" s="94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8.25" customHeight="1">
      <c r="A52" s="9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8.25" customHeight="1">
      <c r="A53" s="94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8.25" customHeight="1">
      <c r="A54" s="94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8.25" customHeight="1">
      <c r="A55" s="9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8.25" customHeight="1">
      <c r="A56" s="94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8.25" customHeight="1">
      <c r="A57" s="94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8.25" customHeight="1">
      <c r="A58" s="94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8.25" customHeight="1">
      <c r="A59" s="94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8.25" customHeight="1">
      <c r="A60" s="9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8.25" customHeight="1">
      <c r="A61" s="9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8.25" customHeight="1">
      <c r="A62" s="94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8.25" customHeight="1">
      <c r="A63" s="94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8.25" customHeight="1">
      <c r="A64" s="9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8.25" customHeight="1">
      <c r="A65" s="94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8.25" customHeight="1">
      <c r="A66" s="9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8.25" customHeight="1">
      <c r="A67" s="94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8.25" customHeight="1">
      <c r="A68" s="94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8.25" customHeight="1">
      <c r="A69" s="94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8.25" customHeight="1">
      <c r="A70" s="94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8.25" customHeight="1">
      <c r="A71" s="94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8.25" customHeight="1">
      <c r="A72" s="94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8.25" customHeight="1">
      <c r="A73" s="94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8.25" customHeight="1">
      <c r="A74" s="9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8.25" customHeight="1">
      <c r="A75" s="94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8.25" customHeight="1">
      <c r="A76" s="94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8.25" customHeight="1">
      <c r="A77" s="94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8.25" customHeight="1">
      <c r="A78" s="94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8.25" customHeight="1">
      <c r="A79" s="94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8.25" customHeight="1">
      <c r="A80" s="94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8.25" customHeight="1">
      <c r="A81" s="9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8.25" customHeight="1">
      <c r="A82" s="9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8.25" customHeight="1">
      <c r="A83" s="9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8.25" customHeight="1">
      <c r="A84" s="94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8.25" customHeight="1">
      <c r="A85" s="94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8.25" customHeight="1">
      <c r="A86" s="94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8.25" customHeight="1">
      <c r="A87" s="94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8.25" customHeight="1">
      <c r="A88" s="94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8.25" customHeight="1">
      <c r="A89" s="94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8.25" customHeight="1">
      <c r="A90" s="94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8.25" customHeight="1">
      <c r="A91" s="94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8.25" customHeight="1">
      <c r="A92" s="94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8.25" customHeight="1">
      <c r="A93" s="94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8.25" customHeight="1">
      <c r="A94" s="94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8.25" customHeight="1">
      <c r="A95" s="94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8.25" customHeight="1">
      <c r="A96" s="94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8.25" customHeight="1">
      <c r="A97" s="94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8.25" customHeight="1">
      <c r="A98" s="94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8.25" customHeight="1">
      <c r="A99" s="94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8.25" customHeight="1">
      <c r="A100" s="9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8.25" customHeight="1">
      <c r="A101" s="94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8.25" customHeight="1">
      <c r="A102" s="94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8.25" customHeight="1">
      <c r="A103" s="94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8.25" customHeight="1">
      <c r="A104" s="9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8.25" customHeight="1">
      <c r="A105" s="94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8.25" customHeight="1">
      <c r="A106" s="94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8.25" customHeight="1">
      <c r="A107" s="94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8.25" customHeight="1">
      <c r="A108" s="9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8.25" customHeight="1">
      <c r="A109" s="94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8.25" customHeight="1">
      <c r="A110" s="94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8.25" customHeight="1">
      <c r="A111" s="94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8.25" customHeight="1">
      <c r="A112" s="94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8.25" customHeight="1">
      <c r="A113" s="94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8.25" customHeight="1">
      <c r="A114" s="9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8.25" customHeight="1">
      <c r="A115" s="94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8.25" customHeight="1">
      <c r="A116" s="94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8.25" customHeight="1">
      <c r="A117" s="94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8.25" customHeight="1">
      <c r="A118" s="94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8.25" customHeight="1">
      <c r="A119" s="94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8.25" customHeight="1">
      <c r="A120" s="94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8.25" customHeight="1">
      <c r="A121" s="94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8.25" customHeight="1">
      <c r="A122" s="94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8.25" customHeight="1">
      <c r="A123" s="94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8.25" customHeight="1">
      <c r="A124" s="9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8.25" customHeight="1">
      <c r="A125" s="94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8.25" customHeight="1">
      <c r="A126" s="94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8.25" customHeight="1">
      <c r="A127" s="94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8.25" customHeight="1">
      <c r="A128" s="94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8.25" customHeight="1">
      <c r="A129" s="94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8.25" customHeight="1">
      <c r="A130" s="94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38.25" customHeight="1">
      <c r="A131" s="94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38.25" customHeight="1">
      <c r="A132" s="94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8.25" customHeight="1">
      <c r="A133" s="94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38.25" customHeight="1">
      <c r="A134" s="9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38.25" customHeight="1">
      <c r="A135" s="94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38.25" customHeight="1">
      <c r="A136" s="94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38.25" customHeight="1">
      <c r="A137" s="94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38.25" customHeight="1">
      <c r="A138" s="94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38.25" customHeight="1">
      <c r="A139" s="9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38.25" customHeight="1">
      <c r="A140" s="94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8.25" customHeight="1">
      <c r="A141" s="94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38.25" customHeight="1">
      <c r="A142" s="94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38.25" customHeight="1">
      <c r="A143" s="94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38.25" customHeight="1">
      <c r="A144" s="9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38.25" customHeight="1">
      <c r="A145" s="94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38.25" customHeight="1">
      <c r="A146" s="94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38.25" customHeight="1">
      <c r="A147" s="94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38.25" customHeight="1">
      <c r="A148" s="94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38.25" customHeight="1">
      <c r="A149" s="94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38.25" customHeight="1">
      <c r="A150" s="94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38.25" customHeight="1">
      <c r="A151" s="94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38.25" customHeight="1">
      <c r="A152" s="94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38.25" customHeight="1">
      <c r="A153" s="9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8.25" customHeight="1">
      <c r="A154" s="9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38.25" customHeight="1">
      <c r="A155" s="9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38.25" customHeight="1">
      <c r="A156" s="94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38.25" customHeight="1">
      <c r="A157" s="94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38.25" customHeight="1">
      <c r="A158" s="94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38.25" customHeight="1">
      <c r="A159" s="94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38.25" customHeight="1">
      <c r="A160" s="94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38.25" customHeight="1">
      <c r="A161" s="94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8.25" customHeight="1">
      <c r="A162" s="94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38.25" customHeight="1">
      <c r="A163" s="94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38.25" customHeight="1">
      <c r="A164" s="9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38.25" customHeight="1">
      <c r="A165" s="94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38.25" customHeight="1">
      <c r="A166" s="9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38.25" customHeight="1">
      <c r="A167" s="9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38.25" customHeight="1">
      <c r="A168" s="9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38.25" customHeight="1">
      <c r="A169" s="9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38.25" customHeight="1">
      <c r="A170" s="9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38.25" customHeight="1">
      <c r="A171" s="9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38.25" customHeight="1">
      <c r="A172" s="94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38.25" customHeight="1">
      <c r="A173" s="94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38.25" customHeight="1">
      <c r="A174" s="9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38.25" customHeight="1">
      <c r="A175" s="94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38.25" customHeight="1">
      <c r="A176" s="94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38.25" customHeight="1">
      <c r="A177" s="94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38.25" customHeight="1">
      <c r="A178" s="94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38.25" customHeight="1">
      <c r="A179" s="94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38.25" customHeight="1">
      <c r="A180" s="94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38.25" customHeight="1">
      <c r="A181" s="94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38.25" customHeight="1">
      <c r="A182" s="94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38.25" customHeight="1">
      <c r="A183" s="94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38.25" customHeight="1">
      <c r="A184" s="9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38.25" customHeight="1">
      <c r="A185" s="94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38.25" customHeight="1">
      <c r="A186" s="94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38.25" customHeight="1">
      <c r="A187" s="94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38.25" customHeight="1">
      <c r="A188" s="94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38.25" customHeight="1">
      <c r="A189" s="94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38.25" customHeight="1">
      <c r="A190" s="94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38.25" customHeight="1">
      <c r="A191" s="94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38.25" customHeight="1">
      <c r="A192" s="94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38.25" customHeight="1">
      <c r="A193" s="94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38.25" customHeight="1">
      <c r="A194" s="9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38.25" customHeight="1">
      <c r="A195" s="94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38.25" customHeight="1">
      <c r="A196" s="94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38.25" customHeight="1">
      <c r="A197" s="94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38.25" customHeight="1">
      <c r="A198" s="94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38.25" customHeight="1">
      <c r="A199" s="94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38.25" customHeight="1">
      <c r="A200" s="94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38.25" customHeight="1">
      <c r="A201" s="94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38.25" customHeight="1">
      <c r="A202" s="94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38.25" customHeight="1">
      <c r="A203" s="94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38.25" customHeight="1">
      <c r="A204" s="9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38.25" customHeight="1">
      <c r="A205" s="94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38.25" customHeight="1">
      <c r="A206" s="94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38.25" customHeight="1">
      <c r="A207" s="94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8.25" customHeight="1">
      <c r="A208" s="94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38.25" customHeight="1">
      <c r="A209" s="9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38.25" customHeight="1">
      <c r="A210" s="94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38.25" customHeight="1">
      <c r="A211" s="94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38.25" customHeight="1">
      <c r="A212" s="94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38.25" customHeight="1">
      <c r="A213" s="9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38.25" customHeight="1">
      <c r="A214" s="9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38.25" customHeight="1">
      <c r="A215" s="94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38.25" customHeight="1">
      <c r="A216" s="94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38.25" customHeight="1">
      <c r="A217" s="9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38.25" customHeight="1">
      <c r="A218" s="94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38.25" customHeight="1">
      <c r="A219" s="94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8.25" customHeight="1">
      <c r="A220" s="94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38.25" customHeight="1">
      <c r="A221" s="94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8.25" customHeight="1">
      <c r="A222" s="94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8.25" customHeight="1">
      <c r="A223" s="94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8.25" customHeight="1">
      <c r="A224" s="9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8.25" customHeight="1">
      <c r="A225" s="94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8.25" customHeight="1">
      <c r="A226" s="94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8.25" customHeight="1">
      <c r="A227" s="9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8.25" customHeight="1">
      <c r="A228" s="94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8.25" customHeight="1">
      <c r="A229" s="94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8.25" customHeight="1">
      <c r="A230" s="94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8.25" customHeight="1">
      <c r="A231" s="94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8.25" customHeight="1">
      <c r="A232" s="94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38.25" customHeight="1">
      <c r="A233" s="94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8.25" customHeight="1">
      <c r="A234" s="9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8.25" customHeight="1">
      <c r="A235" s="94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8.25" customHeight="1">
      <c r="A236" s="94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8.25" customHeight="1">
      <c r="A237" s="94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8.25" customHeight="1">
      <c r="A238" s="94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8.25" customHeight="1">
      <c r="A239" s="9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38.25" customHeight="1">
      <c r="A240" s="9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38.25" customHeight="1">
      <c r="A241" s="9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8.25" customHeight="1">
      <c r="A242" s="94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8.25" customHeight="1">
      <c r="A243" s="94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8.25" customHeight="1">
      <c r="A244" s="9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8.25" customHeight="1">
      <c r="A245" s="94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8.25" customHeight="1">
      <c r="A246" s="94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8.25" customHeight="1">
      <c r="A247" s="94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38.25" customHeight="1">
      <c r="A248" s="94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8.25" customHeight="1">
      <c r="A249" s="94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8.25" customHeight="1">
      <c r="A250" s="94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8.25" customHeight="1">
      <c r="A251" s="94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8.25" customHeight="1">
      <c r="A252" s="94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8.25" customHeight="1">
      <c r="A253" s="94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8.25" customHeight="1">
      <c r="A254" s="9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8.25" customHeight="1">
      <c r="A255" s="94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38.25" customHeight="1">
      <c r="A256" s="94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8.25" customHeight="1">
      <c r="A257" s="94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8.25" customHeight="1">
      <c r="A258" s="94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8.25" customHeight="1">
      <c r="A259" s="94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8.25" customHeight="1">
      <c r="A260" s="94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8.25" customHeight="1">
      <c r="A261" s="94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8.25" customHeight="1">
      <c r="A262" s="94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38.25" customHeight="1">
      <c r="A263" s="94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38.25" customHeight="1">
      <c r="A264" s="94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8.25" customHeight="1">
      <c r="A265" s="94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38.25" customHeight="1">
      <c r="A266" s="94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38.25" customHeight="1">
      <c r="A267" s="94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8.25" customHeight="1">
      <c r="A268" s="94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8.25" customHeight="1">
      <c r="A269" s="94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8.25" customHeight="1">
      <c r="A270" s="94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38.25" customHeight="1">
      <c r="A271" s="94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8.25" customHeight="1">
      <c r="A272" s="94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8.25" customHeight="1">
      <c r="A273" s="94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38.25" customHeight="1">
      <c r="A274" s="94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8.25" customHeight="1">
      <c r="A275" s="94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8.25" customHeight="1">
      <c r="A276" s="94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38.25" customHeight="1">
      <c r="A277" s="94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8.25" customHeight="1">
      <c r="A278" s="94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38.25" customHeight="1">
      <c r="A279" s="94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8.25" customHeight="1">
      <c r="A280" s="94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8.25" customHeight="1">
      <c r="A281" s="94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8.25" customHeight="1">
      <c r="A282" s="94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8.25" customHeight="1">
      <c r="A283" s="94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8.25" customHeight="1">
      <c r="A284" s="94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8.25" customHeight="1">
      <c r="A285" s="94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8.25" customHeight="1">
      <c r="A286" s="94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8.25" customHeight="1">
      <c r="A287" s="94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8.25" customHeight="1">
      <c r="A288" s="94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8.25" customHeight="1">
      <c r="A289" s="94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8.25" customHeight="1">
      <c r="A290" s="94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8.25" customHeight="1">
      <c r="A291" s="94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8.25" customHeight="1">
      <c r="A292" s="94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38.25" customHeight="1">
      <c r="A293" s="94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8.25" customHeight="1">
      <c r="A294" s="94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38.25" customHeight="1">
      <c r="A295" s="94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8.25" customHeight="1">
      <c r="A296" s="94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8.25" customHeight="1">
      <c r="A297" s="94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38.25" customHeight="1">
      <c r="A298" s="94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8.25" customHeight="1">
      <c r="A299" s="94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8.25" customHeight="1">
      <c r="A300" s="94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8.25" customHeight="1">
      <c r="A301" s="94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8.25" customHeight="1">
      <c r="A302" s="94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8.25" customHeight="1">
      <c r="A303" s="94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8.25" customHeight="1">
      <c r="A304" s="94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8.25" customHeight="1">
      <c r="A305" s="94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8.25" customHeight="1">
      <c r="A306" s="94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8.25" customHeight="1">
      <c r="A307" s="94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8.25" customHeight="1">
      <c r="A308" s="94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8.25" customHeight="1">
      <c r="A309" s="94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8.25" customHeight="1">
      <c r="A310" s="94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8.25" customHeight="1">
      <c r="A311" s="94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38.25" customHeight="1">
      <c r="A312" s="94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8.25" customHeight="1">
      <c r="A313" s="94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8.25" customHeight="1">
      <c r="A314" s="9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8.25" customHeight="1">
      <c r="A315" s="94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8.25" customHeight="1">
      <c r="A316" s="94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38.25" customHeight="1">
      <c r="A317" s="94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8.25" customHeight="1">
      <c r="A318" s="94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8.25" customHeight="1">
      <c r="A319" s="94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38.25" customHeight="1">
      <c r="A320" s="94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38.25" customHeight="1">
      <c r="A321" s="94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38.25" customHeight="1">
      <c r="A322" s="94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38.25" customHeight="1">
      <c r="A323" s="94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38.25" customHeight="1">
      <c r="A324" s="94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38.25" customHeight="1">
      <c r="A325" s="94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38.25" customHeight="1">
      <c r="A326" s="94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38.25" customHeight="1">
      <c r="A327" s="94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38.25" customHeight="1">
      <c r="A328" s="94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38.25" customHeight="1">
      <c r="A329" s="94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38.25" customHeight="1">
      <c r="A330" s="94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38.25" customHeight="1">
      <c r="A331" s="94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38.25" customHeight="1">
      <c r="A332" s="94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38.25" customHeight="1">
      <c r="A333" s="94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38.25" customHeight="1">
      <c r="A334" s="9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38.25" customHeight="1">
      <c r="A335" s="94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38.25" customHeight="1">
      <c r="A336" s="94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38.25" customHeight="1">
      <c r="A337" s="9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38.25" customHeight="1">
      <c r="A338" s="94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38.25" customHeight="1">
      <c r="A339" s="94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38.25" customHeight="1">
      <c r="A340" s="94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38.25" customHeight="1">
      <c r="A341" s="94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38.25" customHeight="1">
      <c r="A342" s="94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38.25" customHeight="1">
      <c r="A343" s="94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38.25" customHeight="1">
      <c r="A344" s="9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38.25" customHeight="1">
      <c r="A345" s="94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38.25" customHeight="1">
      <c r="A346" s="94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38.25" customHeight="1">
      <c r="A347" s="94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38.25" customHeight="1">
      <c r="A348" s="94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38.25" customHeight="1">
      <c r="A349" s="94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38.25" customHeight="1">
      <c r="A350" s="94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38.25" customHeight="1">
      <c r="A351" s="94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38.25" customHeight="1">
      <c r="A352" s="94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38.25" customHeight="1">
      <c r="A353" s="94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38.25" customHeight="1">
      <c r="A354" s="94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38.25" customHeight="1">
      <c r="A355" s="94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38.25" customHeight="1">
      <c r="A356" s="94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38.25" customHeight="1">
      <c r="A357" s="94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38.25" customHeight="1">
      <c r="A358" s="94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38.25" customHeight="1">
      <c r="A359" s="94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38.25" customHeight="1">
      <c r="A360" s="94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38.25" customHeight="1">
      <c r="A361" s="94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38.25" customHeight="1">
      <c r="A362" s="94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38.25" customHeight="1">
      <c r="A363" s="94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38.25" customHeight="1">
      <c r="A364" s="94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38.25" customHeight="1">
      <c r="A365" s="94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38.25" customHeight="1">
      <c r="A366" s="94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38.25" customHeight="1">
      <c r="A367" s="9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38.25" customHeight="1">
      <c r="A368" s="9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38.25" customHeight="1">
      <c r="A369" s="94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38.25" customHeight="1">
      <c r="A370" s="94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38.25" customHeight="1">
      <c r="A371" s="94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38.25" customHeight="1">
      <c r="A372" s="94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38.25" customHeight="1">
      <c r="A373" s="94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38.25" customHeight="1">
      <c r="A374" s="94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38.25" customHeight="1">
      <c r="A375" s="94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38.25" customHeight="1">
      <c r="A376" s="94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38.25" customHeight="1">
      <c r="A377" s="94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38.25" customHeight="1">
      <c r="A378" s="94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38.25" customHeight="1">
      <c r="A379" s="94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38.25" customHeight="1">
      <c r="A380" s="94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38.25" customHeight="1">
      <c r="A381" s="94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38.25" customHeight="1">
      <c r="A382" s="94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38.25" customHeight="1">
      <c r="A383" s="94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38.25" customHeight="1">
      <c r="A384" s="9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38.25" customHeight="1">
      <c r="A385" s="94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38.25" customHeight="1">
      <c r="A386" s="94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38.25" customHeight="1">
      <c r="A387" s="94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38.25" customHeight="1">
      <c r="A388" s="94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38.25" customHeight="1">
      <c r="A389" s="94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38.25" customHeight="1">
      <c r="A390" s="94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38.25" customHeight="1">
      <c r="A391" s="94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38.25" customHeight="1">
      <c r="A392" s="94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38.25" customHeight="1">
      <c r="A393" s="94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38.25" customHeight="1">
      <c r="A394" s="9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38.25" customHeight="1">
      <c r="A395" s="94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38.25" customHeight="1">
      <c r="A396" s="94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38.25" customHeight="1">
      <c r="A397" s="94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38.25" customHeight="1">
      <c r="A398" s="94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38.25" customHeight="1">
      <c r="A399" s="94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38.25" customHeight="1">
      <c r="A400" s="94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38.25" customHeight="1">
      <c r="A401" s="94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38.25" customHeight="1">
      <c r="A402" s="94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38.25" customHeight="1">
      <c r="A403" s="94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38.25" customHeight="1">
      <c r="A404" s="9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38.25" customHeight="1">
      <c r="A405" s="94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38.25" customHeight="1">
      <c r="A406" s="94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38.25" customHeight="1">
      <c r="A407" s="94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38.25" customHeight="1">
      <c r="A408" s="94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38.25" customHeight="1">
      <c r="A409" s="94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38.25" customHeight="1">
      <c r="A410" s="94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38.25" customHeight="1">
      <c r="A411" s="94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38.25" customHeight="1">
      <c r="A412" s="94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38.25" customHeight="1">
      <c r="A413" s="94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38.25" customHeight="1">
      <c r="A414" s="9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38.25" customHeight="1">
      <c r="A415" s="94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38.25" customHeight="1">
      <c r="A416" s="94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38.25" customHeight="1">
      <c r="A417" s="94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38.25" customHeight="1">
      <c r="A418" s="94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38.25" customHeight="1">
      <c r="A419" s="94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38.25" customHeight="1">
      <c r="A420" s="94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38.25" customHeight="1">
      <c r="A421" s="94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38.25" customHeight="1">
      <c r="A422" s="94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38.25" customHeight="1">
      <c r="A423" s="94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38.25" customHeight="1">
      <c r="A424" s="9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38.25" customHeight="1">
      <c r="A425" s="94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38.25" customHeight="1">
      <c r="A426" s="94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38.25" customHeight="1">
      <c r="A427" s="94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38.25" customHeight="1">
      <c r="A428" s="94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38.25" customHeight="1">
      <c r="A429" s="94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38.25" customHeight="1">
      <c r="A430" s="94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38.25" customHeight="1">
      <c r="A431" s="94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38.25" customHeight="1">
      <c r="A432" s="94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38.25" customHeight="1">
      <c r="A433" s="94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38.25" customHeight="1">
      <c r="A434" s="9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38.25" customHeight="1">
      <c r="A435" s="9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38.25" customHeight="1">
      <c r="A436" s="94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38.25" customHeight="1">
      <c r="A437" s="94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38.25" customHeight="1">
      <c r="A438" s="94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38.25" customHeight="1">
      <c r="A439" s="94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38.25" customHeight="1">
      <c r="A440" s="94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38.25" customHeight="1">
      <c r="A441" s="94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38.25" customHeight="1">
      <c r="A442" s="94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38.25" customHeight="1">
      <c r="A443" s="94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38.25" customHeight="1">
      <c r="A444" s="9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38.25" customHeight="1">
      <c r="A445" s="94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38.25" customHeight="1">
      <c r="A446" s="94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38.25" customHeight="1">
      <c r="A447" s="94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38.25" customHeight="1">
      <c r="A448" s="94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38.25" customHeight="1">
      <c r="A449" s="94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38.25" customHeight="1">
      <c r="A450" s="94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38.25" customHeight="1">
      <c r="A451" s="94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38.25" customHeight="1">
      <c r="A452" s="94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38.25" customHeight="1">
      <c r="A453" s="94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38.25" customHeight="1">
      <c r="A454" s="94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38.25" customHeight="1">
      <c r="A455" s="94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38.25" customHeight="1">
      <c r="A456" s="94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38.25" customHeight="1">
      <c r="A457" s="94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38.25" customHeight="1">
      <c r="A458" s="94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38.25" customHeight="1">
      <c r="A459" s="94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38.25" customHeight="1">
      <c r="A460" s="94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38.25" customHeight="1">
      <c r="A461" s="94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38.25" customHeight="1">
      <c r="A462" s="94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38.25" customHeight="1">
      <c r="A463" s="94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38.25" customHeight="1">
      <c r="A464" s="94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38.25" customHeight="1">
      <c r="A465" s="94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38.25" customHeight="1">
      <c r="A466" s="94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38.25" customHeight="1">
      <c r="A467" s="94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38.25" customHeight="1">
      <c r="A468" s="94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38.25" customHeight="1">
      <c r="A469" s="94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38.25" customHeight="1">
      <c r="A470" s="94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38.25" customHeight="1">
      <c r="A471" s="94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38.25" customHeight="1">
      <c r="A472" s="94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38.25" customHeight="1">
      <c r="A473" s="94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38.25" customHeight="1">
      <c r="A474" s="94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38.25" customHeight="1">
      <c r="A475" s="94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38.25" customHeight="1">
      <c r="A476" s="94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38.25" customHeight="1">
      <c r="A477" s="94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38.25" customHeight="1">
      <c r="A478" s="94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38.25" customHeight="1">
      <c r="A479" s="94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38.25" customHeight="1">
      <c r="A480" s="94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38.25" customHeight="1">
      <c r="A481" s="94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38.25" customHeight="1">
      <c r="A482" s="94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38.25" customHeight="1">
      <c r="A483" s="94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38.25" customHeight="1">
      <c r="A484" s="94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38.25" customHeight="1">
      <c r="A485" s="94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38.25" customHeight="1">
      <c r="A486" s="94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38.25" customHeight="1">
      <c r="A487" s="94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38.25" customHeight="1">
      <c r="A488" s="94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38.25" customHeight="1">
      <c r="A489" s="94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38.25" customHeight="1">
      <c r="A490" s="94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38.25" customHeight="1">
      <c r="A491" s="94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38.25" customHeight="1">
      <c r="A492" s="94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38.25" customHeight="1">
      <c r="A493" s="94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38.25" customHeight="1">
      <c r="A494" s="94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38.25" customHeight="1">
      <c r="A495" s="94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38.25" customHeight="1">
      <c r="A496" s="94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38.25" customHeight="1">
      <c r="A497" s="94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38.25" customHeight="1">
      <c r="A498" s="94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38.25" customHeight="1">
      <c r="A499" s="94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38.25" customHeight="1">
      <c r="A500" s="94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38.25" customHeight="1">
      <c r="A501" s="94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38.25" customHeight="1">
      <c r="A502" s="94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38.25" customHeight="1">
      <c r="A503" s="94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38.25" customHeight="1">
      <c r="A504" s="94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38.25" customHeight="1">
      <c r="A505" s="94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38.25" customHeight="1">
      <c r="A506" s="94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38.25" customHeight="1">
      <c r="A507" s="94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38.25" customHeight="1">
      <c r="A508" s="94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38.25" customHeight="1">
      <c r="A509" s="94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38.25" customHeight="1">
      <c r="A510" s="94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38.25" customHeight="1">
      <c r="A511" s="94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38.25" customHeight="1">
      <c r="A512" s="94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38.25" customHeight="1">
      <c r="A513" s="94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38.25" customHeight="1">
      <c r="A514" s="94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38.25" customHeight="1">
      <c r="A515" s="94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38.25" customHeight="1">
      <c r="A516" s="94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38.25" customHeight="1">
      <c r="A517" s="94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38.25" customHeight="1">
      <c r="A518" s="94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38.25" customHeight="1">
      <c r="A519" s="94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38.25" customHeight="1">
      <c r="A520" s="94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38.25" customHeight="1">
      <c r="A521" s="94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38.25" customHeight="1">
      <c r="A522" s="94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38.25" customHeight="1">
      <c r="A523" s="94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38.25" customHeight="1">
      <c r="A524" s="94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38.25" customHeight="1">
      <c r="A525" s="94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38.25" customHeight="1">
      <c r="A526" s="94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38.25" customHeight="1">
      <c r="A527" s="94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38.25" customHeight="1">
      <c r="A528" s="94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38.25" customHeight="1">
      <c r="A529" s="94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38.25" customHeight="1">
      <c r="A530" s="94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38.25" customHeight="1">
      <c r="A531" s="94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38.25" customHeight="1">
      <c r="A532" s="94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38.25" customHeight="1">
      <c r="A533" s="94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38.25" customHeight="1">
      <c r="A534" s="94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38.25" customHeight="1">
      <c r="A535" s="94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38.25" customHeight="1">
      <c r="A536" s="94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38.25" customHeight="1">
      <c r="A537" s="94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38.25" customHeight="1">
      <c r="A538" s="94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38.25" customHeight="1">
      <c r="A539" s="94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38.25" customHeight="1">
      <c r="A540" s="94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38.25" customHeight="1">
      <c r="A541" s="94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38.25" customHeight="1">
      <c r="A542" s="94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38.25" customHeight="1">
      <c r="A543" s="94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38.25" customHeight="1">
      <c r="A544" s="94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38.25" customHeight="1">
      <c r="A545" s="94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38.25" customHeight="1">
      <c r="A546" s="94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38.25" customHeight="1">
      <c r="A547" s="94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38.25" customHeight="1">
      <c r="A548" s="94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38.25" customHeight="1">
      <c r="A549" s="94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38.25" customHeight="1">
      <c r="A550" s="94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38.25" customHeight="1">
      <c r="A551" s="94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38.25" customHeight="1">
      <c r="A552" s="94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38.25" customHeight="1">
      <c r="A553" s="94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38.25" customHeight="1">
      <c r="A554" s="94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38.25" customHeight="1">
      <c r="A555" s="94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38.25" customHeight="1">
      <c r="A556" s="94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38.25" customHeight="1">
      <c r="A557" s="94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38.25" customHeight="1">
      <c r="A558" s="94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38.25" customHeight="1">
      <c r="A559" s="94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38.25" customHeight="1">
      <c r="A560" s="94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38.25" customHeight="1">
      <c r="A561" s="94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38.25" customHeight="1">
      <c r="A562" s="94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38.25" customHeight="1">
      <c r="A563" s="94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38.25" customHeight="1">
      <c r="A564" s="94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38.25" customHeight="1">
      <c r="A565" s="94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38.25" customHeight="1">
      <c r="A566" s="94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38.25" customHeight="1">
      <c r="A567" s="94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38.25" customHeight="1">
      <c r="A568" s="94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38.25" customHeight="1">
      <c r="A569" s="94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38.25" customHeight="1">
      <c r="A570" s="94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38.25" customHeight="1">
      <c r="A571" s="94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38.25" customHeight="1">
      <c r="A572" s="94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38.25" customHeight="1">
      <c r="A573" s="94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38.25" customHeight="1">
      <c r="A574" s="94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38.25" customHeight="1">
      <c r="A575" s="94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38.25" customHeight="1">
      <c r="A576" s="94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38.25" customHeight="1">
      <c r="A577" s="94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38.25" customHeight="1">
      <c r="A578" s="94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38.25" customHeight="1">
      <c r="A579" s="94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38.25" customHeight="1">
      <c r="A580" s="94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38.25" customHeight="1">
      <c r="A581" s="94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38.25" customHeight="1">
      <c r="A582" s="94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38.25" customHeight="1">
      <c r="A583" s="94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38.25" customHeight="1">
      <c r="A584" s="94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38.25" customHeight="1">
      <c r="A585" s="94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38.25" customHeight="1">
      <c r="A586" s="94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38.25" customHeight="1">
      <c r="A587" s="94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38.25" customHeight="1">
      <c r="A588" s="94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38.25" customHeight="1">
      <c r="A589" s="94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38.25" customHeight="1">
      <c r="A590" s="94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38.25" customHeight="1">
      <c r="A591" s="94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38.25" customHeight="1">
      <c r="A592" s="94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38.25" customHeight="1">
      <c r="A593" s="94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38.25" customHeight="1">
      <c r="A594" s="94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38.25" customHeight="1">
      <c r="A595" s="94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38.25" customHeight="1">
      <c r="A596" s="94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38.25" customHeight="1">
      <c r="A597" s="94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38.25" customHeight="1">
      <c r="A598" s="94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38.25" customHeight="1">
      <c r="A599" s="94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38.25" customHeight="1">
      <c r="A600" s="94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38.25" customHeight="1">
      <c r="A601" s="94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38.25" customHeight="1">
      <c r="A602" s="94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38.25" customHeight="1">
      <c r="A603" s="94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38.25" customHeight="1">
      <c r="A604" s="94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38.25" customHeight="1">
      <c r="A605" s="94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38.25" customHeight="1">
      <c r="A606" s="94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38.25" customHeight="1">
      <c r="A607" s="94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38.25" customHeight="1">
      <c r="A608" s="94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38.25" customHeight="1">
      <c r="A609" s="94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38.25" customHeight="1">
      <c r="A610" s="94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38.25" customHeight="1">
      <c r="A611" s="94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38.25" customHeight="1">
      <c r="A612" s="94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38.25" customHeight="1">
      <c r="A613" s="94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38.25" customHeight="1">
      <c r="A614" s="94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38.25" customHeight="1">
      <c r="A615" s="94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38.25" customHeight="1">
      <c r="A616" s="94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38.25" customHeight="1">
      <c r="A617" s="94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38.25" customHeight="1">
      <c r="A618" s="94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38.25" customHeight="1">
      <c r="A619" s="94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38.25" customHeight="1">
      <c r="A620" s="94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38.25" customHeight="1">
      <c r="A621" s="94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38.25" customHeight="1">
      <c r="A622" s="94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38.25" customHeight="1">
      <c r="A623" s="94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38.25" customHeight="1">
      <c r="A624" s="94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38.25" customHeight="1">
      <c r="A625" s="94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38.25" customHeight="1">
      <c r="A626" s="94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38.25" customHeight="1">
      <c r="A627" s="94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38.25" customHeight="1">
      <c r="A628" s="94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38.25" customHeight="1">
      <c r="A629" s="94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38.25" customHeight="1">
      <c r="A630" s="94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38.25" customHeight="1">
      <c r="A631" s="94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38.25" customHeight="1">
      <c r="A632" s="94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38.25" customHeight="1">
      <c r="A633" s="94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38.25" customHeight="1">
      <c r="A634" s="94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38.25" customHeight="1">
      <c r="A635" s="94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38.25" customHeight="1">
      <c r="A636" s="94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38.25" customHeight="1">
      <c r="A637" s="94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38.25" customHeight="1">
      <c r="A638" s="94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38.25" customHeight="1">
      <c r="A639" s="94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38.25" customHeight="1">
      <c r="A640" s="94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38.25" customHeight="1">
      <c r="A641" s="94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38.25" customHeight="1">
      <c r="A642" s="94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38.25" customHeight="1">
      <c r="A643" s="94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38.25" customHeight="1">
      <c r="A644" s="94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38.25" customHeight="1">
      <c r="A645" s="94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38.25" customHeight="1">
      <c r="A646" s="94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38.25" customHeight="1">
      <c r="A647" s="94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38.25" customHeight="1">
      <c r="A648" s="94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38.25" customHeight="1">
      <c r="A649" s="94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38.25" customHeight="1">
      <c r="A650" s="94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38.25" customHeight="1">
      <c r="A651" s="94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38.25" customHeight="1">
      <c r="A652" s="94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38.25" customHeight="1">
      <c r="A653" s="94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38.25" customHeight="1">
      <c r="A654" s="94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38.25" customHeight="1">
      <c r="A655" s="94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38.25" customHeight="1">
      <c r="A656" s="94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38.25" customHeight="1">
      <c r="A657" s="94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38.25" customHeight="1">
      <c r="A658" s="94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38.25" customHeight="1">
      <c r="A659" s="94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38.25" customHeight="1">
      <c r="A660" s="94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38.25" customHeight="1">
      <c r="A661" s="94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38.25" customHeight="1">
      <c r="A662" s="94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38.25" customHeight="1">
      <c r="A663" s="94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38.25" customHeight="1">
      <c r="A664" s="94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38.25" customHeight="1">
      <c r="A665" s="94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38.25" customHeight="1">
      <c r="A666" s="94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38.25" customHeight="1">
      <c r="A667" s="94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38.25" customHeight="1">
      <c r="A668" s="94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38.25" customHeight="1">
      <c r="A669" s="94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38.25" customHeight="1">
      <c r="A670" s="94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38.25" customHeight="1">
      <c r="A671" s="94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38.25" customHeight="1">
      <c r="A672" s="94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38.25" customHeight="1">
      <c r="A673" s="94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38.25" customHeight="1">
      <c r="A674" s="94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38.25" customHeight="1">
      <c r="A675" s="94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38.25" customHeight="1">
      <c r="A676" s="94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38.25" customHeight="1">
      <c r="A677" s="94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38.25" customHeight="1">
      <c r="A678" s="94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38.25" customHeight="1">
      <c r="A679" s="94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38.25" customHeight="1">
      <c r="A680" s="94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38.25" customHeight="1">
      <c r="A681" s="94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38.25" customHeight="1">
      <c r="A682" s="94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38.25" customHeight="1">
      <c r="A683" s="94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38.25" customHeight="1">
      <c r="A684" s="94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38.25" customHeight="1">
      <c r="A685" s="94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38.25" customHeight="1">
      <c r="A686" s="94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38.25" customHeight="1">
      <c r="A687" s="94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38.25" customHeight="1">
      <c r="A688" s="94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38.25" customHeight="1">
      <c r="A689" s="94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38.25" customHeight="1">
      <c r="A690" s="94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38.25" customHeight="1">
      <c r="A691" s="94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38.25" customHeight="1">
      <c r="A692" s="94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38.25" customHeight="1">
      <c r="A693" s="94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38.25" customHeight="1">
      <c r="A694" s="94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38.25" customHeight="1">
      <c r="A695" s="94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38.25" customHeight="1">
      <c r="A696" s="94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38.25" customHeight="1">
      <c r="A697" s="94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38.25" customHeight="1">
      <c r="A698" s="94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38.25" customHeight="1">
      <c r="A699" s="94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38.25" customHeight="1">
      <c r="A700" s="94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38.25" customHeight="1">
      <c r="A701" s="94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38.25" customHeight="1">
      <c r="A702" s="94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38.25" customHeight="1">
      <c r="A703" s="94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38.25" customHeight="1">
      <c r="A704" s="94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38.25" customHeight="1">
      <c r="A705" s="94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38.25" customHeight="1">
      <c r="A706" s="94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38.25" customHeight="1">
      <c r="A707" s="94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38.25" customHeight="1">
      <c r="A708" s="94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38.25" customHeight="1">
      <c r="A709" s="94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38.25" customHeight="1">
      <c r="A710" s="94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38.25" customHeight="1">
      <c r="A711" s="94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38.25" customHeight="1">
      <c r="A712" s="94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38.25" customHeight="1">
      <c r="A713" s="94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38.25" customHeight="1">
      <c r="A714" s="94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38.25" customHeight="1">
      <c r="A715" s="94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38.25" customHeight="1">
      <c r="A716" s="94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38.25" customHeight="1">
      <c r="A717" s="94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38.25" customHeight="1">
      <c r="A718" s="94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38.25" customHeight="1">
      <c r="A719" s="94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38.25" customHeight="1">
      <c r="A720" s="94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38.25" customHeight="1">
      <c r="A721" s="94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38.25" customHeight="1">
      <c r="A722" s="94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38.25" customHeight="1">
      <c r="A723" s="94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38.25" customHeight="1">
      <c r="A724" s="94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38.25" customHeight="1">
      <c r="A725" s="94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38.25" customHeight="1">
      <c r="A726" s="94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38.25" customHeight="1">
      <c r="A727" s="94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38.25" customHeight="1">
      <c r="A728" s="94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38.25" customHeight="1">
      <c r="A729" s="94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38.25" customHeight="1">
      <c r="A730" s="94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38.25" customHeight="1">
      <c r="A731" s="94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38.25" customHeight="1">
      <c r="A732" s="94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38.25" customHeight="1">
      <c r="A733" s="94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38.25" customHeight="1">
      <c r="A734" s="94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38.25" customHeight="1">
      <c r="A735" s="94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38.25" customHeight="1">
      <c r="A736" s="94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38.25" customHeight="1">
      <c r="A737" s="94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38.25" customHeight="1">
      <c r="A738" s="94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38.25" customHeight="1">
      <c r="A739" s="94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38.25" customHeight="1">
      <c r="A740" s="94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38.25" customHeight="1">
      <c r="A741" s="94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38.25" customHeight="1">
      <c r="A742" s="94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38.25" customHeight="1">
      <c r="A743" s="94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38.25" customHeight="1">
      <c r="A744" s="94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38.25" customHeight="1">
      <c r="A745" s="94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38.25" customHeight="1">
      <c r="A746" s="94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38.25" customHeight="1">
      <c r="A747" s="94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38.25" customHeight="1">
      <c r="A748" s="94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38.25" customHeight="1">
      <c r="A749" s="94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38.25" customHeight="1">
      <c r="A750" s="94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38.25" customHeight="1">
      <c r="A751" s="94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38.25" customHeight="1">
      <c r="A752" s="94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38.25" customHeight="1">
      <c r="A753" s="94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38.25" customHeight="1">
      <c r="A754" s="94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38.25" customHeight="1">
      <c r="A755" s="94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38.25" customHeight="1">
      <c r="A756" s="94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38.25" customHeight="1">
      <c r="A757" s="94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38.25" customHeight="1">
      <c r="A758" s="94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38.25" customHeight="1">
      <c r="A759" s="94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38.25" customHeight="1">
      <c r="A760" s="94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38.25" customHeight="1">
      <c r="A761" s="94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38.25" customHeight="1">
      <c r="A762" s="94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38.25" customHeight="1">
      <c r="A763" s="94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38.25" customHeight="1">
      <c r="A764" s="94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38.25" customHeight="1">
      <c r="A765" s="94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38.25" customHeight="1">
      <c r="A766" s="94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38.25" customHeight="1">
      <c r="A767" s="94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38.25" customHeight="1">
      <c r="A768" s="94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38.25" customHeight="1">
      <c r="A769" s="94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38.25" customHeight="1">
      <c r="A770" s="94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38.25" customHeight="1">
      <c r="A771" s="94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38.25" customHeight="1">
      <c r="A772" s="94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38.25" customHeight="1">
      <c r="A773" s="94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38.25" customHeight="1">
      <c r="A774" s="94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38.25" customHeight="1">
      <c r="A775" s="94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38.25" customHeight="1">
      <c r="A776" s="94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38.25" customHeight="1">
      <c r="A777" s="94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38.25" customHeight="1">
      <c r="A778" s="94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38.25" customHeight="1">
      <c r="A779" s="94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38.25" customHeight="1">
      <c r="A780" s="94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38.25" customHeight="1">
      <c r="A781" s="94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38.25" customHeight="1">
      <c r="A782" s="94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38.25" customHeight="1">
      <c r="A783" s="94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38.25" customHeight="1">
      <c r="A784" s="94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38.25" customHeight="1">
      <c r="A785" s="94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38.25" customHeight="1">
      <c r="A786" s="94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38.25" customHeight="1">
      <c r="A787" s="94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38.25" customHeight="1">
      <c r="A788" s="94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38.25" customHeight="1">
      <c r="A789" s="94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38.25" customHeight="1">
      <c r="A790" s="94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38.25" customHeight="1">
      <c r="A791" s="94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38.25" customHeight="1">
      <c r="A792" s="94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38.25" customHeight="1">
      <c r="A793" s="94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38.25" customHeight="1">
      <c r="A794" s="94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38.25" customHeight="1">
      <c r="A795" s="94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38.25" customHeight="1">
      <c r="A796" s="94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38.25" customHeight="1">
      <c r="A797" s="94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38.25" customHeight="1">
      <c r="A798" s="94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38.25" customHeight="1">
      <c r="A799" s="94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38.25" customHeight="1">
      <c r="A800" s="94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38.25" customHeight="1">
      <c r="A801" s="94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38.25" customHeight="1">
      <c r="A802" s="94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38.25" customHeight="1">
      <c r="A803" s="94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38.25" customHeight="1">
      <c r="A804" s="94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38.25" customHeight="1">
      <c r="A805" s="94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38.25" customHeight="1">
      <c r="A806" s="94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38.25" customHeight="1">
      <c r="A807" s="94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38.25" customHeight="1">
      <c r="A808" s="94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38.25" customHeight="1">
      <c r="A809" s="94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38.25" customHeight="1">
      <c r="A810" s="94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38.25" customHeight="1">
      <c r="A811" s="94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38.25" customHeight="1">
      <c r="A812" s="94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38.25" customHeight="1">
      <c r="A813" s="94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38.25" customHeight="1">
      <c r="A814" s="94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38.25" customHeight="1">
      <c r="A815" s="94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38.25" customHeight="1">
      <c r="A816" s="94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38.25" customHeight="1">
      <c r="A817" s="94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38.25" customHeight="1">
      <c r="A818" s="94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38.25" customHeight="1">
      <c r="A819" s="94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38.25" customHeight="1">
      <c r="A820" s="94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38.25" customHeight="1">
      <c r="A821" s="94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38.25" customHeight="1">
      <c r="A822" s="94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38.25" customHeight="1">
      <c r="A823" s="94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38.25" customHeight="1">
      <c r="A824" s="94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38.25" customHeight="1">
      <c r="A825" s="94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38.25" customHeight="1">
      <c r="A826" s="94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38.25" customHeight="1">
      <c r="A827" s="94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38.25" customHeight="1">
      <c r="A828" s="94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38.25" customHeight="1">
      <c r="A829" s="94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38.25" customHeight="1">
      <c r="A830" s="94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38.25" customHeight="1">
      <c r="A831" s="94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38.25" customHeight="1">
      <c r="A832" s="94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38.25" customHeight="1">
      <c r="A833" s="94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38.25" customHeight="1">
      <c r="A834" s="94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38.25" customHeight="1">
      <c r="A835" s="94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38.25" customHeight="1">
      <c r="A836" s="94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38.25" customHeight="1">
      <c r="A837" s="94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38.25" customHeight="1">
      <c r="A838" s="94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38.25" customHeight="1">
      <c r="A839" s="94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38.25" customHeight="1">
      <c r="A840" s="94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38.25" customHeight="1">
      <c r="A841" s="94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38.25" customHeight="1">
      <c r="A842" s="94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38.25" customHeight="1">
      <c r="A843" s="94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38.25" customHeight="1">
      <c r="A844" s="94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38.25" customHeight="1">
      <c r="A845" s="94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38.25" customHeight="1">
      <c r="A846" s="94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38.25" customHeight="1">
      <c r="A847" s="94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38.25" customHeight="1">
      <c r="A848" s="94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38.25" customHeight="1">
      <c r="A849" s="94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38.25" customHeight="1">
      <c r="A850" s="94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38.25" customHeight="1">
      <c r="A851" s="94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38.25" customHeight="1">
      <c r="A852" s="94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38.25" customHeight="1">
      <c r="A853" s="94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38.25" customHeight="1">
      <c r="A854" s="94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38.25" customHeight="1">
      <c r="A855" s="94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38.25" customHeight="1">
      <c r="A856" s="94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38.25" customHeight="1">
      <c r="A857" s="94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38.25" customHeight="1">
      <c r="A858" s="94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38.25" customHeight="1">
      <c r="A859" s="94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38.25" customHeight="1">
      <c r="A860" s="94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38.25" customHeight="1">
      <c r="A861" s="94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38.25" customHeight="1">
      <c r="A862" s="94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38.25" customHeight="1">
      <c r="A863" s="94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38.25" customHeight="1">
      <c r="A864" s="94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38.25" customHeight="1">
      <c r="A865" s="94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38.25" customHeight="1">
      <c r="A866" s="94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38.25" customHeight="1">
      <c r="A867" s="94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38.25" customHeight="1">
      <c r="A868" s="94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38.25" customHeight="1">
      <c r="A869" s="94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38.25" customHeight="1">
      <c r="A870" s="94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38.25" customHeight="1">
      <c r="A871" s="94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38.25" customHeight="1">
      <c r="A872" s="94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38.25" customHeight="1">
      <c r="A873" s="94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38.25" customHeight="1">
      <c r="A874" s="94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38.25" customHeight="1">
      <c r="A875" s="94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38.25" customHeight="1">
      <c r="A876" s="94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38.25" customHeight="1">
      <c r="A877" s="94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38.25" customHeight="1">
      <c r="A878" s="94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38.25" customHeight="1">
      <c r="A879" s="94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38.25" customHeight="1">
      <c r="A880" s="94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38.25" customHeight="1">
      <c r="A881" s="94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38.25" customHeight="1">
      <c r="A882" s="94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38.25" customHeight="1">
      <c r="A883" s="94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38.25" customHeight="1">
      <c r="A884" s="94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38.25" customHeight="1">
      <c r="A885" s="94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38.25" customHeight="1">
      <c r="A886" s="94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38.25" customHeight="1">
      <c r="A887" s="94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38.25" customHeight="1">
      <c r="A888" s="94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38.25" customHeight="1">
      <c r="A889" s="94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38.25" customHeight="1">
      <c r="A890" s="94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38.25" customHeight="1">
      <c r="A891" s="94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38.25" customHeight="1">
      <c r="A892" s="94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38.25" customHeight="1">
      <c r="A893" s="94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38.25" customHeight="1">
      <c r="A894" s="94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38.25" customHeight="1">
      <c r="A895" s="94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38.25" customHeight="1">
      <c r="A896" s="94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38.25" customHeight="1">
      <c r="A897" s="94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38.25" customHeight="1">
      <c r="A898" s="94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38.25" customHeight="1">
      <c r="A899" s="94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38.25" customHeight="1">
      <c r="A900" s="94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38.25" customHeight="1">
      <c r="A901" s="94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38.25" customHeight="1">
      <c r="A902" s="94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38.25" customHeight="1">
      <c r="A903" s="94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38.25" customHeight="1">
      <c r="A904" s="94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38.25" customHeight="1">
      <c r="A905" s="94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38.25" customHeight="1">
      <c r="A906" s="94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38.25" customHeight="1">
      <c r="A907" s="94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38.25" customHeight="1">
      <c r="A908" s="94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38.25" customHeight="1">
      <c r="A909" s="94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38.25" customHeight="1">
      <c r="A910" s="94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38.25" customHeight="1">
      <c r="A911" s="94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38.25" customHeight="1">
      <c r="A912" s="94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38.25" customHeight="1">
      <c r="A913" s="94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38.25" customHeight="1">
      <c r="A914" s="94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38.25" customHeight="1">
      <c r="A915" s="94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38.25" customHeight="1">
      <c r="A916" s="94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38.25" customHeight="1">
      <c r="A917" s="94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38.25" customHeight="1">
      <c r="A918" s="94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38.25" customHeight="1">
      <c r="A919" s="94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38.25" customHeight="1">
      <c r="A920" s="94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38.25" customHeight="1">
      <c r="A921" s="94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38.25" customHeight="1">
      <c r="A922" s="94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38.25" customHeight="1">
      <c r="A923" s="94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38.25" customHeight="1">
      <c r="A924" s="94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38.25" customHeight="1">
      <c r="A925" s="94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38.25" customHeight="1">
      <c r="A926" s="94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38.25" customHeight="1">
      <c r="A927" s="94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38.25" customHeight="1">
      <c r="A928" s="94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38.25" customHeight="1">
      <c r="A929" s="94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38.25" customHeight="1">
      <c r="A930" s="94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38.25" customHeight="1">
      <c r="A931" s="94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38.25" customHeight="1">
      <c r="A932" s="94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38.25" customHeight="1">
      <c r="A933" s="94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38.25" customHeight="1">
      <c r="A934" s="94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38.25" customHeight="1">
      <c r="A935" s="94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38.25" customHeight="1">
      <c r="A936" s="94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38.25" customHeight="1">
      <c r="A937" s="94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38.25" customHeight="1">
      <c r="A938" s="94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38.25" customHeight="1">
      <c r="A939" s="94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38.25" customHeight="1">
      <c r="A940" s="94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38.25" customHeight="1">
      <c r="A941" s="94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38.25" customHeight="1">
      <c r="A942" s="94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38.25" customHeight="1">
      <c r="A943" s="94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38.25" customHeight="1">
      <c r="A944" s="94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38.25" customHeight="1">
      <c r="A945" s="94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38.25" customHeight="1">
      <c r="A946" s="94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38.25" customHeight="1">
      <c r="A947" s="94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38.25" customHeight="1">
      <c r="A948" s="94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38.25" customHeight="1">
      <c r="A949" s="94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38.25" customHeight="1">
      <c r="A950" s="94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38.25" customHeight="1">
      <c r="A951" s="94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38.25" customHeight="1">
      <c r="A952" s="94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38.25" customHeight="1">
      <c r="A953" s="94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38.25" customHeight="1">
      <c r="A954" s="94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38.25" customHeight="1">
      <c r="A955" s="94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38.25" customHeight="1">
      <c r="A956" s="94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38.25" customHeight="1">
      <c r="A957" s="94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38.25" customHeight="1">
      <c r="A958" s="94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38.25" customHeight="1">
      <c r="A959" s="94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38.25" customHeight="1">
      <c r="A960" s="94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38.25" customHeight="1">
      <c r="A961" s="94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38.25" customHeight="1">
      <c r="A962" s="94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38.25" customHeight="1">
      <c r="A963" s="94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38.25" customHeight="1">
      <c r="A964" s="94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38.25" customHeight="1">
      <c r="A965" s="94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38.25" customHeight="1">
      <c r="A966" s="94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38.25" customHeight="1">
      <c r="A967" s="94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38.25" customHeight="1">
      <c r="A968" s="94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38.25" customHeight="1">
      <c r="A969" s="94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38.25" customHeight="1">
      <c r="A970" s="94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38.25" customHeight="1">
      <c r="A971" s="94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38.25" customHeight="1">
      <c r="A972" s="94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38.25" customHeight="1">
      <c r="A973" s="94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38.25" customHeight="1">
      <c r="A974" s="94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38.25" customHeight="1">
      <c r="A975" s="94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38.25" customHeight="1">
      <c r="A976" s="94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38.25" customHeight="1">
      <c r="A977" s="94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38.25" customHeight="1">
      <c r="A978" s="94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38.25" customHeight="1">
      <c r="A979" s="94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38.25" customHeight="1">
      <c r="A980" s="94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38.25" customHeight="1">
      <c r="A981" s="94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38.25" customHeight="1">
      <c r="A982" s="94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38.25" customHeight="1">
      <c r="A983" s="94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38.25" customHeight="1">
      <c r="A984" s="94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38.25" customHeight="1">
      <c r="A985" s="94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38.25" customHeight="1">
      <c r="A986" s="94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38.25" customHeight="1">
      <c r="A987" s="94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38.25" customHeight="1">
      <c r="A988" s="94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38.25" customHeight="1">
      <c r="A989" s="94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38.25" customHeight="1">
      <c r="A990" s="94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38.25" customHeight="1">
      <c r="A991" s="94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38.25" customHeight="1">
      <c r="A992" s="94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38.25" customHeight="1">
      <c r="A993" s="94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38.25" customHeight="1">
      <c r="A994" s="94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38.25" customHeight="1">
      <c r="A995" s="94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38.25" customHeight="1">
      <c r="A996" s="94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38.25" customHeight="1">
      <c r="A997" s="94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38.25" customHeight="1">
      <c r="A998" s="94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38.25" customHeight="1">
      <c r="A999" s="94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38.25" customHeight="1">
      <c r="A1000" s="94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38.25" customHeight="1">
      <c r="A1001" s="94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38.25" customHeight="1">
      <c r="A1002" s="94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38.25" customHeight="1">
      <c r="A1003" s="94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38.25" customHeight="1">
      <c r="A1004" s="94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38.25" customHeight="1">
      <c r="A1005" s="94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38.25" customHeight="1">
      <c r="A1006" s="94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38.25" customHeight="1">
      <c r="A1007" s="94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38.25" customHeight="1">
      <c r="A1008" s="94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38.25" customHeight="1">
      <c r="A1009" s="94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38.25" customHeight="1">
      <c r="A1010" s="94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38.25" customHeight="1">
      <c r="A1011" s="94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38.25" customHeight="1">
      <c r="A1012" s="94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38.25" customHeight="1">
      <c r="A1013" s="94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38.25" customHeight="1">
      <c r="A1014" s="94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38.25" customHeight="1">
      <c r="A1015" s="94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38.25" customHeight="1">
      <c r="A1016" s="94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38.25" customHeight="1">
      <c r="A1017" s="94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38.25" customHeight="1">
      <c r="A1018" s="94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38.25" customHeight="1">
      <c r="A1019" s="94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38.25" customHeight="1">
      <c r="A1020" s="94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</sheetData>
  <mergeCells count="17">
    <mergeCell ref="J8:J9"/>
    <mergeCell ref="J14:J15"/>
    <mergeCell ref="J19:J20"/>
    <mergeCell ref="S17:W17"/>
    <mergeCell ref="S11:W11"/>
    <mergeCell ref="S5:W5"/>
    <mergeCell ref="S4:W4"/>
    <mergeCell ref="X28:Y28"/>
    <mergeCell ref="X29:Y29"/>
    <mergeCell ref="X30:Y30"/>
    <mergeCell ref="X31:Y31"/>
    <mergeCell ref="X32:Y32"/>
    <mergeCell ref="S23:Y23"/>
    <mergeCell ref="S24:Y24"/>
    <mergeCell ref="X25:Y25"/>
    <mergeCell ref="X26:Y26"/>
    <mergeCell ref="X27:Y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6.86"/>
    <col customWidth="1" min="5" max="5" width="5.86"/>
    <col customWidth="1" min="11" max="16" width="7.43"/>
    <col customWidth="1" min="17" max="17" width="2.57"/>
    <col customWidth="1" min="18" max="24" width="7.0"/>
    <col customWidth="1" min="25" max="26" width="7.71"/>
  </cols>
  <sheetData>
    <row r="1">
      <c r="A1" s="55" t="s">
        <v>91</v>
      </c>
      <c r="B1" s="45"/>
      <c r="C1" s="45"/>
      <c r="D1" s="45"/>
      <c r="E1" s="45"/>
      <c r="F1" s="9"/>
      <c r="G1" s="9"/>
      <c r="H1" s="9"/>
      <c r="I1" s="9"/>
      <c r="J1" s="9"/>
      <c r="K1" s="45"/>
      <c r="L1" s="9"/>
      <c r="M1" s="9"/>
      <c r="N1" s="9"/>
      <c r="X1" s="94"/>
      <c r="Y1" s="94"/>
    </row>
    <row r="2">
      <c r="A2" s="95" t="s">
        <v>92</v>
      </c>
      <c r="B2" s="45"/>
      <c r="C2" s="45"/>
      <c r="D2" s="45"/>
      <c r="E2" s="45"/>
      <c r="F2" s="9"/>
      <c r="G2" s="9"/>
      <c r="H2" s="9"/>
      <c r="I2" s="9"/>
      <c r="J2" s="9"/>
      <c r="K2" s="45"/>
      <c r="L2" s="9"/>
      <c r="M2" s="9"/>
      <c r="N2" s="9"/>
      <c r="O2" s="94"/>
    </row>
    <row r="3">
      <c r="A3" s="96"/>
      <c r="J3" s="9"/>
      <c r="K3" s="97" t="s">
        <v>93</v>
      </c>
      <c r="L3" s="98"/>
      <c r="M3" s="98"/>
      <c r="N3" s="98"/>
      <c r="O3" s="98"/>
      <c r="Q3" s="99"/>
    </row>
    <row r="4">
      <c r="A4" s="100">
        <v>192.0</v>
      </c>
      <c r="B4" s="101">
        <v>168.0</v>
      </c>
      <c r="C4" s="101">
        <v>1.0</v>
      </c>
      <c r="D4" s="101">
        <v>5.0</v>
      </c>
      <c r="E4" s="86" t="s">
        <v>17</v>
      </c>
      <c r="F4" s="9" t="str">
        <f>DEC2BIN($A$4,8)</f>
        <v>11000000</v>
      </c>
      <c r="G4" s="9" t="str">
        <f>DEC2BIN($B$4,8)</f>
        <v>10101000</v>
      </c>
      <c r="H4" s="9" t="str">
        <f>DEC2BIN($C$4,8)</f>
        <v>00000001</v>
      </c>
      <c r="I4" s="9" t="str">
        <f>DEC2BIN($D$4,8)</f>
        <v>00000101</v>
      </c>
      <c r="J4" s="9"/>
      <c r="K4" s="55" t="s">
        <v>94</v>
      </c>
      <c r="L4" s="9"/>
      <c r="M4" s="9"/>
      <c r="O4" s="101">
        <v>28.0</v>
      </c>
      <c r="Q4" s="99"/>
      <c r="S4" s="102" t="s">
        <v>70</v>
      </c>
    </row>
    <row r="5">
      <c r="A5" s="100">
        <v>255.0</v>
      </c>
      <c r="B5" s="101">
        <v>255.0</v>
      </c>
      <c r="C5" s="101">
        <v>255.0</v>
      </c>
      <c r="D5" s="101">
        <v>240.0</v>
      </c>
      <c r="E5" s="86" t="s">
        <v>17</v>
      </c>
      <c r="F5" s="9" t="str">
        <f>DEC2BIN($A$5,8)</f>
        <v>11111111</v>
      </c>
      <c r="G5" s="9" t="str">
        <f>DEC2BIN($B$5,8)</f>
        <v>11111111</v>
      </c>
      <c r="H5" s="9" t="str">
        <f>DEC2BIN($C$5,8)</f>
        <v>11111111</v>
      </c>
      <c r="I5" s="9" t="str">
        <f>DEC2BIN($D$5,8)</f>
        <v>11110000</v>
      </c>
      <c r="J5" s="9"/>
      <c r="K5" s="55" t="s">
        <v>95</v>
      </c>
      <c r="L5" s="9"/>
      <c r="M5" s="9"/>
      <c r="O5" s="101">
        <v>4.0</v>
      </c>
      <c r="Q5" s="99"/>
      <c r="S5" s="75" t="s">
        <v>72</v>
      </c>
      <c r="T5" s="12"/>
      <c r="U5" s="12"/>
      <c r="V5" s="12"/>
      <c r="W5" s="14"/>
    </row>
    <row r="6">
      <c r="A6" s="103"/>
      <c r="B6" s="45"/>
      <c r="C6" s="9"/>
      <c r="D6" s="9"/>
      <c r="E6" s="9"/>
      <c r="F6" s="9"/>
      <c r="G6" s="9"/>
      <c r="H6" s="9"/>
      <c r="I6" s="9"/>
      <c r="J6" s="9"/>
      <c r="K6" s="55" t="s">
        <v>96</v>
      </c>
      <c r="L6" s="9"/>
      <c r="M6" s="9"/>
      <c r="O6" s="101">
        <v>4.0</v>
      </c>
      <c r="Q6" s="99"/>
      <c r="S6" s="77">
        <v>1.0</v>
      </c>
      <c r="T6" s="78" t="s">
        <v>76</v>
      </c>
      <c r="U6" s="32">
        <v>1.0</v>
      </c>
      <c r="V6" s="79" t="s">
        <v>14</v>
      </c>
      <c r="W6" s="80">
        <v>1.0</v>
      </c>
    </row>
    <row r="7">
      <c r="A7" s="55" t="s">
        <v>97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4"/>
      <c r="Q7" s="99"/>
      <c r="S7" s="82">
        <v>1.0</v>
      </c>
      <c r="T7" s="83" t="s">
        <v>76</v>
      </c>
      <c r="U7" s="45">
        <v>0.0</v>
      </c>
      <c r="V7" s="84" t="s">
        <v>14</v>
      </c>
      <c r="W7" s="85">
        <v>0.0</v>
      </c>
      <c r="X7" s="4"/>
      <c r="Y7" s="4"/>
    </row>
    <row r="8">
      <c r="A8" s="103" t="s">
        <v>98</v>
      </c>
      <c r="B8" s="4"/>
      <c r="C8" s="4"/>
      <c r="D8" s="4"/>
      <c r="E8" s="45"/>
      <c r="F8" s="9" t="str">
        <f>DEC2BIN($A$4,8)</f>
        <v>11000000</v>
      </c>
      <c r="G8" s="9" t="str">
        <f>DEC2BIN($B$4,8)</f>
        <v>10101000</v>
      </c>
      <c r="H8" s="9" t="str">
        <f>DEC2BIN($C$4,8)</f>
        <v>00000001</v>
      </c>
      <c r="I8" s="9" t="str">
        <f>DEC2BIN($D$4,8)</f>
        <v>00000101</v>
      </c>
      <c r="J8" s="104" t="s">
        <v>99</v>
      </c>
      <c r="K8" s="45"/>
      <c r="L8" s="9">
        <f t="shared" ref="L8:O8" si="1">bin2dec(F8)</f>
        <v>192</v>
      </c>
      <c r="M8" s="9">
        <f t="shared" si="1"/>
        <v>168</v>
      </c>
      <c r="N8" s="9">
        <f t="shared" si="1"/>
        <v>1</v>
      </c>
      <c r="O8" s="9">
        <f t="shared" si="1"/>
        <v>5</v>
      </c>
      <c r="Q8" s="99"/>
      <c r="S8" s="82">
        <v>0.0</v>
      </c>
      <c r="T8" s="83" t="s">
        <v>76</v>
      </c>
      <c r="U8" s="45">
        <v>1.0</v>
      </c>
      <c r="V8" s="84" t="s">
        <v>14</v>
      </c>
      <c r="W8" s="85">
        <v>0.0</v>
      </c>
    </row>
    <row r="9">
      <c r="A9" s="103" t="s">
        <v>100</v>
      </c>
      <c r="B9" s="4"/>
      <c r="C9" s="4"/>
      <c r="D9" s="4"/>
      <c r="E9" s="45"/>
      <c r="F9" s="9" t="str">
        <f>DEC2BIN($A$5,8)</f>
        <v>11111111</v>
      </c>
      <c r="G9" s="9" t="str">
        <f>DEC2BIN($B$5,8)</f>
        <v>11111111</v>
      </c>
      <c r="H9" s="9" t="str">
        <f>DEC2BIN($C$5,8)</f>
        <v>11111111</v>
      </c>
      <c r="I9" s="9" t="str">
        <f>DEC2BIN($D$5,8)</f>
        <v>11110000</v>
      </c>
      <c r="K9" s="45"/>
      <c r="L9" s="9">
        <f t="shared" ref="L9:O9" si="2">bin2dec(F9)</f>
        <v>255</v>
      </c>
      <c r="M9" s="9">
        <f t="shared" si="2"/>
        <v>255</v>
      </c>
      <c r="N9" s="9">
        <f t="shared" si="2"/>
        <v>255</v>
      </c>
      <c r="O9" s="9">
        <f t="shared" si="2"/>
        <v>240</v>
      </c>
      <c r="Q9" s="99"/>
      <c r="S9" s="87">
        <v>0.0</v>
      </c>
      <c r="T9" s="88" t="s">
        <v>76</v>
      </c>
      <c r="U9" s="61">
        <v>0.0</v>
      </c>
      <c r="V9" s="89" t="s">
        <v>14</v>
      </c>
      <c r="W9" s="90">
        <v>0.0</v>
      </c>
    </row>
    <row r="10">
      <c r="A10" s="105" t="s">
        <v>101</v>
      </c>
      <c r="B10" s="106"/>
      <c r="C10" s="106"/>
      <c r="D10" s="106"/>
      <c r="E10" s="107"/>
      <c r="F10" s="108" t="str">
        <f t="shared" ref="F10:I10" si="3">DEC2BIN(bitand(bin2dec(F4),bin2dec(F5)),8)</f>
        <v>11000000</v>
      </c>
      <c r="G10" s="108" t="str">
        <f t="shared" si="3"/>
        <v>10101000</v>
      </c>
      <c r="H10" s="108" t="str">
        <f t="shared" si="3"/>
        <v>00000001</v>
      </c>
      <c r="I10" s="108" t="str">
        <f t="shared" si="3"/>
        <v>00000000</v>
      </c>
      <c r="J10" s="107"/>
      <c r="K10" s="109" t="s">
        <v>17</v>
      </c>
      <c r="L10" s="110">
        <f t="shared" ref="L10:O10" si="4">bin2dec(F10)</f>
        <v>192</v>
      </c>
      <c r="M10" s="110">
        <f t="shared" si="4"/>
        <v>168</v>
      </c>
      <c r="N10" s="110">
        <f t="shared" si="4"/>
        <v>1</v>
      </c>
      <c r="O10" s="110">
        <f t="shared" si="4"/>
        <v>0</v>
      </c>
      <c r="Q10" s="99"/>
      <c r="S10" s="4"/>
      <c r="T10" s="4"/>
      <c r="U10" s="4"/>
      <c r="V10" s="4"/>
      <c r="W10" s="4"/>
    </row>
    <row r="11">
      <c r="A11" s="9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4"/>
      <c r="Q11" s="99"/>
      <c r="S11" s="75" t="s">
        <v>73</v>
      </c>
      <c r="T11" s="12"/>
      <c r="U11" s="12"/>
      <c r="V11" s="12"/>
      <c r="W11" s="14"/>
    </row>
    <row r="12">
      <c r="A12" s="55" t="s">
        <v>102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Q12" s="99"/>
      <c r="S12" s="77">
        <v>1.0</v>
      </c>
      <c r="T12" s="78" t="s">
        <v>77</v>
      </c>
      <c r="U12" s="32">
        <v>1.0</v>
      </c>
      <c r="V12" s="81" t="s">
        <v>14</v>
      </c>
      <c r="W12" s="80">
        <v>1.0</v>
      </c>
    </row>
    <row r="13">
      <c r="A13" s="55" t="s">
        <v>103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4"/>
      <c r="Q13" s="99"/>
      <c r="S13" s="82">
        <v>1.0</v>
      </c>
      <c r="T13" s="83" t="s">
        <v>77</v>
      </c>
      <c r="U13" s="45">
        <v>0.0</v>
      </c>
      <c r="V13" s="86" t="s">
        <v>14</v>
      </c>
      <c r="W13" s="85">
        <v>1.0</v>
      </c>
      <c r="X13" s="4"/>
      <c r="Y13" s="4"/>
    </row>
    <row r="14">
      <c r="A14" s="103" t="s">
        <v>100</v>
      </c>
      <c r="B14" s="4"/>
      <c r="C14" s="4"/>
      <c r="D14" s="4"/>
      <c r="E14" s="45"/>
      <c r="F14" s="9" t="str">
        <f>DEC2BIN($A$5,8)</f>
        <v>11111111</v>
      </c>
      <c r="G14" s="9" t="str">
        <f>DEC2BIN($B$5,8)</f>
        <v>11111111</v>
      </c>
      <c r="H14" s="9" t="str">
        <f>DEC2BIN($C$5,8)</f>
        <v>11111111</v>
      </c>
      <c r="I14" s="9" t="str">
        <f>DEC2BIN($D$5,8)</f>
        <v>11110000</v>
      </c>
      <c r="J14" s="104" t="s">
        <v>104</v>
      </c>
      <c r="K14" s="45"/>
      <c r="L14" s="9">
        <f t="shared" ref="L14:O14" si="5">bin2dec(F14)</f>
        <v>255</v>
      </c>
      <c r="M14" s="9">
        <f t="shared" si="5"/>
        <v>255</v>
      </c>
      <c r="N14" s="9">
        <f t="shared" si="5"/>
        <v>255</v>
      </c>
      <c r="O14" s="9">
        <f t="shared" si="5"/>
        <v>240</v>
      </c>
      <c r="Q14" s="99"/>
      <c r="S14" s="82">
        <v>0.0</v>
      </c>
      <c r="T14" s="83" t="s">
        <v>77</v>
      </c>
      <c r="U14" s="45">
        <v>1.0</v>
      </c>
      <c r="V14" s="86" t="s">
        <v>14</v>
      </c>
      <c r="W14" s="85">
        <v>1.0</v>
      </c>
      <c r="X14" s="4"/>
      <c r="Y14" s="4"/>
    </row>
    <row r="15">
      <c r="A15" s="103" t="s">
        <v>105</v>
      </c>
      <c r="B15" s="4"/>
      <c r="C15" s="4"/>
      <c r="D15" s="4"/>
      <c r="E15" s="45"/>
      <c r="F15" s="45" t="str">
        <f t="shared" ref="F15:I15" si="6">dec2bin(255,8)</f>
        <v>11111111</v>
      </c>
      <c r="G15" s="45" t="str">
        <f t="shared" si="6"/>
        <v>11111111</v>
      </c>
      <c r="H15" s="45" t="str">
        <f t="shared" si="6"/>
        <v>11111111</v>
      </c>
      <c r="I15" s="45" t="str">
        <f t="shared" si="6"/>
        <v>11111111</v>
      </c>
      <c r="K15" s="45"/>
      <c r="L15" s="9">
        <f t="shared" ref="L15:O15" si="7">bin2dec(F15)</f>
        <v>255</v>
      </c>
      <c r="M15" s="9">
        <f t="shared" si="7"/>
        <v>255</v>
      </c>
      <c r="N15" s="9">
        <f t="shared" si="7"/>
        <v>255</v>
      </c>
      <c r="O15" s="9">
        <f t="shared" si="7"/>
        <v>255</v>
      </c>
      <c r="Q15" s="99"/>
      <c r="S15" s="87">
        <v>0.0</v>
      </c>
      <c r="T15" s="88" t="s">
        <v>77</v>
      </c>
      <c r="U15" s="61">
        <v>0.0</v>
      </c>
      <c r="V15" s="91" t="s">
        <v>14</v>
      </c>
      <c r="W15" s="90">
        <v>0.0</v>
      </c>
      <c r="X15" s="4"/>
      <c r="Y15" s="4"/>
    </row>
    <row r="16">
      <c r="A16" s="105" t="s">
        <v>106</v>
      </c>
      <c r="B16" s="12"/>
      <c r="C16" s="12"/>
      <c r="D16" s="12"/>
      <c r="E16" s="12"/>
      <c r="F16" s="108" t="str">
        <f t="shared" ref="F16:I16" si="8">dec2bin(BITXOR(bin2dec(F14),bin2dec(F15)),8)</f>
        <v>00000000</v>
      </c>
      <c r="G16" s="108" t="str">
        <f t="shared" si="8"/>
        <v>00000000</v>
      </c>
      <c r="H16" s="108" t="str">
        <f t="shared" si="8"/>
        <v>00000000</v>
      </c>
      <c r="I16" s="108" t="str">
        <f t="shared" si="8"/>
        <v>00001111</v>
      </c>
      <c r="J16" s="111"/>
      <c r="K16" s="109" t="s">
        <v>17</v>
      </c>
      <c r="L16" s="110">
        <f t="shared" ref="L16:O16" si="9">bin2dec(F16)</f>
        <v>0</v>
      </c>
      <c r="M16" s="110">
        <f t="shared" si="9"/>
        <v>0</v>
      </c>
      <c r="N16" s="110">
        <f t="shared" si="9"/>
        <v>0</v>
      </c>
      <c r="O16" s="110">
        <f t="shared" si="9"/>
        <v>15</v>
      </c>
      <c r="Q16" s="99"/>
      <c r="S16" s="4"/>
      <c r="T16" s="4"/>
      <c r="U16" s="4"/>
      <c r="V16" s="4"/>
      <c r="W16" s="4"/>
      <c r="X16" s="4"/>
      <c r="Y16" s="4"/>
    </row>
    <row r="17">
      <c r="A17" s="103"/>
      <c r="B17" s="9"/>
      <c r="C17" s="9"/>
      <c r="D17" s="9"/>
      <c r="E17" s="9"/>
      <c r="F17" s="9"/>
      <c r="G17" s="9"/>
      <c r="H17" s="9"/>
      <c r="I17" s="9"/>
      <c r="J17" s="112"/>
      <c r="K17" s="45"/>
      <c r="L17" s="9"/>
      <c r="M17" s="9"/>
      <c r="N17" s="9"/>
      <c r="O17" s="9"/>
      <c r="Q17" s="99"/>
      <c r="S17" s="75" t="s">
        <v>74</v>
      </c>
      <c r="T17" s="12"/>
      <c r="U17" s="12"/>
      <c r="V17" s="12"/>
      <c r="W17" s="14"/>
      <c r="X17" s="4"/>
      <c r="Y17" s="4"/>
    </row>
    <row r="18">
      <c r="A18" s="55" t="s">
        <v>107</v>
      </c>
      <c r="B18" s="9"/>
      <c r="C18" s="9"/>
      <c r="D18" s="9"/>
      <c r="E18" s="9"/>
      <c r="F18" s="9"/>
      <c r="G18" s="9"/>
      <c r="H18" s="9"/>
      <c r="I18" s="9"/>
      <c r="J18" s="112"/>
      <c r="K18" s="45"/>
      <c r="L18" s="9"/>
      <c r="M18" s="9"/>
      <c r="N18" s="9"/>
      <c r="O18" s="9"/>
      <c r="Q18" s="99"/>
      <c r="S18" s="77">
        <v>1.0</v>
      </c>
      <c r="T18" s="78" t="s">
        <v>78</v>
      </c>
      <c r="U18" s="32">
        <v>1.0</v>
      </c>
      <c r="V18" s="79" t="s">
        <v>14</v>
      </c>
      <c r="W18" s="80">
        <v>0.0</v>
      </c>
      <c r="X18" s="4"/>
      <c r="Y18" s="4"/>
    </row>
    <row r="19">
      <c r="A19" s="103" t="s">
        <v>98</v>
      </c>
      <c r="B19" s="9"/>
      <c r="C19" s="9"/>
      <c r="D19" s="9"/>
      <c r="E19" s="9"/>
      <c r="F19" s="9" t="str">
        <f>DEC2BIN($A$4,8)</f>
        <v>11000000</v>
      </c>
      <c r="G19" s="9" t="str">
        <f>DEC2BIN($B$4,8)</f>
        <v>10101000</v>
      </c>
      <c r="H19" s="9" t="str">
        <f>DEC2BIN($C$4,8)</f>
        <v>00000001</v>
      </c>
      <c r="I19" s="9" t="str">
        <f>DEC2BIN($D$4,8)</f>
        <v>00000101</v>
      </c>
      <c r="J19" s="104" t="s">
        <v>108</v>
      </c>
      <c r="K19" s="45"/>
      <c r="L19" s="9">
        <f t="shared" ref="L19:O19" si="10">bin2dec(F19)</f>
        <v>192</v>
      </c>
      <c r="M19" s="9">
        <f t="shared" si="10"/>
        <v>168</v>
      </c>
      <c r="N19" s="9">
        <f t="shared" si="10"/>
        <v>1</v>
      </c>
      <c r="O19" s="9">
        <f t="shared" si="10"/>
        <v>5</v>
      </c>
      <c r="P19" s="4"/>
      <c r="Q19" s="113"/>
      <c r="S19" s="82">
        <v>1.0</v>
      </c>
      <c r="T19" s="83" t="s">
        <v>78</v>
      </c>
      <c r="U19" s="45">
        <v>0.0</v>
      </c>
      <c r="V19" s="84" t="s">
        <v>14</v>
      </c>
      <c r="W19" s="85">
        <v>1.0</v>
      </c>
      <c r="X19" s="4"/>
      <c r="Y19" s="4"/>
    </row>
    <row r="20">
      <c r="A20" s="103" t="s">
        <v>106</v>
      </c>
      <c r="B20" s="9"/>
      <c r="C20" s="9"/>
      <c r="D20" s="9"/>
      <c r="E20" s="9"/>
      <c r="F20" s="9" t="str">
        <f t="shared" ref="F20:I20" si="11">F16</f>
        <v>00000000</v>
      </c>
      <c r="G20" s="9" t="str">
        <f t="shared" si="11"/>
        <v>00000000</v>
      </c>
      <c r="H20" s="9" t="str">
        <f t="shared" si="11"/>
        <v>00000000</v>
      </c>
      <c r="I20" s="9" t="str">
        <f t="shared" si="11"/>
        <v>00001111</v>
      </c>
      <c r="K20" s="45"/>
      <c r="L20" s="9">
        <f t="shared" ref="L20:O20" si="12">bin2dec(F20)</f>
        <v>0</v>
      </c>
      <c r="M20" s="9">
        <f t="shared" si="12"/>
        <v>0</v>
      </c>
      <c r="N20" s="9">
        <f t="shared" si="12"/>
        <v>0</v>
      </c>
      <c r="O20" s="9">
        <f t="shared" si="12"/>
        <v>15</v>
      </c>
      <c r="P20" s="4"/>
      <c r="Q20" s="113"/>
      <c r="S20" s="82">
        <v>0.0</v>
      </c>
      <c r="T20" s="83" t="s">
        <v>78</v>
      </c>
      <c r="U20" s="45">
        <v>1.0</v>
      </c>
      <c r="V20" s="84" t="s">
        <v>14</v>
      </c>
      <c r="W20" s="85">
        <v>1.0</v>
      </c>
      <c r="X20" s="4"/>
      <c r="Y20" s="4"/>
    </row>
    <row r="21">
      <c r="A21" s="105" t="s">
        <v>109</v>
      </c>
      <c r="B21" s="108"/>
      <c r="C21" s="108"/>
      <c r="D21" s="108"/>
      <c r="E21" s="108"/>
      <c r="F21" s="108" t="str">
        <f t="shared" ref="F21:I21" si="13">DEC2BIN(BITOR(bin2dec(F19),bin2dec(F20)),8)</f>
        <v>11000000</v>
      </c>
      <c r="G21" s="108" t="str">
        <f t="shared" si="13"/>
        <v>10101000</v>
      </c>
      <c r="H21" s="108" t="str">
        <f t="shared" si="13"/>
        <v>00000001</v>
      </c>
      <c r="I21" s="108" t="str">
        <f t="shared" si="13"/>
        <v>00001111</v>
      </c>
      <c r="J21" s="107"/>
      <c r="K21" s="109" t="s">
        <v>17</v>
      </c>
      <c r="L21" s="110">
        <f t="shared" ref="L21:O21" si="14">bin2dec(F21)</f>
        <v>192</v>
      </c>
      <c r="M21" s="110">
        <f t="shared" si="14"/>
        <v>168</v>
      </c>
      <c r="N21" s="110">
        <f t="shared" si="14"/>
        <v>1</v>
      </c>
      <c r="O21" s="110">
        <f t="shared" si="14"/>
        <v>15</v>
      </c>
      <c r="P21" s="4"/>
      <c r="Q21" s="113"/>
      <c r="S21" s="87">
        <v>0.0</v>
      </c>
      <c r="T21" s="88" t="s">
        <v>78</v>
      </c>
      <c r="U21" s="61">
        <v>0.0</v>
      </c>
      <c r="V21" s="89" t="s">
        <v>14</v>
      </c>
      <c r="W21" s="90">
        <v>0.0</v>
      </c>
      <c r="X21" s="4"/>
      <c r="Y21" s="4"/>
    </row>
    <row r="22">
      <c r="A22" s="9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"/>
      <c r="P22" s="4"/>
      <c r="Q22" s="113"/>
      <c r="R22" s="4"/>
      <c r="S22" s="4"/>
      <c r="T22" s="4"/>
      <c r="U22" s="4"/>
      <c r="V22" s="4"/>
      <c r="W22" s="4"/>
      <c r="X22" s="4"/>
      <c r="Y22" s="4"/>
    </row>
    <row r="23">
      <c r="A23" s="55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  <c r="Q23" s="113"/>
      <c r="X23" s="4"/>
      <c r="Y23" s="4"/>
    </row>
    <row r="24">
      <c r="A24" s="55" t="s">
        <v>111</v>
      </c>
      <c r="B24" s="9"/>
      <c r="C24" s="9"/>
      <c r="D24" s="9"/>
      <c r="E24" s="9"/>
      <c r="F24" s="9"/>
      <c r="G24" s="9"/>
      <c r="H24" s="115" t="str">
        <f>concatenate("= 2^",$O$6)</f>
        <v>= 2^4</v>
      </c>
      <c r="I24" s="115" t="str">
        <f>concatenate("= ",2^$O$6)</f>
        <v>= 16</v>
      </c>
      <c r="J24" s="9"/>
      <c r="K24" s="9"/>
      <c r="L24" s="9"/>
      <c r="M24" s="9"/>
      <c r="N24" s="9"/>
      <c r="O24" s="4"/>
      <c r="P24" s="4"/>
      <c r="Q24" s="113"/>
      <c r="S24" s="114" t="s">
        <v>4</v>
      </c>
      <c r="T24" s="12"/>
      <c r="U24" s="12"/>
      <c r="V24" s="12"/>
      <c r="W24" s="14"/>
      <c r="X24" s="6"/>
      <c r="Y24" s="4"/>
    </row>
    <row r="25">
      <c r="A25" s="103" t="s">
        <v>112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113"/>
      <c r="S25" s="116" t="s">
        <v>8</v>
      </c>
      <c r="T25" s="12"/>
      <c r="U25" s="12"/>
      <c r="V25" s="12"/>
      <c r="W25" s="14"/>
      <c r="X25" s="18"/>
      <c r="Y25" s="4"/>
    </row>
    <row r="26">
      <c r="A26" s="5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113"/>
      <c r="S26" s="25" t="s">
        <v>13</v>
      </c>
      <c r="T26" s="117"/>
      <c r="U26" s="27" t="s">
        <v>14</v>
      </c>
      <c r="V26" s="32">
        <v>128.0</v>
      </c>
      <c r="W26" s="36"/>
      <c r="Y26" s="4"/>
    </row>
    <row r="27">
      <c r="A27" s="55" t="s">
        <v>113</v>
      </c>
      <c r="B27" s="9"/>
      <c r="C27" s="9"/>
      <c r="D27" s="9"/>
      <c r="E27" s="9"/>
      <c r="F27" s="55" t="s">
        <v>127</v>
      </c>
      <c r="G27" s="9"/>
      <c r="H27" s="9"/>
      <c r="I27" s="115" t="str">
        <f>concatenate("= 2^",$O$6," - 2")</f>
        <v>= 2^4 - 2</v>
      </c>
      <c r="J27" s="115" t="str">
        <f>concatenate("= ",2^$O$6," - 2")</f>
        <v>= 16 - 2</v>
      </c>
      <c r="K27" s="115" t="str">
        <f>concatenate("= ", 2^$O$6 -2)</f>
        <v>= 14</v>
      </c>
      <c r="L27" s="9"/>
      <c r="M27" s="9"/>
      <c r="N27" s="9"/>
      <c r="O27" s="4"/>
      <c r="P27" s="4"/>
      <c r="Q27" s="113"/>
      <c r="S27" s="43" t="s">
        <v>32</v>
      </c>
      <c r="T27" s="4"/>
      <c r="U27" s="44" t="s">
        <v>14</v>
      </c>
      <c r="V27" s="45">
        <v>192.0</v>
      </c>
      <c r="W27" s="48"/>
      <c r="Y27" s="4"/>
    </row>
    <row r="28">
      <c r="A28" s="55"/>
      <c r="B28" s="9"/>
      <c r="C28" s="9"/>
      <c r="D28" s="9"/>
      <c r="E28" s="9"/>
      <c r="F28" s="9"/>
      <c r="G28" s="9"/>
      <c r="H28" s="45"/>
      <c r="I28" s="45"/>
      <c r="J28" s="9"/>
      <c r="K28" s="9"/>
      <c r="L28" s="9"/>
      <c r="M28" s="9"/>
      <c r="N28" s="9"/>
      <c r="O28" s="4"/>
      <c r="P28" s="4"/>
      <c r="Q28" s="113"/>
      <c r="S28" s="43" t="s">
        <v>42</v>
      </c>
      <c r="T28" s="4"/>
      <c r="U28" s="44" t="s">
        <v>14</v>
      </c>
      <c r="V28" s="45">
        <v>224.0</v>
      </c>
      <c r="W28" s="48"/>
      <c r="Y28" s="4"/>
    </row>
    <row r="29">
      <c r="A29" s="55" t="s">
        <v>115</v>
      </c>
      <c r="B29" s="9"/>
      <c r="C29" s="9"/>
      <c r="D29" s="9"/>
      <c r="E29" s="9"/>
      <c r="F29" s="9"/>
      <c r="G29" s="9"/>
      <c r="H29" s="45"/>
      <c r="I29" s="45"/>
      <c r="J29" s="9"/>
      <c r="K29" s="9"/>
      <c r="L29" s="9"/>
      <c r="M29" s="9"/>
      <c r="N29" s="9"/>
      <c r="O29" s="4"/>
      <c r="P29" s="4"/>
      <c r="Q29" s="113"/>
      <c r="S29" s="43" t="s">
        <v>46</v>
      </c>
      <c r="T29" s="4"/>
      <c r="U29" s="44" t="s">
        <v>14</v>
      </c>
      <c r="V29" s="45">
        <v>240.0</v>
      </c>
      <c r="W29" s="48"/>
      <c r="Y29" s="4"/>
    </row>
    <row r="30">
      <c r="A30" s="55"/>
      <c r="B30" s="9"/>
      <c r="C30" s="9"/>
      <c r="D30" s="9"/>
      <c r="E30" s="9"/>
      <c r="F30" s="118">
        <f t="shared" ref="F30:H30" si="15">L10</f>
        <v>192</v>
      </c>
      <c r="G30" s="110">
        <f t="shared" si="15"/>
        <v>168</v>
      </c>
      <c r="H30" s="110">
        <f t="shared" si="15"/>
        <v>1</v>
      </c>
      <c r="I30" s="118">
        <f>O10+1</f>
        <v>1</v>
      </c>
      <c r="J30" s="9"/>
      <c r="K30" s="9"/>
      <c r="L30" s="9"/>
      <c r="M30" s="9"/>
      <c r="N30" s="9"/>
      <c r="O30" s="4"/>
      <c r="P30" s="4"/>
      <c r="Q30" s="113"/>
      <c r="S30" s="43" t="s">
        <v>47</v>
      </c>
      <c r="T30" s="4"/>
      <c r="U30" s="44" t="s">
        <v>14</v>
      </c>
      <c r="V30" s="45">
        <v>248.0</v>
      </c>
      <c r="W30" s="48"/>
      <c r="Y30" s="4"/>
    </row>
    <row r="31">
      <c r="A31" s="55" t="s">
        <v>116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"/>
      <c r="P31" s="4"/>
      <c r="Q31" s="113"/>
      <c r="S31" s="43" t="s">
        <v>48</v>
      </c>
      <c r="T31" s="4"/>
      <c r="U31" s="44" t="s">
        <v>14</v>
      </c>
      <c r="V31" s="45">
        <v>252.0</v>
      </c>
      <c r="W31" s="48"/>
      <c r="Y31" s="4"/>
    </row>
    <row r="32">
      <c r="A32" s="55"/>
      <c r="B32" s="9"/>
      <c r="C32" s="9"/>
      <c r="D32" s="9"/>
      <c r="E32" s="9"/>
      <c r="F32" s="70">
        <f t="shared" ref="F32:H32" si="16">L21</f>
        <v>192</v>
      </c>
      <c r="G32" s="110">
        <f t="shared" si="16"/>
        <v>168</v>
      </c>
      <c r="H32" s="110">
        <f t="shared" si="16"/>
        <v>1</v>
      </c>
      <c r="I32" s="119">
        <f>O21 - 1</f>
        <v>14</v>
      </c>
      <c r="J32" s="9"/>
      <c r="K32" s="9"/>
      <c r="L32" s="9"/>
      <c r="M32" s="9"/>
      <c r="N32" s="9"/>
      <c r="O32" s="4"/>
      <c r="P32" s="4"/>
      <c r="Q32" s="113"/>
      <c r="S32" s="43" t="s">
        <v>50</v>
      </c>
      <c r="T32" s="4"/>
      <c r="U32" s="44" t="s">
        <v>14</v>
      </c>
      <c r="V32" s="45">
        <v>254.0</v>
      </c>
      <c r="W32" s="48"/>
      <c r="Y32" s="4"/>
    </row>
    <row r="33">
      <c r="A33" s="55"/>
      <c r="B33" s="9"/>
      <c r="C33" s="9"/>
      <c r="D33" s="9"/>
      <c r="E33" s="9"/>
      <c r="F33" s="115"/>
      <c r="G33" s="115"/>
      <c r="H33" s="115"/>
      <c r="I33" s="115"/>
      <c r="J33" s="9"/>
      <c r="K33" s="9"/>
      <c r="L33" s="9"/>
      <c r="M33" s="9"/>
      <c r="N33" s="9"/>
      <c r="O33" s="4"/>
      <c r="P33" s="4"/>
      <c r="Q33" s="113"/>
      <c r="S33" s="58" t="s">
        <v>52</v>
      </c>
      <c r="T33" s="120"/>
      <c r="U33" s="60" t="s">
        <v>14</v>
      </c>
      <c r="V33" s="61">
        <v>255.0</v>
      </c>
      <c r="W33" s="63"/>
      <c r="Y33" s="4"/>
    </row>
    <row r="34">
      <c r="A34" s="55" t="s">
        <v>117</v>
      </c>
      <c r="B34" s="9"/>
      <c r="C34" s="9"/>
      <c r="D34" s="9"/>
      <c r="E34" s="9"/>
      <c r="F34" s="9"/>
      <c r="G34" s="9"/>
      <c r="H34" s="9"/>
      <c r="I34" s="9"/>
      <c r="J34" s="115" t="str">
        <f>concatenate("= 2^",$O$5)</f>
        <v>= 2^4</v>
      </c>
      <c r="K34" s="115" t="str">
        <f>concatenate("= ",2^$O$5)</f>
        <v>= 16</v>
      </c>
      <c r="L34" s="115"/>
      <c r="M34" s="9"/>
      <c r="N34" s="9"/>
      <c r="O34" s="4"/>
      <c r="P34" s="4"/>
      <c r="Q34" s="113"/>
      <c r="R34" s="4"/>
      <c r="X34" s="4"/>
      <c r="Y34" s="4"/>
    </row>
    <row r="35">
      <c r="A35" s="103" t="s">
        <v>112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4"/>
      <c r="P35" s="4"/>
      <c r="Q35" s="113"/>
      <c r="R35" s="4"/>
      <c r="X35" s="4"/>
      <c r="Y35" s="4"/>
    </row>
    <row r="36">
      <c r="A36" s="10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4"/>
      <c r="P36" s="4"/>
      <c r="Q36" s="113"/>
      <c r="R36" s="4"/>
      <c r="X36" s="4"/>
      <c r="Y36" s="4"/>
    </row>
    <row r="37">
      <c r="A37" s="55" t="s">
        <v>118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4"/>
      <c r="P37" s="4"/>
      <c r="Q37" s="113"/>
      <c r="R37" s="4"/>
      <c r="X37" s="4"/>
      <c r="Y37" s="4"/>
    </row>
    <row r="38">
      <c r="A38" s="103" t="s">
        <v>112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  <c r="Q38" s="113"/>
      <c r="R38" s="4"/>
      <c r="X38" s="4"/>
      <c r="Y38" s="4"/>
    </row>
    <row r="39">
      <c r="A39" s="55" t="s">
        <v>119</v>
      </c>
      <c r="B39" s="9"/>
      <c r="C39" s="86" t="s">
        <v>14</v>
      </c>
      <c r="D39" s="55" t="s">
        <v>120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4"/>
      <c r="P39" s="4"/>
      <c r="Q39" s="113"/>
      <c r="R39" s="4"/>
      <c r="X39" s="4"/>
      <c r="Y39" s="4"/>
    </row>
    <row r="40">
      <c r="A40" s="103"/>
      <c r="B40" s="9"/>
      <c r="C40" s="86" t="s">
        <v>14</v>
      </c>
      <c r="D40" s="55" t="str">
        <f>concatenate("2^", $O$4 , " x 0 ... 2^", $O$4 , " x (2^" , $O$6 ," - 1)")</f>
        <v>2^28 x 0 ... 2^28 x (2^4 - 1)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4"/>
      <c r="P40" s="4"/>
      <c r="Q40" s="113"/>
      <c r="R40" s="4"/>
      <c r="X40" s="4"/>
      <c r="Y40" s="4"/>
    </row>
    <row r="41">
      <c r="A41" s="103"/>
      <c r="B41" s="9"/>
      <c r="C41" s="45"/>
      <c r="D41" s="55"/>
      <c r="E41" s="9"/>
      <c r="F41" s="9"/>
      <c r="G41" s="9"/>
      <c r="H41" s="9"/>
      <c r="I41" s="9"/>
      <c r="J41" s="9"/>
      <c r="K41" s="9"/>
      <c r="L41" s="9"/>
      <c r="M41" s="9"/>
      <c r="N41" s="9"/>
      <c r="O41" s="4"/>
      <c r="P41" s="4"/>
      <c r="Q41" s="113"/>
      <c r="R41" s="4"/>
      <c r="X41" s="4"/>
      <c r="Y41" s="4"/>
    </row>
    <row r="42">
      <c r="A42" s="103"/>
      <c r="B42" s="9"/>
      <c r="C42" s="45">
        <v>2.0</v>
      </c>
      <c r="D42" s="86" t="s">
        <v>121</v>
      </c>
      <c r="E42" s="9">
        <f t="shared" ref="E42:E44" si="17">$O$6</f>
        <v>4</v>
      </c>
      <c r="F42" s="45" t="s">
        <v>122</v>
      </c>
      <c r="G42" s="45">
        <v>0.0</v>
      </c>
      <c r="H42" s="86" t="s">
        <v>14</v>
      </c>
      <c r="I42" s="9">
        <f t="shared" ref="I42:I44" si="18">2^$O$6 * G42</f>
        <v>0</v>
      </c>
      <c r="J42" s="9"/>
      <c r="K42" s="9"/>
      <c r="L42" s="9"/>
      <c r="M42" s="9"/>
      <c r="N42" s="9"/>
      <c r="O42" s="4"/>
      <c r="P42" s="4"/>
      <c r="Q42" s="113"/>
      <c r="R42" s="4"/>
      <c r="X42" s="4"/>
      <c r="Y42" s="4"/>
    </row>
    <row r="43">
      <c r="A43" s="103"/>
      <c r="B43" s="9"/>
      <c r="C43" s="45">
        <v>2.0</v>
      </c>
      <c r="D43" s="86" t="s">
        <v>121</v>
      </c>
      <c r="E43" s="9">
        <f t="shared" si="17"/>
        <v>4</v>
      </c>
      <c r="F43" s="45" t="s">
        <v>122</v>
      </c>
      <c r="G43" s="45">
        <v>1.0</v>
      </c>
      <c r="H43" s="86" t="s">
        <v>14</v>
      </c>
      <c r="I43" s="9">
        <f t="shared" si="18"/>
        <v>16</v>
      </c>
      <c r="J43" s="9"/>
      <c r="K43" s="9"/>
      <c r="L43" s="9"/>
      <c r="M43" s="9"/>
      <c r="N43" s="9"/>
      <c r="O43" s="4"/>
      <c r="P43" s="4"/>
      <c r="Q43" s="113"/>
      <c r="R43" s="4"/>
      <c r="X43" s="4"/>
      <c r="Y43" s="4"/>
    </row>
    <row r="44">
      <c r="A44" s="103"/>
      <c r="B44" s="9"/>
      <c r="C44" s="45">
        <v>2.0</v>
      </c>
      <c r="D44" s="86" t="s">
        <v>121</v>
      </c>
      <c r="E44" s="9">
        <f t="shared" si="17"/>
        <v>4</v>
      </c>
      <c r="F44" s="45" t="s">
        <v>122</v>
      </c>
      <c r="G44" s="45">
        <v>2.0</v>
      </c>
      <c r="H44" s="86" t="s">
        <v>14</v>
      </c>
      <c r="I44" s="9">
        <f t="shared" si="18"/>
        <v>32</v>
      </c>
      <c r="J44" s="9"/>
      <c r="K44" s="9"/>
      <c r="L44" s="9"/>
      <c r="M44" s="9"/>
      <c r="N44" s="9"/>
      <c r="O44" s="4"/>
      <c r="P44" s="4"/>
      <c r="Q44" s="113"/>
      <c r="R44" s="4"/>
      <c r="X44" s="4"/>
      <c r="Y44" s="4"/>
    </row>
    <row r="45">
      <c r="A45" s="103"/>
      <c r="B45" s="9"/>
      <c r="C45" s="45" t="s">
        <v>123</v>
      </c>
      <c r="D45" s="45" t="s">
        <v>123</v>
      </c>
      <c r="E45" s="45" t="s">
        <v>123</v>
      </c>
      <c r="F45" s="45" t="s">
        <v>123</v>
      </c>
      <c r="G45" s="45" t="s">
        <v>123</v>
      </c>
      <c r="H45" s="45" t="s">
        <v>124</v>
      </c>
      <c r="I45" s="45" t="s">
        <v>125</v>
      </c>
      <c r="J45" s="9"/>
      <c r="K45" s="9"/>
      <c r="L45" s="9"/>
      <c r="M45" s="9"/>
      <c r="N45" s="9"/>
      <c r="O45" s="4"/>
      <c r="P45" s="4"/>
      <c r="Q45" s="113"/>
      <c r="R45" s="4"/>
      <c r="S45" s="4"/>
      <c r="T45" s="4"/>
      <c r="U45" s="4"/>
      <c r="V45" s="4"/>
      <c r="W45" s="4"/>
      <c r="X45" s="4"/>
      <c r="Y45" s="4"/>
    </row>
    <row r="46">
      <c r="A46" s="103"/>
      <c r="B46" s="9"/>
      <c r="C46" s="45">
        <v>2.0</v>
      </c>
      <c r="D46" s="86" t="s">
        <v>121</v>
      </c>
      <c r="E46" s="9">
        <f>$O$6</f>
        <v>4</v>
      </c>
      <c r="F46" s="45" t="s">
        <v>122</v>
      </c>
      <c r="G46" s="45">
        <f>2^$O$5 - 1</f>
        <v>15</v>
      </c>
      <c r="H46" s="86" t="s">
        <v>14</v>
      </c>
      <c r="I46" s="9">
        <f>2^$O$6 * G46</f>
        <v>240</v>
      </c>
      <c r="J46" s="9"/>
      <c r="K46" s="9"/>
      <c r="L46" s="9"/>
      <c r="M46" s="9"/>
      <c r="N46" s="9"/>
      <c r="O46" s="4"/>
      <c r="P46" s="4"/>
      <c r="Q46" s="113"/>
      <c r="R46" s="4"/>
      <c r="S46" s="4"/>
      <c r="T46" s="4"/>
      <c r="U46" s="4"/>
      <c r="V46" s="4"/>
      <c r="W46" s="4"/>
      <c r="X46" s="4"/>
      <c r="Y46" s="4"/>
    </row>
    <row r="47">
      <c r="A47" s="10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4"/>
      <c r="P47" s="4"/>
      <c r="Q47" s="113"/>
      <c r="R47" s="4"/>
      <c r="S47" s="4"/>
      <c r="T47" s="4"/>
      <c r="U47" s="4"/>
      <c r="V47" s="4"/>
      <c r="W47" s="4"/>
      <c r="X47" s="4"/>
      <c r="Y47" s="4"/>
    </row>
  </sheetData>
  <mergeCells count="17">
    <mergeCell ref="V27:W27"/>
    <mergeCell ref="V33:W33"/>
    <mergeCell ref="V28:W28"/>
    <mergeCell ref="V32:W32"/>
    <mergeCell ref="V31:W31"/>
    <mergeCell ref="V29:W29"/>
    <mergeCell ref="V30:W30"/>
    <mergeCell ref="S5:W5"/>
    <mergeCell ref="S4:W4"/>
    <mergeCell ref="J14:J15"/>
    <mergeCell ref="J19:J20"/>
    <mergeCell ref="S17:W17"/>
    <mergeCell ref="S11:W11"/>
    <mergeCell ref="S24:W24"/>
    <mergeCell ref="S25:W25"/>
    <mergeCell ref="V26:W26"/>
    <mergeCell ref="J8:J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6.86"/>
    <col customWidth="1" min="5" max="5" width="5.86"/>
    <col customWidth="1" min="11" max="16" width="7.43"/>
    <col customWidth="1" min="17" max="17" width="2.57"/>
    <col customWidth="1" min="18" max="24" width="7.0"/>
    <col customWidth="1" min="25" max="26" width="7.71"/>
  </cols>
  <sheetData>
    <row r="1">
      <c r="A1" s="55" t="s">
        <v>91</v>
      </c>
      <c r="B1" s="45"/>
      <c r="C1" s="45"/>
      <c r="D1" s="45"/>
      <c r="E1" s="45"/>
      <c r="F1" s="9"/>
      <c r="G1" s="9"/>
      <c r="H1" s="9"/>
      <c r="I1" s="9"/>
      <c r="J1" s="9"/>
      <c r="K1" s="45"/>
      <c r="L1" s="9"/>
      <c r="M1" s="9"/>
      <c r="N1" s="9"/>
      <c r="X1" s="94"/>
      <c r="Y1" s="94"/>
    </row>
    <row r="2">
      <c r="A2" s="95" t="s">
        <v>92</v>
      </c>
      <c r="B2" s="45"/>
      <c r="C2" s="45"/>
      <c r="D2" s="45"/>
      <c r="E2" s="45"/>
      <c r="F2" s="9"/>
      <c r="G2" s="9"/>
      <c r="H2" s="9"/>
      <c r="I2" s="9"/>
      <c r="J2" s="9"/>
      <c r="K2" s="45"/>
      <c r="L2" s="9"/>
      <c r="M2" s="9"/>
      <c r="N2" s="9"/>
      <c r="O2" s="94"/>
    </row>
    <row r="3">
      <c r="A3" s="96"/>
      <c r="J3" s="9"/>
      <c r="K3" s="97" t="s">
        <v>93</v>
      </c>
      <c r="L3" s="98"/>
      <c r="M3" s="98"/>
      <c r="N3" s="98"/>
      <c r="O3" s="98"/>
      <c r="Q3" s="99"/>
    </row>
    <row r="4">
      <c r="A4" s="100">
        <v>172.0</v>
      </c>
      <c r="B4" s="101">
        <v>16.0</v>
      </c>
      <c r="C4" s="101">
        <v>0.0</v>
      </c>
      <c r="D4" s="101">
        <v>7.0</v>
      </c>
      <c r="E4" s="86" t="s">
        <v>17</v>
      </c>
      <c r="F4" s="9" t="str">
        <f>DEC2BIN($A$4,8)</f>
        <v>10101100</v>
      </c>
      <c r="G4" s="9" t="str">
        <f>DEC2BIN($B$4,8)</f>
        <v>00010000</v>
      </c>
      <c r="H4" s="9" t="str">
        <f>DEC2BIN($C$4,8)</f>
        <v>00000000</v>
      </c>
      <c r="I4" s="9" t="str">
        <f>DEC2BIN($D$4,8)</f>
        <v>00000111</v>
      </c>
      <c r="J4" s="9"/>
      <c r="K4" s="55" t="s">
        <v>94</v>
      </c>
      <c r="L4" s="9"/>
      <c r="M4" s="9"/>
      <c r="O4" s="101">
        <v>22.0</v>
      </c>
      <c r="Q4" s="99"/>
      <c r="S4" s="102" t="s">
        <v>70</v>
      </c>
    </row>
    <row r="5">
      <c r="A5" s="100">
        <v>255.0</v>
      </c>
      <c r="B5" s="101">
        <v>255.0</v>
      </c>
      <c r="C5" s="101">
        <v>252.0</v>
      </c>
      <c r="D5" s="101">
        <v>0.0</v>
      </c>
      <c r="E5" s="86" t="s">
        <v>17</v>
      </c>
      <c r="F5" s="9" t="str">
        <f>DEC2BIN($A$5,8)</f>
        <v>11111111</v>
      </c>
      <c r="G5" s="9" t="str">
        <f>DEC2BIN($B$5,8)</f>
        <v>11111111</v>
      </c>
      <c r="H5" s="9" t="str">
        <f>DEC2BIN($C$5,8)</f>
        <v>11111100</v>
      </c>
      <c r="I5" s="9" t="str">
        <f>DEC2BIN($D$5,8)</f>
        <v>00000000</v>
      </c>
      <c r="J5" s="9"/>
      <c r="K5" s="55" t="s">
        <v>95</v>
      </c>
      <c r="L5" s="9"/>
      <c r="M5" s="9"/>
      <c r="O5" s="101">
        <v>6.0</v>
      </c>
      <c r="Q5" s="99"/>
      <c r="S5" s="75" t="s">
        <v>72</v>
      </c>
      <c r="T5" s="12"/>
      <c r="U5" s="12"/>
      <c r="V5" s="12"/>
      <c r="W5" s="14"/>
    </row>
    <row r="6">
      <c r="A6" s="103"/>
      <c r="B6" s="45"/>
      <c r="C6" s="9"/>
      <c r="D6" s="9"/>
      <c r="E6" s="9"/>
      <c r="F6" s="9"/>
      <c r="G6" s="9"/>
      <c r="H6" s="9"/>
      <c r="I6" s="9"/>
      <c r="J6" s="9"/>
      <c r="K6" s="55" t="s">
        <v>96</v>
      </c>
      <c r="L6" s="9"/>
      <c r="M6" s="9"/>
      <c r="O6" s="101">
        <v>10.0</v>
      </c>
      <c r="Q6" s="99"/>
      <c r="S6" s="77">
        <v>1.0</v>
      </c>
      <c r="T6" s="78" t="s">
        <v>76</v>
      </c>
      <c r="U6" s="32">
        <v>1.0</v>
      </c>
      <c r="V6" s="79" t="s">
        <v>14</v>
      </c>
      <c r="W6" s="80">
        <v>1.0</v>
      </c>
    </row>
    <row r="7">
      <c r="A7" s="55" t="s">
        <v>97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4"/>
      <c r="Q7" s="99"/>
      <c r="S7" s="82">
        <v>1.0</v>
      </c>
      <c r="T7" s="83" t="s">
        <v>76</v>
      </c>
      <c r="U7" s="45">
        <v>0.0</v>
      </c>
      <c r="V7" s="84" t="s">
        <v>14</v>
      </c>
      <c r="W7" s="85">
        <v>0.0</v>
      </c>
      <c r="X7" s="4"/>
      <c r="Y7" s="4"/>
    </row>
    <row r="8">
      <c r="A8" s="103" t="s">
        <v>98</v>
      </c>
      <c r="B8" s="4"/>
      <c r="C8" s="4"/>
      <c r="D8" s="4"/>
      <c r="E8" s="45"/>
      <c r="F8" s="9" t="str">
        <f>DEC2BIN($A$4,8)</f>
        <v>10101100</v>
      </c>
      <c r="G8" s="9" t="str">
        <f>DEC2BIN($B$4,8)</f>
        <v>00010000</v>
      </c>
      <c r="H8" s="9" t="str">
        <f>DEC2BIN($C$4,8)</f>
        <v>00000000</v>
      </c>
      <c r="I8" s="9" t="str">
        <f>DEC2BIN($D$4,8)</f>
        <v>00000111</v>
      </c>
      <c r="J8" s="104" t="s">
        <v>99</v>
      </c>
      <c r="K8" s="45"/>
      <c r="L8" s="9">
        <f t="shared" ref="L8:O8" si="1">bin2dec(F8)</f>
        <v>172</v>
      </c>
      <c r="M8" s="9">
        <f t="shared" si="1"/>
        <v>16</v>
      </c>
      <c r="N8" s="9">
        <f t="shared" si="1"/>
        <v>0</v>
      </c>
      <c r="O8" s="9">
        <f t="shared" si="1"/>
        <v>7</v>
      </c>
      <c r="Q8" s="99"/>
      <c r="S8" s="82">
        <v>0.0</v>
      </c>
      <c r="T8" s="83" t="s">
        <v>76</v>
      </c>
      <c r="U8" s="45">
        <v>1.0</v>
      </c>
      <c r="V8" s="84" t="s">
        <v>14</v>
      </c>
      <c r="W8" s="85">
        <v>0.0</v>
      </c>
    </row>
    <row r="9">
      <c r="A9" s="103" t="s">
        <v>100</v>
      </c>
      <c r="B9" s="4"/>
      <c r="C9" s="4"/>
      <c r="D9" s="4"/>
      <c r="E9" s="45"/>
      <c r="F9" s="9" t="str">
        <f>DEC2BIN($A$5,8)</f>
        <v>11111111</v>
      </c>
      <c r="G9" s="9" t="str">
        <f>DEC2BIN($B$5,8)</f>
        <v>11111111</v>
      </c>
      <c r="H9" s="9" t="str">
        <f>DEC2BIN($C$5,8)</f>
        <v>11111100</v>
      </c>
      <c r="I9" s="9" t="str">
        <f>DEC2BIN($D$5,8)</f>
        <v>00000000</v>
      </c>
      <c r="K9" s="45"/>
      <c r="L9" s="9">
        <f t="shared" ref="L9:O9" si="2">bin2dec(F9)</f>
        <v>255</v>
      </c>
      <c r="M9" s="9">
        <f t="shared" si="2"/>
        <v>255</v>
      </c>
      <c r="N9" s="9">
        <f t="shared" si="2"/>
        <v>252</v>
      </c>
      <c r="O9" s="9">
        <f t="shared" si="2"/>
        <v>0</v>
      </c>
      <c r="Q9" s="99"/>
      <c r="S9" s="87">
        <v>0.0</v>
      </c>
      <c r="T9" s="88" t="s">
        <v>76</v>
      </c>
      <c r="U9" s="61">
        <v>0.0</v>
      </c>
      <c r="V9" s="89" t="s">
        <v>14</v>
      </c>
      <c r="W9" s="90">
        <v>0.0</v>
      </c>
    </row>
    <row r="10">
      <c r="A10" s="105" t="s">
        <v>101</v>
      </c>
      <c r="B10" s="106"/>
      <c r="C10" s="106"/>
      <c r="D10" s="106"/>
      <c r="E10" s="107"/>
      <c r="F10" s="108" t="str">
        <f t="shared" ref="F10:I10" si="3">DEC2BIN(bitand(bin2dec(F4),bin2dec(F5)),8)</f>
        <v>10101100</v>
      </c>
      <c r="G10" s="108" t="str">
        <f t="shared" si="3"/>
        <v>00010000</v>
      </c>
      <c r="H10" s="108" t="str">
        <f t="shared" si="3"/>
        <v>00000000</v>
      </c>
      <c r="I10" s="108" t="str">
        <f t="shared" si="3"/>
        <v>00000000</v>
      </c>
      <c r="J10" s="107"/>
      <c r="K10" s="109" t="s">
        <v>17</v>
      </c>
      <c r="L10" s="110">
        <f t="shared" ref="L10:O10" si="4">bin2dec(F10)</f>
        <v>172</v>
      </c>
      <c r="M10" s="110">
        <f t="shared" si="4"/>
        <v>16</v>
      </c>
      <c r="N10" s="110">
        <f t="shared" si="4"/>
        <v>0</v>
      </c>
      <c r="O10" s="110">
        <f t="shared" si="4"/>
        <v>0</v>
      </c>
      <c r="Q10" s="99"/>
      <c r="S10" s="4"/>
      <c r="T10" s="4"/>
      <c r="U10" s="4"/>
      <c r="V10" s="4"/>
      <c r="W10" s="4"/>
    </row>
    <row r="11">
      <c r="A11" s="9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4"/>
      <c r="Q11" s="99"/>
      <c r="S11" s="75" t="s">
        <v>73</v>
      </c>
      <c r="T11" s="12"/>
      <c r="U11" s="12"/>
      <c r="V11" s="12"/>
      <c r="W11" s="14"/>
    </row>
    <row r="12">
      <c r="A12" s="55" t="s">
        <v>102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Q12" s="99"/>
      <c r="S12" s="77">
        <v>1.0</v>
      </c>
      <c r="T12" s="78" t="s">
        <v>77</v>
      </c>
      <c r="U12" s="32">
        <v>1.0</v>
      </c>
      <c r="V12" s="81" t="s">
        <v>14</v>
      </c>
      <c r="W12" s="80">
        <v>1.0</v>
      </c>
    </row>
    <row r="13">
      <c r="A13" s="55" t="s">
        <v>103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4"/>
      <c r="Q13" s="99"/>
      <c r="S13" s="82">
        <v>1.0</v>
      </c>
      <c r="T13" s="83" t="s">
        <v>77</v>
      </c>
      <c r="U13" s="45">
        <v>0.0</v>
      </c>
      <c r="V13" s="86" t="s">
        <v>14</v>
      </c>
      <c r="W13" s="85">
        <v>1.0</v>
      </c>
      <c r="X13" s="4"/>
      <c r="Y13" s="4"/>
    </row>
    <row r="14">
      <c r="A14" s="103" t="s">
        <v>100</v>
      </c>
      <c r="B14" s="4"/>
      <c r="C14" s="4"/>
      <c r="D14" s="4"/>
      <c r="E14" s="45"/>
      <c r="F14" s="9" t="str">
        <f>DEC2BIN($A$5,8)</f>
        <v>11111111</v>
      </c>
      <c r="G14" s="9" t="str">
        <f>DEC2BIN($B$5,8)</f>
        <v>11111111</v>
      </c>
      <c r="H14" s="9" t="str">
        <f>DEC2BIN($C$5,8)</f>
        <v>11111100</v>
      </c>
      <c r="I14" s="9" t="str">
        <f>DEC2BIN($D$5,8)</f>
        <v>00000000</v>
      </c>
      <c r="J14" s="104" t="s">
        <v>104</v>
      </c>
      <c r="K14" s="45"/>
      <c r="L14" s="9">
        <f t="shared" ref="L14:O14" si="5">bin2dec(F14)</f>
        <v>255</v>
      </c>
      <c r="M14" s="9">
        <f t="shared" si="5"/>
        <v>255</v>
      </c>
      <c r="N14" s="9">
        <f t="shared" si="5"/>
        <v>252</v>
      </c>
      <c r="O14" s="9">
        <f t="shared" si="5"/>
        <v>0</v>
      </c>
      <c r="Q14" s="99"/>
      <c r="S14" s="82">
        <v>0.0</v>
      </c>
      <c r="T14" s="83" t="s">
        <v>77</v>
      </c>
      <c r="U14" s="45">
        <v>1.0</v>
      </c>
      <c r="V14" s="86" t="s">
        <v>14</v>
      </c>
      <c r="W14" s="85">
        <v>1.0</v>
      </c>
      <c r="X14" s="4"/>
      <c r="Y14" s="4"/>
    </row>
    <row r="15">
      <c r="A15" s="103" t="s">
        <v>105</v>
      </c>
      <c r="B15" s="4"/>
      <c r="C15" s="4"/>
      <c r="D15" s="4"/>
      <c r="E15" s="45"/>
      <c r="F15" s="45" t="str">
        <f t="shared" ref="F15:I15" si="6">dec2bin(255,8)</f>
        <v>11111111</v>
      </c>
      <c r="G15" s="45" t="str">
        <f t="shared" si="6"/>
        <v>11111111</v>
      </c>
      <c r="H15" s="45" t="str">
        <f t="shared" si="6"/>
        <v>11111111</v>
      </c>
      <c r="I15" s="45" t="str">
        <f t="shared" si="6"/>
        <v>11111111</v>
      </c>
      <c r="K15" s="45"/>
      <c r="L15" s="9">
        <f t="shared" ref="L15:O15" si="7">bin2dec(F15)</f>
        <v>255</v>
      </c>
      <c r="M15" s="9">
        <f t="shared" si="7"/>
        <v>255</v>
      </c>
      <c r="N15" s="9">
        <f t="shared" si="7"/>
        <v>255</v>
      </c>
      <c r="O15" s="9">
        <f t="shared" si="7"/>
        <v>255</v>
      </c>
      <c r="Q15" s="99"/>
      <c r="S15" s="87">
        <v>0.0</v>
      </c>
      <c r="T15" s="88" t="s">
        <v>77</v>
      </c>
      <c r="U15" s="61">
        <v>0.0</v>
      </c>
      <c r="V15" s="91" t="s">
        <v>14</v>
      </c>
      <c r="W15" s="90">
        <v>0.0</v>
      </c>
      <c r="X15" s="4"/>
      <c r="Y15" s="4"/>
    </row>
    <row r="16">
      <c r="A16" s="105" t="s">
        <v>106</v>
      </c>
      <c r="B16" s="12"/>
      <c r="C16" s="12"/>
      <c r="D16" s="12"/>
      <c r="E16" s="12"/>
      <c r="F16" s="108" t="str">
        <f t="shared" ref="F16:I16" si="8">dec2bin(BITXOR(bin2dec(F14),bin2dec(F15)),8)</f>
        <v>00000000</v>
      </c>
      <c r="G16" s="108" t="str">
        <f t="shared" si="8"/>
        <v>00000000</v>
      </c>
      <c r="H16" s="108" t="str">
        <f t="shared" si="8"/>
        <v>00000011</v>
      </c>
      <c r="I16" s="108" t="str">
        <f t="shared" si="8"/>
        <v>11111111</v>
      </c>
      <c r="J16" s="111"/>
      <c r="K16" s="109" t="s">
        <v>17</v>
      </c>
      <c r="L16" s="110">
        <f t="shared" ref="L16:O16" si="9">bin2dec(F16)</f>
        <v>0</v>
      </c>
      <c r="M16" s="110">
        <f t="shared" si="9"/>
        <v>0</v>
      </c>
      <c r="N16" s="110">
        <f t="shared" si="9"/>
        <v>3</v>
      </c>
      <c r="O16" s="110">
        <f t="shared" si="9"/>
        <v>255</v>
      </c>
      <c r="Q16" s="99"/>
      <c r="S16" s="4"/>
      <c r="T16" s="4"/>
      <c r="U16" s="4"/>
      <c r="V16" s="4"/>
      <c r="W16" s="4"/>
      <c r="X16" s="4"/>
      <c r="Y16" s="4"/>
    </row>
    <row r="17">
      <c r="A17" s="103"/>
      <c r="B17" s="9"/>
      <c r="C17" s="9"/>
      <c r="D17" s="9"/>
      <c r="E17" s="9"/>
      <c r="F17" s="9"/>
      <c r="G17" s="9"/>
      <c r="H17" s="9"/>
      <c r="I17" s="9"/>
      <c r="J17" s="112"/>
      <c r="K17" s="45"/>
      <c r="L17" s="9"/>
      <c r="M17" s="9"/>
      <c r="N17" s="9"/>
      <c r="O17" s="9"/>
      <c r="Q17" s="99"/>
      <c r="S17" s="75" t="s">
        <v>74</v>
      </c>
      <c r="T17" s="12"/>
      <c r="U17" s="12"/>
      <c r="V17" s="12"/>
      <c r="W17" s="14"/>
      <c r="X17" s="4"/>
      <c r="Y17" s="4"/>
    </row>
    <row r="18">
      <c r="A18" s="55" t="s">
        <v>107</v>
      </c>
      <c r="B18" s="9"/>
      <c r="C18" s="9"/>
      <c r="D18" s="9"/>
      <c r="E18" s="9"/>
      <c r="F18" s="9"/>
      <c r="G18" s="9"/>
      <c r="H18" s="9"/>
      <c r="I18" s="9"/>
      <c r="J18" s="112"/>
      <c r="K18" s="45"/>
      <c r="L18" s="9"/>
      <c r="M18" s="9"/>
      <c r="N18" s="9"/>
      <c r="O18" s="9"/>
      <c r="Q18" s="99"/>
      <c r="S18" s="77">
        <v>1.0</v>
      </c>
      <c r="T18" s="78" t="s">
        <v>78</v>
      </c>
      <c r="U18" s="32">
        <v>1.0</v>
      </c>
      <c r="V18" s="79" t="s">
        <v>14</v>
      </c>
      <c r="W18" s="80">
        <v>0.0</v>
      </c>
      <c r="X18" s="4"/>
      <c r="Y18" s="4"/>
    </row>
    <row r="19">
      <c r="A19" s="103" t="s">
        <v>98</v>
      </c>
      <c r="B19" s="9"/>
      <c r="C19" s="9"/>
      <c r="D19" s="9"/>
      <c r="E19" s="9"/>
      <c r="F19" s="9" t="str">
        <f>DEC2BIN($A$4,8)</f>
        <v>10101100</v>
      </c>
      <c r="G19" s="9" t="str">
        <f>DEC2BIN($B$4,8)</f>
        <v>00010000</v>
      </c>
      <c r="H19" s="9" t="str">
        <f>DEC2BIN($C$4,8)</f>
        <v>00000000</v>
      </c>
      <c r="I19" s="9" t="str">
        <f>DEC2BIN($D$4,8)</f>
        <v>00000111</v>
      </c>
      <c r="J19" s="104" t="s">
        <v>108</v>
      </c>
      <c r="K19" s="45"/>
      <c r="L19" s="9">
        <f t="shared" ref="L19:O19" si="10">bin2dec(F19)</f>
        <v>172</v>
      </c>
      <c r="M19" s="9">
        <f t="shared" si="10"/>
        <v>16</v>
      </c>
      <c r="N19" s="9">
        <f t="shared" si="10"/>
        <v>0</v>
      </c>
      <c r="O19" s="9">
        <f t="shared" si="10"/>
        <v>7</v>
      </c>
      <c r="P19" s="4"/>
      <c r="Q19" s="113"/>
      <c r="S19" s="82">
        <v>1.0</v>
      </c>
      <c r="T19" s="83" t="s">
        <v>78</v>
      </c>
      <c r="U19" s="45">
        <v>0.0</v>
      </c>
      <c r="V19" s="84" t="s">
        <v>14</v>
      </c>
      <c r="W19" s="85">
        <v>1.0</v>
      </c>
      <c r="X19" s="4"/>
      <c r="Y19" s="4"/>
    </row>
    <row r="20">
      <c r="A20" s="103" t="s">
        <v>106</v>
      </c>
      <c r="B20" s="9"/>
      <c r="C20" s="9"/>
      <c r="D20" s="9"/>
      <c r="E20" s="9"/>
      <c r="F20" s="9" t="str">
        <f t="shared" ref="F20:I20" si="11">F16</f>
        <v>00000000</v>
      </c>
      <c r="G20" s="9" t="str">
        <f t="shared" si="11"/>
        <v>00000000</v>
      </c>
      <c r="H20" s="9" t="str">
        <f t="shared" si="11"/>
        <v>00000011</v>
      </c>
      <c r="I20" s="9" t="str">
        <f t="shared" si="11"/>
        <v>11111111</v>
      </c>
      <c r="K20" s="45"/>
      <c r="L20" s="9">
        <f t="shared" ref="L20:O20" si="12">bin2dec(F20)</f>
        <v>0</v>
      </c>
      <c r="M20" s="9">
        <f t="shared" si="12"/>
        <v>0</v>
      </c>
      <c r="N20" s="9">
        <f t="shared" si="12"/>
        <v>3</v>
      </c>
      <c r="O20" s="9">
        <f t="shared" si="12"/>
        <v>255</v>
      </c>
      <c r="P20" s="4"/>
      <c r="Q20" s="113"/>
      <c r="S20" s="82">
        <v>0.0</v>
      </c>
      <c r="T20" s="83" t="s">
        <v>78</v>
      </c>
      <c r="U20" s="45">
        <v>1.0</v>
      </c>
      <c r="V20" s="84" t="s">
        <v>14</v>
      </c>
      <c r="W20" s="85">
        <v>1.0</v>
      </c>
      <c r="X20" s="4"/>
      <c r="Y20" s="4"/>
    </row>
    <row r="21">
      <c r="A21" s="105" t="s">
        <v>109</v>
      </c>
      <c r="B21" s="108"/>
      <c r="C21" s="108"/>
      <c r="D21" s="108"/>
      <c r="E21" s="108"/>
      <c r="F21" s="108" t="str">
        <f t="shared" ref="F21:I21" si="13">DEC2BIN(BITOR(bin2dec(F19),bin2dec(F20)),8)</f>
        <v>10101100</v>
      </c>
      <c r="G21" s="108" t="str">
        <f t="shared" si="13"/>
        <v>00010000</v>
      </c>
      <c r="H21" s="108" t="str">
        <f t="shared" si="13"/>
        <v>00000011</v>
      </c>
      <c r="I21" s="108" t="str">
        <f t="shared" si="13"/>
        <v>11111111</v>
      </c>
      <c r="J21" s="107"/>
      <c r="K21" s="109" t="s">
        <v>17</v>
      </c>
      <c r="L21" s="110">
        <f t="shared" ref="L21:O21" si="14">bin2dec(F21)</f>
        <v>172</v>
      </c>
      <c r="M21" s="110">
        <f t="shared" si="14"/>
        <v>16</v>
      </c>
      <c r="N21" s="110">
        <f t="shared" si="14"/>
        <v>3</v>
      </c>
      <c r="O21" s="110">
        <f t="shared" si="14"/>
        <v>255</v>
      </c>
      <c r="P21" s="4"/>
      <c r="Q21" s="113"/>
      <c r="S21" s="87">
        <v>0.0</v>
      </c>
      <c r="T21" s="88" t="s">
        <v>78</v>
      </c>
      <c r="U21" s="61">
        <v>0.0</v>
      </c>
      <c r="V21" s="89" t="s">
        <v>14</v>
      </c>
      <c r="W21" s="90">
        <v>0.0</v>
      </c>
      <c r="X21" s="4"/>
      <c r="Y21" s="4"/>
    </row>
    <row r="22">
      <c r="A22" s="9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"/>
      <c r="P22" s="4"/>
      <c r="Q22" s="113"/>
      <c r="R22" s="4"/>
      <c r="S22" s="4"/>
      <c r="T22" s="4"/>
      <c r="U22" s="4"/>
      <c r="V22" s="4"/>
      <c r="W22" s="4"/>
      <c r="X22" s="4"/>
      <c r="Y22" s="4"/>
    </row>
    <row r="23">
      <c r="A23" s="55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  <c r="Q23" s="113"/>
      <c r="X23" s="4"/>
      <c r="Y23" s="4"/>
    </row>
    <row r="24">
      <c r="A24" s="55" t="s">
        <v>111</v>
      </c>
      <c r="B24" s="9"/>
      <c r="C24" s="9"/>
      <c r="D24" s="9"/>
      <c r="E24" s="9"/>
      <c r="F24" s="9"/>
      <c r="G24" s="9"/>
      <c r="H24" s="115" t="str">
        <f>concatenate("= 2^",$O$6)</f>
        <v>= 2^10</v>
      </c>
      <c r="I24" s="115" t="str">
        <f>concatenate("= ",2^$O$6)</f>
        <v>= 1024</v>
      </c>
      <c r="J24" s="9"/>
      <c r="K24" s="9"/>
      <c r="L24" s="9"/>
      <c r="M24" s="9"/>
      <c r="N24" s="9"/>
      <c r="O24" s="4"/>
      <c r="P24" s="4"/>
      <c r="Q24" s="113"/>
      <c r="S24" s="114" t="s">
        <v>4</v>
      </c>
      <c r="T24" s="12"/>
      <c r="U24" s="12"/>
      <c r="V24" s="12"/>
      <c r="W24" s="14"/>
      <c r="X24" s="6"/>
      <c r="Y24" s="4"/>
    </row>
    <row r="25">
      <c r="A25" s="103" t="s">
        <v>112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113"/>
      <c r="S25" s="116" t="s">
        <v>8</v>
      </c>
      <c r="T25" s="12"/>
      <c r="U25" s="12"/>
      <c r="V25" s="12"/>
      <c r="W25" s="14"/>
      <c r="X25" s="18"/>
      <c r="Y25" s="4"/>
    </row>
    <row r="26">
      <c r="A26" s="5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113"/>
      <c r="S26" s="25" t="s">
        <v>13</v>
      </c>
      <c r="T26" s="117"/>
      <c r="U26" s="27" t="s">
        <v>14</v>
      </c>
      <c r="V26" s="32">
        <v>128.0</v>
      </c>
      <c r="W26" s="36"/>
      <c r="Y26" s="4"/>
    </row>
    <row r="27">
      <c r="A27" s="55" t="s">
        <v>113</v>
      </c>
      <c r="B27" s="9"/>
      <c r="C27" s="9"/>
      <c r="D27" s="9"/>
      <c r="E27" s="9"/>
      <c r="F27" s="55" t="s">
        <v>127</v>
      </c>
      <c r="G27" s="9"/>
      <c r="H27" s="9"/>
      <c r="I27" s="115" t="str">
        <f>concatenate("= 2^",$O$6," - 2")</f>
        <v>= 2^10 - 2</v>
      </c>
      <c r="J27" s="115" t="str">
        <f>concatenate("= ",2^$O$6," - 2")</f>
        <v>= 1024 - 2</v>
      </c>
      <c r="K27" s="115" t="str">
        <f>concatenate("= ", 2^$O$6 -2)</f>
        <v>= 1022</v>
      </c>
      <c r="L27" s="9"/>
      <c r="M27" s="9"/>
      <c r="N27" s="9"/>
      <c r="O27" s="4"/>
      <c r="P27" s="4"/>
      <c r="Q27" s="113"/>
      <c r="S27" s="43" t="s">
        <v>32</v>
      </c>
      <c r="T27" s="4"/>
      <c r="U27" s="44" t="s">
        <v>14</v>
      </c>
      <c r="V27" s="45">
        <v>192.0</v>
      </c>
      <c r="W27" s="48"/>
      <c r="Y27" s="4"/>
    </row>
    <row r="28">
      <c r="A28" s="55"/>
      <c r="B28" s="9"/>
      <c r="C28" s="9"/>
      <c r="D28" s="9"/>
      <c r="E28" s="9"/>
      <c r="F28" s="9"/>
      <c r="G28" s="9"/>
      <c r="H28" s="45"/>
      <c r="I28" s="45"/>
      <c r="J28" s="9"/>
      <c r="K28" s="9"/>
      <c r="L28" s="9"/>
      <c r="M28" s="9"/>
      <c r="N28" s="9"/>
      <c r="O28" s="4"/>
      <c r="P28" s="4"/>
      <c r="Q28" s="113"/>
      <c r="S28" s="43" t="s">
        <v>42</v>
      </c>
      <c r="T28" s="4"/>
      <c r="U28" s="44" t="s">
        <v>14</v>
      </c>
      <c r="V28" s="45">
        <v>224.0</v>
      </c>
      <c r="W28" s="48"/>
      <c r="Y28" s="4"/>
    </row>
    <row r="29">
      <c r="A29" s="55" t="s">
        <v>115</v>
      </c>
      <c r="B29" s="9"/>
      <c r="C29" s="9"/>
      <c r="D29" s="9"/>
      <c r="E29" s="9"/>
      <c r="F29" s="9"/>
      <c r="G29" s="9"/>
      <c r="H29" s="45"/>
      <c r="I29" s="45"/>
      <c r="J29" s="9"/>
      <c r="K29" s="9"/>
      <c r="L29" s="9"/>
      <c r="M29" s="9"/>
      <c r="N29" s="9"/>
      <c r="O29" s="4"/>
      <c r="P29" s="4"/>
      <c r="Q29" s="113"/>
      <c r="S29" s="43" t="s">
        <v>46</v>
      </c>
      <c r="T29" s="4"/>
      <c r="U29" s="44" t="s">
        <v>14</v>
      </c>
      <c r="V29" s="45">
        <v>240.0</v>
      </c>
      <c r="W29" s="48"/>
      <c r="Y29" s="4"/>
    </row>
    <row r="30">
      <c r="A30" s="55"/>
      <c r="B30" s="9"/>
      <c r="C30" s="9"/>
      <c r="D30" s="9"/>
      <c r="E30" s="9"/>
      <c r="F30" s="118">
        <f t="shared" ref="F30:H30" si="15">L10</f>
        <v>172</v>
      </c>
      <c r="G30" s="110">
        <f t="shared" si="15"/>
        <v>16</v>
      </c>
      <c r="H30" s="110">
        <f t="shared" si="15"/>
        <v>0</v>
      </c>
      <c r="I30" s="118">
        <f>O10+1</f>
        <v>1</v>
      </c>
      <c r="J30" s="9"/>
      <c r="K30" s="9"/>
      <c r="L30" s="9"/>
      <c r="M30" s="9"/>
      <c r="N30" s="9"/>
      <c r="O30" s="4"/>
      <c r="P30" s="4"/>
      <c r="Q30" s="113"/>
      <c r="S30" s="43" t="s">
        <v>47</v>
      </c>
      <c r="T30" s="4"/>
      <c r="U30" s="44" t="s">
        <v>14</v>
      </c>
      <c r="V30" s="45">
        <v>248.0</v>
      </c>
      <c r="W30" s="48"/>
      <c r="Y30" s="4"/>
    </row>
    <row r="31">
      <c r="A31" s="55" t="s">
        <v>116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"/>
      <c r="P31" s="4"/>
      <c r="Q31" s="113"/>
      <c r="S31" s="43" t="s">
        <v>48</v>
      </c>
      <c r="T31" s="4"/>
      <c r="U31" s="44" t="s">
        <v>14</v>
      </c>
      <c r="V31" s="45">
        <v>252.0</v>
      </c>
      <c r="W31" s="48"/>
      <c r="Y31" s="4"/>
    </row>
    <row r="32">
      <c r="A32" s="55"/>
      <c r="B32" s="9"/>
      <c r="C32" s="9"/>
      <c r="D32" s="9"/>
      <c r="E32" s="9"/>
      <c r="F32" s="70">
        <f t="shared" ref="F32:H32" si="16">L21</f>
        <v>172</v>
      </c>
      <c r="G32" s="110">
        <f t="shared" si="16"/>
        <v>16</v>
      </c>
      <c r="H32" s="110">
        <f t="shared" si="16"/>
        <v>3</v>
      </c>
      <c r="I32" s="119">
        <f>O21 - 1</f>
        <v>254</v>
      </c>
      <c r="J32" s="9"/>
      <c r="K32" s="9"/>
      <c r="L32" s="9"/>
      <c r="M32" s="9"/>
      <c r="N32" s="9"/>
      <c r="O32" s="4"/>
      <c r="P32" s="4"/>
      <c r="Q32" s="113"/>
      <c r="S32" s="43" t="s">
        <v>50</v>
      </c>
      <c r="T32" s="4"/>
      <c r="U32" s="44" t="s">
        <v>14</v>
      </c>
      <c r="V32" s="45">
        <v>254.0</v>
      </c>
      <c r="W32" s="48"/>
      <c r="Y32" s="4"/>
    </row>
    <row r="33">
      <c r="A33" s="55"/>
      <c r="B33" s="9"/>
      <c r="C33" s="9"/>
      <c r="D33" s="9"/>
      <c r="E33" s="9"/>
      <c r="F33" s="115"/>
      <c r="G33" s="115"/>
      <c r="H33" s="115"/>
      <c r="I33" s="115"/>
      <c r="J33" s="9"/>
      <c r="K33" s="9"/>
      <c r="L33" s="9"/>
      <c r="M33" s="9"/>
      <c r="N33" s="9"/>
      <c r="O33" s="4"/>
      <c r="P33" s="4"/>
      <c r="Q33" s="113"/>
      <c r="S33" s="58" t="s">
        <v>52</v>
      </c>
      <c r="T33" s="120"/>
      <c r="U33" s="60" t="s">
        <v>14</v>
      </c>
      <c r="V33" s="61">
        <v>255.0</v>
      </c>
      <c r="W33" s="63"/>
      <c r="Y33" s="4"/>
    </row>
    <row r="34">
      <c r="A34" s="55" t="s">
        <v>117</v>
      </c>
      <c r="B34" s="9"/>
      <c r="C34" s="9"/>
      <c r="D34" s="9"/>
      <c r="E34" s="9"/>
      <c r="F34" s="9"/>
      <c r="G34" s="9"/>
      <c r="H34" s="9"/>
      <c r="I34" s="9"/>
      <c r="J34" s="115" t="str">
        <f>concatenate("= 2^",$O$5)</f>
        <v>= 2^6</v>
      </c>
      <c r="K34" s="115" t="str">
        <f>concatenate("= ",2^$O$5)</f>
        <v>= 64</v>
      </c>
      <c r="L34" s="115"/>
      <c r="M34" s="9"/>
      <c r="N34" s="9"/>
      <c r="O34" s="4"/>
      <c r="P34" s="4"/>
      <c r="Q34" s="113"/>
      <c r="R34" s="4"/>
      <c r="X34" s="4"/>
      <c r="Y34" s="4"/>
    </row>
    <row r="35">
      <c r="A35" s="103" t="s">
        <v>112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4"/>
      <c r="P35" s="4"/>
      <c r="Q35" s="113"/>
      <c r="R35" s="4"/>
      <c r="X35" s="4"/>
      <c r="Y35" s="4"/>
    </row>
    <row r="36">
      <c r="A36" s="10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4"/>
      <c r="P36" s="4"/>
      <c r="Q36" s="113"/>
      <c r="R36" s="4"/>
      <c r="X36" s="4"/>
      <c r="Y36" s="4"/>
    </row>
    <row r="37">
      <c r="A37" s="55" t="s">
        <v>118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4"/>
      <c r="P37" s="4"/>
      <c r="Q37" s="113"/>
      <c r="R37" s="4"/>
      <c r="X37" s="4"/>
      <c r="Y37" s="4"/>
    </row>
    <row r="38">
      <c r="A38" s="103" t="s">
        <v>112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  <c r="Q38" s="113"/>
      <c r="R38" s="4"/>
      <c r="X38" s="4"/>
      <c r="Y38" s="4"/>
    </row>
    <row r="39">
      <c r="A39" s="55" t="s">
        <v>119</v>
      </c>
      <c r="B39" s="9"/>
      <c r="C39" s="86" t="s">
        <v>14</v>
      </c>
      <c r="D39" s="55" t="s">
        <v>120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4"/>
      <c r="P39" s="4"/>
      <c r="Q39" s="113"/>
      <c r="R39" s="4"/>
      <c r="X39" s="4"/>
      <c r="Y39" s="4"/>
    </row>
    <row r="40">
      <c r="A40" s="103"/>
      <c r="B40" s="9"/>
      <c r="C40" s="86" t="s">
        <v>14</v>
      </c>
      <c r="D40" s="55" t="str">
        <f>concatenate("2^", $O$4 , " x 0 ... 2^", $O$4 , " x (2^" , $O$6 ," - 1)")</f>
        <v>2^22 x 0 ... 2^22 x (2^10 - 1)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4"/>
      <c r="P40" s="4"/>
      <c r="Q40" s="113"/>
      <c r="R40" s="4"/>
      <c r="X40" s="4"/>
      <c r="Y40" s="4"/>
    </row>
    <row r="41">
      <c r="A41" s="103"/>
      <c r="B41" s="9"/>
      <c r="C41" s="45"/>
      <c r="D41" s="55"/>
      <c r="E41" s="9"/>
      <c r="F41" s="9"/>
      <c r="G41" s="9"/>
      <c r="H41" s="9"/>
      <c r="I41" s="9"/>
      <c r="J41" s="9"/>
      <c r="K41" s="9"/>
      <c r="L41" s="9"/>
      <c r="M41" s="9"/>
      <c r="N41" s="9"/>
      <c r="O41" s="4"/>
      <c r="P41" s="4"/>
      <c r="Q41" s="113"/>
      <c r="R41" s="4"/>
      <c r="X41" s="4"/>
      <c r="Y41" s="4"/>
    </row>
    <row r="42">
      <c r="A42" s="103"/>
      <c r="B42" s="9"/>
      <c r="C42" s="45">
        <v>2.0</v>
      </c>
      <c r="D42" s="86" t="s">
        <v>121</v>
      </c>
      <c r="E42" s="9">
        <f t="shared" ref="E42:E44" si="17">$O$6</f>
        <v>10</v>
      </c>
      <c r="F42" s="45" t="s">
        <v>122</v>
      </c>
      <c r="G42" s="45">
        <v>0.0</v>
      </c>
      <c r="H42" s="86" t="s">
        <v>14</v>
      </c>
      <c r="I42" s="9">
        <f t="shared" ref="I42:I44" si="18">2^$O$6 * G42</f>
        <v>0</v>
      </c>
      <c r="J42" s="122" t="s">
        <v>128</v>
      </c>
      <c r="K42" s="9"/>
      <c r="L42" s="123" t="s">
        <v>129</v>
      </c>
      <c r="O42" s="4"/>
      <c r="P42" s="4"/>
      <c r="Q42" s="113"/>
      <c r="R42" s="4"/>
      <c r="X42" s="4"/>
      <c r="Y42" s="4"/>
    </row>
    <row r="43">
      <c r="A43" s="103"/>
      <c r="B43" s="9"/>
      <c r="C43" s="45">
        <v>2.0</v>
      </c>
      <c r="D43" s="86" t="s">
        <v>121</v>
      </c>
      <c r="E43" s="9">
        <f t="shared" si="17"/>
        <v>10</v>
      </c>
      <c r="F43" s="45" t="s">
        <v>122</v>
      </c>
      <c r="G43" s="45">
        <v>1.0</v>
      </c>
      <c r="H43" s="86" t="s">
        <v>14</v>
      </c>
      <c r="I43" s="9">
        <f t="shared" si="18"/>
        <v>1024</v>
      </c>
      <c r="J43" s="122" t="s">
        <v>128</v>
      </c>
      <c r="K43" s="9"/>
      <c r="O43" s="4"/>
      <c r="P43" s="4"/>
      <c r="Q43" s="113"/>
      <c r="R43" s="4"/>
      <c r="X43" s="4"/>
      <c r="Y43" s="4"/>
    </row>
    <row r="44">
      <c r="A44" s="103"/>
      <c r="B44" s="9"/>
      <c r="C44" s="45">
        <v>2.0</v>
      </c>
      <c r="D44" s="86" t="s">
        <v>121</v>
      </c>
      <c r="E44" s="9">
        <f t="shared" si="17"/>
        <v>10</v>
      </c>
      <c r="F44" s="45" t="s">
        <v>122</v>
      </c>
      <c r="G44" s="45">
        <v>2.0</v>
      </c>
      <c r="H44" s="86" t="s">
        <v>14</v>
      </c>
      <c r="I44" s="9">
        <f t="shared" si="18"/>
        <v>2048</v>
      </c>
      <c r="J44" s="122" t="s">
        <v>128</v>
      </c>
      <c r="K44" s="9"/>
      <c r="O44" s="4"/>
      <c r="P44" s="4"/>
      <c r="Q44" s="113"/>
      <c r="R44" s="4"/>
      <c r="X44" s="4"/>
      <c r="Y44" s="4"/>
    </row>
    <row r="45">
      <c r="A45" s="103"/>
      <c r="B45" s="9"/>
      <c r="C45" s="45" t="s">
        <v>123</v>
      </c>
      <c r="D45" s="45" t="s">
        <v>123</v>
      </c>
      <c r="E45" s="45" t="s">
        <v>123</v>
      </c>
      <c r="F45" s="45" t="s">
        <v>123</v>
      </c>
      <c r="G45" s="45" t="s">
        <v>123</v>
      </c>
      <c r="H45" s="45" t="s">
        <v>124</v>
      </c>
      <c r="I45" s="45" t="s">
        <v>125</v>
      </c>
      <c r="J45" s="122" t="s">
        <v>128</v>
      </c>
      <c r="K45" s="9"/>
      <c r="O45" s="4"/>
      <c r="P45" s="4"/>
      <c r="Q45" s="113"/>
      <c r="R45" s="4"/>
      <c r="S45" s="4"/>
      <c r="T45" s="4"/>
      <c r="U45" s="4"/>
      <c r="V45" s="4"/>
      <c r="W45" s="4"/>
      <c r="X45" s="4"/>
      <c r="Y45" s="4"/>
    </row>
    <row r="46">
      <c r="A46" s="103"/>
      <c r="B46" s="9"/>
      <c r="C46" s="45">
        <v>2.0</v>
      </c>
      <c r="D46" s="86" t="s">
        <v>121</v>
      </c>
      <c r="E46" s="9">
        <f>$O$6</f>
        <v>10</v>
      </c>
      <c r="F46" s="45" t="s">
        <v>122</v>
      </c>
      <c r="G46" s="45">
        <f>2^$O$5 - 1</f>
        <v>63</v>
      </c>
      <c r="H46" s="86" t="s">
        <v>14</v>
      </c>
      <c r="I46" s="9">
        <f>2^$O$6 * G46</f>
        <v>64512</v>
      </c>
      <c r="J46" s="122" t="s">
        <v>128</v>
      </c>
      <c r="K46" s="9"/>
      <c r="O46" s="4"/>
      <c r="P46" s="4"/>
      <c r="Q46" s="113"/>
      <c r="R46" s="4"/>
      <c r="S46" s="4"/>
      <c r="T46" s="4"/>
      <c r="U46" s="4"/>
      <c r="V46" s="4"/>
      <c r="W46" s="4"/>
      <c r="X46" s="4"/>
      <c r="Y46" s="4"/>
    </row>
    <row r="47">
      <c r="A47" s="10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4"/>
      <c r="P47" s="4"/>
      <c r="Q47" s="113"/>
      <c r="R47" s="4"/>
      <c r="S47" s="4"/>
      <c r="T47" s="4"/>
      <c r="U47" s="4"/>
      <c r="V47" s="4"/>
      <c r="W47" s="4"/>
      <c r="X47" s="4"/>
      <c r="Y47" s="4"/>
    </row>
  </sheetData>
  <mergeCells count="18">
    <mergeCell ref="S5:W5"/>
    <mergeCell ref="S4:W4"/>
    <mergeCell ref="J8:J9"/>
    <mergeCell ref="J14:J15"/>
    <mergeCell ref="J19:J20"/>
    <mergeCell ref="S17:W17"/>
    <mergeCell ref="S11:W11"/>
    <mergeCell ref="V32:W32"/>
    <mergeCell ref="V31:W31"/>
    <mergeCell ref="L42:N46"/>
    <mergeCell ref="S24:W24"/>
    <mergeCell ref="S25:W25"/>
    <mergeCell ref="V33:W33"/>
    <mergeCell ref="V26:W26"/>
    <mergeCell ref="V27:W27"/>
    <mergeCell ref="V29:W29"/>
    <mergeCell ref="V28:W28"/>
    <mergeCell ref="V30:W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6.86"/>
    <col customWidth="1" min="5" max="5" width="5.86"/>
    <col customWidth="1" min="11" max="16" width="7.43"/>
    <col customWidth="1" min="17" max="17" width="2.57"/>
    <col customWidth="1" min="18" max="24" width="7.0"/>
    <col customWidth="1" min="25" max="26" width="7.71"/>
  </cols>
  <sheetData>
    <row r="1">
      <c r="A1" s="55" t="s">
        <v>91</v>
      </c>
      <c r="B1" s="45"/>
      <c r="C1" s="45"/>
      <c r="D1" s="45"/>
      <c r="E1" s="45"/>
      <c r="F1" s="9"/>
      <c r="G1" s="9"/>
      <c r="H1" s="9"/>
      <c r="I1" s="9"/>
      <c r="J1" s="9"/>
      <c r="K1" s="45"/>
      <c r="L1" s="9"/>
      <c r="M1" s="9"/>
      <c r="N1" s="9"/>
      <c r="X1" s="94"/>
      <c r="Y1" s="94"/>
    </row>
    <row r="2">
      <c r="A2" s="95" t="s">
        <v>92</v>
      </c>
      <c r="B2" s="45"/>
      <c r="C2" s="45"/>
      <c r="D2" s="45"/>
      <c r="E2" s="45"/>
      <c r="F2" s="9"/>
      <c r="G2" s="9"/>
      <c r="H2" s="9"/>
      <c r="I2" s="9"/>
      <c r="J2" s="9"/>
      <c r="K2" s="45"/>
      <c r="L2" s="9"/>
      <c r="M2" s="9"/>
      <c r="N2" s="9"/>
      <c r="O2" s="94"/>
    </row>
    <row r="3">
      <c r="A3" s="96"/>
      <c r="J3" s="9"/>
      <c r="K3" s="97" t="s">
        <v>93</v>
      </c>
      <c r="L3" s="98"/>
      <c r="M3" s="98"/>
      <c r="N3" s="98"/>
      <c r="O3" s="98"/>
      <c r="Q3" s="99"/>
    </row>
    <row r="4">
      <c r="A4" s="100">
        <v>192.0</v>
      </c>
      <c r="B4" s="101">
        <v>168.0</v>
      </c>
      <c r="C4" s="101">
        <v>0.0</v>
      </c>
      <c r="D4" s="101">
        <v>253.0</v>
      </c>
      <c r="E4" s="86" t="s">
        <v>17</v>
      </c>
      <c r="F4" s="9" t="str">
        <f>DEC2BIN($A$4,8)</f>
        <v>11000000</v>
      </c>
      <c r="G4" s="9" t="str">
        <f>DEC2BIN($B$4,8)</f>
        <v>10101000</v>
      </c>
      <c r="H4" s="9" t="str">
        <f>DEC2BIN($C$4,8)</f>
        <v>00000000</v>
      </c>
      <c r="I4" s="9" t="str">
        <f>DEC2BIN($D$4,8)</f>
        <v>11111101</v>
      </c>
      <c r="J4" s="9"/>
      <c r="K4" s="55" t="s">
        <v>94</v>
      </c>
      <c r="L4" s="9"/>
      <c r="M4" s="9"/>
      <c r="O4" s="101">
        <v>30.0</v>
      </c>
      <c r="Q4" s="99"/>
      <c r="S4" s="102" t="s">
        <v>70</v>
      </c>
    </row>
    <row r="5">
      <c r="A5" s="100">
        <v>255.0</v>
      </c>
      <c r="B5" s="101">
        <v>255.0</v>
      </c>
      <c r="C5" s="101">
        <v>255.0</v>
      </c>
      <c r="D5" s="101">
        <v>252.0</v>
      </c>
      <c r="E5" s="86" t="s">
        <v>17</v>
      </c>
      <c r="F5" s="9" t="str">
        <f>DEC2BIN($A$5,8)</f>
        <v>11111111</v>
      </c>
      <c r="G5" s="9" t="str">
        <f>DEC2BIN($B$5,8)</f>
        <v>11111111</v>
      </c>
      <c r="H5" s="9" t="str">
        <f>DEC2BIN($C$5,8)</f>
        <v>11111111</v>
      </c>
      <c r="I5" s="9" t="str">
        <f>DEC2BIN($D$5,8)</f>
        <v>11111100</v>
      </c>
      <c r="J5" s="9"/>
      <c r="K5" s="55" t="s">
        <v>95</v>
      </c>
      <c r="L5" s="9"/>
      <c r="M5" s="9"/>
      <c r="O5" s="101">
        <v>6.0</v>
      </c>
      <c r="Q5" s="99"/>
      <c r="S5" s="75" t="s">
        <v>72</v>
      </c>
      <c r="T5" s="12"/>
      <c r="U5" s="12"/>
      <c r="V5" s="12"/>
      <c r="W5" s="14"/>
    </row>
    <row r="6">
      <c r="A6" s="103"/>
      <c r="B6" s="45"/>
      <c r="C6" s="9"/>
      <c r="D6" s="9"/>
      <c r="E6" s="9"/>
      <c r="F6" s="9"/>
      <c r="G6" s="9"/>
      <c r="H6" s="9"/>
      <c r="I6" s="9"/>
      <c r="J6" s="9"/>
      <c r="K6" s="55" t="s">
        <v>96</v>
      </c>
      <c r="L6" s="9"/>
      <c r="M6" s="9"/>
      <c r="O6" s="101">
        <v>2.0</v>
      </c>
      <c r="Q6" s="99"/>
      <c r="S6" s="77">
        <v>1.0</v>
      </c>
      <c r="T6" s="78" t="s">
        <v>76</v>
      </c>
      <c r="U6" s="32">
        <v>1.0</v>
      </c>
      <c r="V6" s="79" t="s">
        <v>14</v>
      </c>
      <c r="W6" s="80">
        <v>1.0</v>
      </c>
    </row>
    <row r="7">
      <c r="A7" s="55" t="s">
        <v>97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4"/>
      <c r="Q7" s="99"/>
      <c r="S7" s="82">
        <v>1.0</v>
      </c>
      <c r="T7" s="83" t="s">
        <v>76</v>
      </c>
      <c r="U7" s="45">
        <v>0.0</v>
      </c>
      <c r="V7" s="84" t="s">
        <v>14</v>
      </c>
      <c r="W7" s="85">
        <v>0.0</v>
      </c>
      <c r="X7" s="4"/>
      <c r="Y7" s="4"/>
    </row>
    <row r="8">
      <c r="A8" s="103" t="s">
        <v>98</v>
      </c>
      <c r="B8" s="4"/>
      <c r="C8" s="4"/>
      <c r="D8" s="4"/>
      <c r="E8" s="45"/>
      <c r="F8" s="9" t="str">
        <f>DEC2BIN($A$4,8)</f>
        <v>11000000</v>
      </c>
      <c r="G8" s="9" t="str">
        <f>DEC2BIN($B$4,8)</f>
        <v>10101000</v>
      </c>
      <c r="H8" s="9" t="str">
        <f>DEC2BIN($C$4,8)</f>
        <v>00000000</v>
      </c>
      <c r="I8" s="9" t="str">
        <f>DEC2BIN($D$4,8)</f>
        <v>11111101</v>
      </c>
      <c r="J8" s="104" t="s">
        <v>99</v>
      </c>
      <c r="K8" s="45"/>
      <c r="L8" s="9">
        <f t="shared" ref="L8:O8" si="1">bin2dec(F8)</f>
        <v>192</v>
      </c>
      <c r="M8" s="9">
        <f t="shared" si="1"/>
        <v>168</v>
      </c>
      <c r="N8" s="9">
        <f t="shared" si="1"/>
        <v>0</v>
      </c>
      <c r="O8" s="9">
        <f t="shared" si="1"/>
        <v>253</v>
      </c>
      <c r="Q8" s="99"/>
      <c r="S8" s="82">
        <v>0.0</v>
      </c>
      <c r="T8" s="83" t="s">
        <v>76</v>
      </c>
      <c r="U8" s="45">
        <v>1.0</v>
      </c>
      <c r="V8" s="84" t="s">
        <v>14</v>
      </c>
      <c r="W8" s="85">
        <v>0.0</v>
      </c>
    </row>
    <row r="9">
      <c r="A9" s="103" t="s">
        <v>100</v>
      </c>
      <c r="B9" s="4"/>
      <c r="C9" s="4"/>
      <c r="D9" s="4"/>
      <c r="E9" s="45"/>
      <c r="F9" s="9" t="str">
        <f>DEC2BIN($A$5,8)</f>
        <v>11111111</v>
      </c>
      <c r="G9" s="9" t="str">
        <f>DEC2BIN($B$5,8)</f>
        <v>11111111</v>
      </c>
      <c r="H9" s="9" t="str">
        <f>DEC2BIN($C$5,8)</f>
        <v>11111111</v>
      </c>
      <c r="I9" s="9" t="str">
        <f>DEC2BIN($D$5,8)</f>
        <v>11111100</v>
      </c>
      <c r="K9" s="45"/>
      <c r="L9" s="9">
        <f t="shared" ref="L9:O9" si="2">bin2dec(F9)</f>
        <v>255</v>
      </c>
      <c r="M9" s="9">
        <f t="shared" si="2"/>
        <v>255</v>
      </c>
      <c r="N9" s="9">
        <f t="shared" si="2"/>
        <v>255</v>
      </c>
      <c r="O9" s="9">
        <f t="shared" si="2"/>
        <v>252</v>
      </c>
      <c r="Q9" s="99"/>
      <c r="S9" s="87">
        <v>0.0</v>
      </c>
      <c r="T9" s="88" t="s">
        <v>76</v>
      </c>
      <c r="U9" s="61">
        <v>0.0</v>
      </c>
      <c r="V9" s="89" t="s">
        <v>14</v>
      </c>
      <c r="W9" s="90">
        <v>0.0</v>
      </c>
    </row>
    <row r="10">
      <c r="A10" s="105" t="s">
        <v>101</v>
      </c>
      <c r="B10" s="106"/>
      <c r="C10" s="106"/>
      <c r="D10" s="106"/>
      <c r="E10" s="107"/>
      <c r="F10" s="108" t="str">
        <f t="shared" ref="F10:I10" si="3">DEC2BIN(bitand(bin2dec(F4),bin2dec(F5)),8)</f>
        <v>11000000</v>
      </c>
      <c r="G10" s="108" t="str">
        <f t="shared" si="3"/>
        <v>10101000</v>
      </c>
      <c r="H10" s="108" t="str">
        <f t="shared" si="3"/>
        <v>00000000</v>
      </c>
      <c r="I10" s="108" t="str">
        <f t="shared" si="3"/>
        <v>11111100</v>
      </c>
      <c r="J10" s="107"/>
      <c r="K10" s="109" t="s">
        <v>17</v>
      </c>
      <c r="L10" s="110">
        <f t="shared" ref="L10:O10" si="4">bin2dec(F10)</f>
        <v>192</v>
      </c>
      <c r="M10" s="110">
        <f t="shared" si="4"/>
        <v>168</v>
      </c>
      <c r="N10" s="110">
        <f t="shared" si="4"/>
        <v>0</v>
      </c>
      <c r="O10" s="110">
        <f t="shared" si="4"/>
        <v>252</v>
      </c>
      <c r="Q10" s="99"/>
      <c r="S10" s="4"/>
      <c r="T10" s="4"/>
      <c r="U10" s="4"/>
      <c r="V10" s="4"/>
      <c r="W10" s="4"/>
    </row>
    <row r="11">
      <c r="A11" s="9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4"/>
      <c r="Q11" s="99"/>
      <c r="S11" s="75" t="s">
        <v>73</v>
      </c>
      <c r="T11" s="12"/>
      <c r="U11" s="12"/>
      <c r="V11" s="12"/>
      <c r="W11" s="14"/>
    </row>
    <row r="12">
      <c r="A12" s="55" t="s">
        <v>102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Q12" s="99"/>
      <c r="S12" s="77">
        <v>1.0</v>
      </c>
      <c r="T12" s="78" t="s">
        <v>77</v>
      </c>
      <c r="U12" s="32">
        <v>1.0</v>
      </c>
      <c r="V12" s="81" t="s">
        <v>14</v>
      </c>
      <c r="W12" s="80">
        <v>1.0</v>
      </c>
    </row>
    <row r="13">
      <c r="A13" s="55" t="s">
        <v>103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4"/>
      <c r="Q13" s="99"/>
      <c r="S13" s="82">
        <v>1.0</v>
      </c>
      <c r="T13" s="83" t="s">
        <v>77</v>
      </c>
      <c r="U13" s="45">
        <v>0.0</v>
      </c>
      <c r="V13" s="86" t="s">
        <v>14</v>
      </c>
      <c r="W13" s="85">
        <v>1.0</v>
      </c>
      <c r="X13" s="4"/>
      <c r="Y13" s="4"/>
    </row>
    <row r="14">
      <c r="A14" s="103" t="s">
        <v>100</v>
      </c>
      <c r="B14" s="4"/>
      <c r="C14" s="4"/>
      <c r="D14" s="4"/>
      <c r="E14" s="45"/>
      <c r="F14" s="9" t="str">
        <f>DEC2BIN($A$5,8)</f>
        <v>11111111</v>
      </c>
      <c r="G14" s="9" t="str">
        <f>DEC2BIN($B$5,8)</f>
        <v>11111111</v>
      </c>
      <c r="H14" s="9" t="str">
        <f>DEC2BIN($C$5,8)</f>
        <v>11111111</v>
      </c>
      <c r="I14" s="9" t="str">
        <f>DEC2BIN($D$5,8)</f>
        <v>11111100</v>
      </c>
      <c r="J14" s="104" t="s">
        <v>104</v>
      </c>
      <c r="K14" s="45"/>
      <c r="L14" s="9">
        <f t="shared" ref="L14:O14" si="5">bin2dec(F14)</f>
        <v>255</v>
      </c>
      <c r="M14" s="9">
        <f t="shared" si="5"/>
        <v>255</v>
      </c>
      <c r="N14" s="9">
        <f t="shared" si="5"/>
        <v>255</v>
      </c>
      <c r="O14" s="9">
        <f t="shared" si="5"/>
        <v>252</v>
      </c>
      <c r="Q14" s="99"/>
      <c r="S14" s="82">
        <v>0.0</v>
      </c>
      <c r="T14" s="83" t="s">
        <v>77</v>
      </c>
      <c r="U14" s="45">
        <v>1.0</v>
      </c>
      <c r="V14" s="86" t="s">
        <v>14</v>
      </c>
      <c r="W14" s="85">
        <v>1.0</v>
      </c>
      <c r="X14" s="4"/>
      <c r="Y14" s="4"/>
    </row>
    <row r="15">
      <c r="A15" s="103" t="s">
        <v>105</v>
      </c>
      <c r="B15" s="4"/>
      <c r="C15" s="4"/>
      <c r="D15" s="4"/>
      <c r="E15" s="45"/>
      <c r="F15" s="45" t="str">
        <f t="shared" ref="F15:I15" si="6">dec2bin(255,8)</f>
        <v>11111111</v>
      </c>
      <c r="G15" s="45" t="str">
        <f t="shared" si="6"/>
        <v>11111111</v>
      </c>
      <c r="H15" s="45" t="str">
        <f t="shared" si="6"/>
        <v>11111111</v>
      </c>
      <c r="I15" s="45" t="str">
        <f t="shared" si="6"/>
        <v>11111111</v>
      </c>
      <c r="K15" s="45"/>
      <c r="L15" s="9">
        <f t="shared" ref="L15:O15" si="7">bin2dec(F15)</f>
        <v>255</v>
      </c>
      <c r="M15" s="9">
        <f t="shared" si="7"/>
        <v>255</v>
      </c>
      <c r="N15" s="9">
        <f t="shared" si="7"/>
        <v>255</v>
      </c>
      <c r="O15" s="9">
        <f t="shared" si="7"/>
        <v>255</v>
      </c>
      <c r="Q15" s="99"/>
      <c r="S15" s="87">
        <v>0.0</v>
      </c>
      <c r="T15" s="88" t="s">
        <v>77</v>
      </c>
      <c r="U15" s="61">
        <v>0.0</v>
      </c>
      <c r="V15" s="91" t="s">
        <v>14</v>
      </c>
      <c r="W15" s="90">
        <v>0.0</v>
      </c>
      <c r="X15" s="4"/>
      <c r="Y15" s="4"/>
    </row>
    <row r="16">
      <c r="A16" s="105" t="s">
        <v>106</v>
      </c>
      <c r="B16" s="12"/>
      <c r="C16" s="12"/>
      <c r="D16" s="12"/>
      <c r="E16" s="12"/>
      <c r="F16" s="108" t="str">
        <f t="shared" ref="F16:I16" si="8">dec2bin(BITXOR(bin2dec(F14),bin2dec(F15)),8)</f>
        <v>00000000</v>
      </c>
      <c r="G16" s="108" t="str">
        <f t="shared" si="8"/>
        <v>00000000</v>
      </c>
      <c r="H16" s="108" t="str">
        <f t="shared" si="8"/>
        <v>00000000</v>
      </c>
      <c r="I16" s="108" t="str">
        <f t="shared" si="8"/>
        <v>00000011</v>
      </c>
      <c r="J16" s="111"/>
      <c r="K16" s="109" t="s">
        <v>17</v>
      </c>
      <c r="L16" s="110">
        <f t="shared" ref="L16:O16" si="9">bin2dec(F16)</f>
        <v>0</v>
      </c>
      <c r="M16" s="110">
        <f t="shared" si="9"/>
        <v>0</v>
      </c>
      <c r="N16" s="110">
        <f t="shared" si="9"/>
        <v>0</v>
      </c>
      <c r="O16" s="110">
        <f t="shared" si="9"/>
        <v>3</v>
      </c>
      <c r="Q16" s="99"/>
      <c r="S16" s="4"/>
      <c r="T16" s="4"/>
      <c r="U16" s="4"/>
      <c r="V16" s="4"/>
      <c r="W16" s="4"/>
      <c r="X16" s="4"/>
      <c r="Y16" s="4"/>
    </row>
    <row r="17">
      <c r="A17" s="103"/>
      <c r="B17" s="9"/>
      <c r="C17" s="9"/>
      <c r="D17" s="9"/>
      <c r="E17" s="9"/>
      <c r="F17" s="9"/>
      <c r="G17" s="9"/>
      <c r="H17" s="9"/>
      <c r="I17" s="9"/>
      <c r="J17" s="112"/>
      <c r="K17" s="45"/>
      <c r="L17" s="9"/>
      <c r="M17" s="9"/>
      <c r="N17" s="9"/>
      <c r="O17" s="9"/>
      <c r="Q17" s="99"/>
      <c r="S17" s="75" t="s">
        <v>74</v>
      </c>
      <c r="T17" s="12"/>
      <c r="U17" s="12"/>
      <c r="V17" s="12"/>
      <c r="W17" s="14"/>
      <c r="X17" s="4"/>
      <c r="Y17" s="4"/>
    </row>
    <row r="18">
      <c r="A18" s="55" t="s">
        <v>107</v>
      </c>
      <c r="B18" s="9"/>
      <c r="C18" s="9"/>
      <c r="D18" s="9"/>
      <c r="E18" s="9"/>
      <c r="F18" s="9"/>
      <c r="G18" s="9"/>
      <c r="H18" s="9"/>
      <c r="I18" s="9"/>
      <c r="J18" s="112"/>
      <c r="K18" s="45"/>
      <c r="L18" s="9"/>
      <c r="M18" s="9"/>
      <c r="N18" s="9"/>
      <c r="O18" s="9"/>
      <c r="Q18" s="99"/>
      <c r="S18" s="77">
        <v>1.0</v>
      </c>
      <c r="T18" s="78" t="s">
        <v>78</v>
      </c>
      <c r="U18" s="32">
        <v>1.0</v>
      </c>
      <c r="V18" s="79" t="s">
        <v>14</v>
      </c>
      <c r="W18" s="80">
        <v>0.0</v>
      </c>
      <c r="X18" s="4"/>
      <c r="Y18" s="4"/>
    </row>
    <row r="19">
      <c r="A19" s="103" t="s">
        <v>98</v>
      </c>
      <c r="B19" s="9"/>
      <c r="C19" s="9"/>
      <c r="D19" s="9"/>
      <c r="E19" s="9"/>
      <c r="F19" s="9" t="str">
        <f>DEC2BIN($A$4,8)</f>
        <v>11000000</v>
      </c>
      <c r="G19" s="9" t="str">
        <f>DEC2BIN($B$4,8)</f>
        <v>10101000</v>
      </c>
      <c r="H19" s="9" t="str">
        <f>DEC2BIN($C$4,8)</f>
        <v>00000000</v>
      </c>
      <c r="I19" s="9" t="str">
        <f>DEC2BIN($D$4,8)</f>
        <v>11111101</v>
      </c>
      <c r="J19" s="104" t="s">
        <v>108</v>
      </c>
      <c r="K19" s="45"/>
      <c r="L19" s="9">
        <f t="shared" ref="L19:O19" si="10">bin2dec(F19)</f>
        <v>192</v>
      </c>
      <c r="M19" s="9">
        <f t="shared" si="10"/>
        <v>168</v>
      </c>
      <c r="N19" s="9">
        <f t="shared" si="10"/>
        <v>0</v>
      </c>
      <c r="O19" s="9">
        <f t="shared" si="10"/>
        <v>253</v>
      </c>
      <c r="P19" s="4"/>
      <c r="Q19" s="113"/>
      <c r="S19" s="82">
        <v>1.0</v>
      </c>
      <c r="T19" s="83" t="s">
        <v>78</v>
      </c>
      <c r="U19" s="45">
        <v>0.0</v>
      </c>
      <c r="V19" s="84" t="s">
        <v>14</v>
      </c>
      <c r="W19" s="85">
        <v>1.0</v>
      </c>
      <c r="X19" s="4"/>
      <c r="Y19" s="4"/>
    </row>
    <row r="20">
      <c r="A20" s="103" t="s">
        <v>106</v>
      </c>
      <c r="B20" s="9"/>
      <c r="C20" s="9"/>
      <c r="D20" s="9"/>
      <c r="E20" s="9"/>
      <c r="F20" s="9" t="str">
        <f t="shared" ref="F20:I20" si="11">F16</f>
        <v>00000000</v>
      </c>
      <c r="G20" s="9" t="str">
        <f t="shared" si="11"/>
        <v>00000000</v>
      </c>
      <c r="H20" s="9" t="str">
        <f t="shared" si="11"/>
        <v>00000000</v>
      </c>
      <c r="I20" s="9" t="str">
        <f t="shared" si="11"/>
        <v>00000011</v>
      </c>
      <c r="K20" s="45"/>
      <c r="L20" s="9">
        <f t="shared" ref="L20:O20" si="12">bin2dec(F20)</f>
        <v>0</v>
      </c>
      <c r="M20" s="9">
        <f t="shared" si="12"/>
        <v>0</v>
      </c>
      <c r="N20" s="9">
        <f t="shared" si="12"/>
        <v>0</v>
      </c>
      <c r="O20" s="9">
        <f t="shared" si="12"/>
        <v>3</v>
      </c>
      <c r="P20" s="4"/>
      <c r="Q20" s="113"/>
      <c r="S20" s="82">
        <v>0.0</v>
      </c>
      <c r="T20" s="83" t="s">
        <v>78</v>
      </c>
      <c r="U20" s="45">
        <v>1.0</v>
      </c>
      <c r="V20" s="84" t="s">
        <v>14</v>
      </c>
      <c r="W20" s="85">
        <v>1.0</v>
      </c>
      <c r="X20" s="4"/>
      <c r="Y20" s="4"/>
    </row>
    <row r="21">
      <c r="A21" s="105" t="s">
        <v>109</v>
      </c>
      <c r="B21" s="108"/>
      <c r="C21" s="108"/>
      <c r="D21" s="108"/>
      <c r="E21" s="108"/>
      <c r="F21" s="108" t="str">
        <f t="shared" ref="F21:I21" si="13">DEC2BIN(BITOR(bin2dec(F19),bin2dec(F20)),8)</f>
        <v>11000000</v>
      </c>
      <c r="G21" s="108" t="str">
        <f t="shared" si="13"/>
        <v>10101000</v>
      </c>
      <c r="H21" s="108" t="str">
        <f t="shared" si="13"/>
        <v>00000000</v>
      </c>
      <c r="I21" s="108" t="str">
        <f t="shared" si="13"/>
        <v>11111111</v>
      </c>
      <c r="J21" s="107"/>
      <c r="K21" s="109" t="s">
        <v>17</v>
      </c>
      <c r="L21" s="110">
        <f t="shared" ref="L21:O21" si="14">bin2dec(F21)</f>
        <v>192</v>
      </c>
      <c r="M21" s="110">
        <f t="shared" si="14"/>
        <v>168</v>
      </c>
      <c r="N21" s="110">
        <f t="shared" si="14"/>
        <v>0</v>
      </c>
      <c r="O21" s="110">
        <f t="shared" si="14"/>
        <v>255</v>
      </c>
      <c r="P21" s="4"/>
      <c r="Q21" s="113"/>
      <c r="S21" s="87">
        <v>0.0</v>
      </c>
      <c r="T21" s="88" t="s">
        <v>78</v>
      </c>
      <c r="U21" s="61">
        <v>0.0</v>
      </c>
      <c r="V21" s="89" t="s">
        <v>14</v>
      </c>
      <c r="W21" s="90">
        <v>0.0</v>
      </c>
      <c r="X21" s="4"/>
      <c r="Y21" s="4"/>
    </row>
    <row r="22">
      <c r="A22" s="9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"/>
      <c r="P22" s="4"/>
      <c r="Q22" s="113"/>
      <c r="R22" s="4"/>
      <c r="S22" s="4"/>
      <c r="T22" s="4"/>
      <c r="U22" s="4"/>
      <c r="V22" s="4"/>
      <c r="W22" s="4"/>
      <c r="X22" s="4"/>
      <c r="Y22" s="4"/>
    </row>
    <row r="23">
      <c r="A23" s="55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  <c r="Q23" s="113"/>
      <c r="X23" s="4"/>
      <c r="Y23" s="4"/>
    </row>
    <row r="24">
      <c r="A24" s="55" t="s">
        <v>111</v>
      </c>
      <c r="B24" s="9"/>
      <c r="C24" s="9"/>
      <c r="D24" s="9"/>
      <c r="E24" s="9"/>
      <c r="F24" s="9"/>
      <c r="G24" s="9"/>
      <c r="H24" s="115" t="str">
        <f>concatenate("= 2^",$O$6)</f>
        <v>= 2^2</v>
      </c>
      <c r="I24" s="115" t="str">
        <f>concatenate("= ",2^$O$6)</f>
        <v>= 4</v>
      </c>
      <c r="J24" s="9"/>
      <c r="K24" s="9"/>
      <c r="L24" s="9"/>
      <c r="M24" s="9"/>
      <c r="N24" s="9"/>
      <c r="O24" s="4"/>
      <c r="P24" s="4"/>
      <c r="Q24" s="113"/>
      <c r="S24" s="114" t="s">
        <v>4</v>
      </c>
      <c r="T24" s="12"/>
      <c r="U24" s="12"/>
      <c r="V24" s="12"/>
      <c r="W24" s="14"/>
      <c r="X24" s="6"/>
      <c r="Y24" s="4"/>
    </row>
    <row r="25">
      <c r="A25" s="103" t="s">
        <v>112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113"/>
      <c r="S25" s="116" t="s">
        <v>8</v>
      </c>
      <c r="T25" s="12"/>
      <c r="U25" s="12"/>
      <c r="V25" s="12"/>
      <c r="W25" s="14"/>
      <c r="X25" s="18"/>
      <c r="Y25" s="4"/>
    </row>
    <row r="26">
      <c r="A26" s="5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113"/>
      <c r="S26" s="25" t="s">
        <v>13</v>
      </c>
      <c r="T26" s="117"/>
      <c r="U26" s="27" t="s">
        <v>14</v>
      </c>
      <c r="V26" s="32">
        <v>128.0</v>
      </c>
      <c r="W26" s="36"/>
      <c r="Y26" s="4"/>
    </row>
    <row r="27">
      <c r="A27" s="55" t="s">
        <v>113</v>
      </c>
      <c r="B27" s="9"/>
      <c r="C27" s="9"/>
      <c r="D27" s="9"/>
      <c r="E27" s="9"/>
      <c r="F27" s="55" t="s">
        <v>127</v>
      </c>
      <c r="G27" s="9"/>
      <c r="H27" s="9"/>
      <c r="I27" s="115" t="str">
        <f>concatenate("= 2^",$O$6," - 2")</f>
        <v>= 2^2 - 2</v>
      </c>
      <c r="J27" s="115" t="str">
        <f>concatenate("= ",2^$O$6," - 2")</f>
        <v>= 4 - 2</v>
      </c>
      <c r="K27" s="115" t="str">
        <f>concatenate("= ", 2^$O$6 -2)</f>
        <v>= 2</v>
      </c>
      <c r="L27" s="9"/>
      <c r="M27" s="9"/>
      <c r="N27" s="9"/>
      <c r="O27" s="4"/>
      <c r="P27" s="4"/>
      <c r="Q27" s="113"/>
      <c r="S27" s="43" t="s">
        <v>32</v>
      </c>
      <c r="T27" s="4"/>
      <c r="U27" s="44" t="s">
        <v>14</v>
      </c>
      <c r="V27" s="45">
        <v>192.0</v>
      </c>
      <c r="W27" s="48"/>
      <c r="Y27" s="4"/>
    </row>
    <row r="28">
      <c r="A28" s="55"/>
      <c r="B28" s="9"/>
      <c r="C28" s="9"/>
      <c r="D28" s="9"/>
      <c r="E28" s="9"/>
      <c r="F28" s="9"/>
      <c r="G28" s="9"/>
      <c r="H28" s="45"/>
      <c r="I28" s="45"/>
      <c r="J28" s="9"/>
      <c r="K28" s="9"/>
      <c r="L28" s="9"/>
      <c r="M28" s="9"/>
      <c r="N28" s="9"/>
      <c r="O28" s="4"/>
      <c r="P28" s="4"/>
      <c r="Q28" s="113"/>
      <c r="S28" s="43" t="s">
        <v>42</v>
      </c>
      <c r="T28" s="4"/>
      <c r="U28" s="44" t="s">
        <v>14</v>
      </c>
      <c r="V28" s="45">
        <v>224.0</v>
      </c>
      <c r="W28" s="48"/>
      <c r="Y28" s="4"/>
    </row>
    <row r="29">
      <c r="A29" s="55" t="s">
        <v>115</v>
      </c>
      <c r="B29" s="9"/>
      <c r="C29" s="9"/>
      <c r="D29" s="9"/>
      <c r="E29" s="9"/>
      <c r="F29" s="9"/>
      <c r="G29" s="9"/>
      <c r="H29" s="45"/>
      <c r="I29" s="45"/>
      <c r="J29" s="9"/>
      <c r="K29" s="9"/>
      <c r="L29" s="9"/>
      <c r="M29" s="9"/>
      <c r="N29" s="9"/>
      <c r="O29" s="4"/>
      <c r="P29" s="4"/>
      <c r="Q29" s="113"/>
      <c r="S29" s="43" t="s">
        <v>46</v>
      </c>
      <c r="T29" s="4"/>
      <c r="U29" s="44" t="s">
        <v>14</v>
      </c>
      <c r="V29" s="45">
        <v>240.0</v>
      </c>
      <c r="W29" s="48"/>
      <c r="Y29" s="4"/>
    </row>
    <row r="30">
      <c r="A30" s="55"/>
      <c r="B30" s="9"/>
      <c r="C30" s="9"/>
      <c r="D30" s="9"/>
      <c r="E30" s="9"/>
      <c r="F30" s="118">
        <f t="shared" ref="F30:H30" si="15">L10</f>
        <v>192</v>
      </c>
      <c r="G30" s="110">
        <f t="shared" si="15"/>
        <v>168</v>
      </c>
      <c r="H30" s="110">
        <f t="shared" si="15"/>
        <v>0</v>
      </c>
      <c r="I30" s="118">
        <f>O10+1</f>
        <v>253</v>
      </c>
      <c r="J30" s="9"/>
      <c r="K30" s="9"/>
      <c r="L30" s="9"/>
      <c r="M30" s="9"/>
      <c r="N30" s="9"/>
      <c r="O30" s="4"/>
      <c r="P30" s="4"/>
      <c r="Q30" s="113"/>
      <c r="S30" s="43" t="s">
        <v>47</v>
      </c>
      <c r="T30" s="4"/>
      <c r="U30" s="44" t="s">
        <v>14</v>
      </c>
      <c r="V30" s="45">
        <v>248.0</v>
      </c>
      <c r="W30" s="48"/>
      <c r="Y30" s="4"/>
    </row>
    <row r="31">
      <c r="A31" s="55" t="s">
        <v>116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"/>
      <c r="P31" s="4"/>
      <c r="Q31" s="113"/>
      <c r="S31" s="43" t="s">
        <v>48</v>
      </c>
      <c r="T31" s="4"/>
      <c r="U31" s="44" t="s">
        <v>14</v>
      </c>
      <c r="V31" s="45">
        <v>252.0</v>
      </c>
      <c r="W31" s="48"/>
      <c r="Y31" s="4"/>
    </row>
    <row r="32">
      <c r="A32" s="55"/>
      <c r="B32" s="9"/>
      <c r="C32" s="9"/>
      <c r="D32" s="9"/>
      <c r="E32" s="9"/>
      <c r="F32" s="70">
        <f t="shared" ref="F32:H32" si="16">L21</f>
        <v>192</v>
      </c>
      <c r="G32" s="110">
        <f t="shared" si="16"/>
        <v>168</v>
      </c>
      <c r="H32" s="110">
        <f t="shared" si="16"/>
        <v>0</v>
      </c>
      <c r="I32" s="119">
        <f>O21 - 1</f>
        <v>254</v>
      </c>
      <c r="J32" s="9"/>
      <c r="K32" s="9"/>
      <c r="L32" s="9"/>
      <c r="M32" s="9"/>
      <c r="N32" s="9"/>
      <c r="O32" s="4"/>
      <c r="P32" s="4"/>
      <c r="Q32" s="113"/>
      <c r="S32" s="43" t="s">
        <v>50</v>
      </c>
      <c r="T32" s="4"/>
      <c r="U32" s="44" t="s">
        <v>14</v>
      </c>
      <c r="V32" s="45">
        <v>254.0</v>
      </c>
      <c r="W32" s="48"/>
      <c r="Y32" s="4"/>
    </row>
    <row r="33">
      <c r="A33" s="55"/>
      <c r="B33" s="9"/>
      <c r="C33" s="9"/>
      <c r="D33" s="9"/>
      <c r="E33" s="9"/>
      <c r="F33" s="115"/>
      <c r="G33" s="115"/>
      <c r="H33" s="115"/>
      <c r="I33" s="115"/>
      <c r="J33" s="9"/>
      <c r="K33" s="9"/>
      <c r="L33" s="9"/>
      <c r="M33" s="9"/>
      <c r="N33" s="9"/>
      <c r="O33" s="4"/>
      <c r="P33" s="4"/>
      <c r="Q33" s="113"/>
      <c r="S33" s="58" t="s">
        <v>52</v>
      </c>
      <c r="T33" s="120"/>
      <c r="U33" s="60" t="s">
        <v>14</v>
      </c>
      <c r="V33" s="61">
        <v>255.0</v>
      </c>
      <c r="W33" s="63"/>
      <c r="Y33" s="4"/>
    </row>
    <row r="34">
      <c r="A34" s="55" t="s">
        <v>117</v>
      </c>
      <c r="B34" s="9"/>
      <c r="C34" s="9"/>
      <c r="D34" s="9"/>
      <c r="E34" s="9"/>
      <c r="F34" s="9"/>
      <c r="G34" s="9"/>
      <c r="H34" s="9"/>
      <c r="I34" s="9"/>
      <c r="J34" s="115" t="str">
        <f>concatenate("= 2^",$O$5)</f>
        <v>= 2^6</v>
      </c>
      <c r="K34" s="115" t="str">
        <f>concatenate("= ",2^$O$5)</f>
        <v>= 64</v>
      </c>
      <c r="L34" s="115"/>
      <c r="M34" s="9"/>
      <c r="N34" s="9"/>
      <c r="O34" s="4"/>
      <c r="P34" s="4"/>
      <c r="Q34" s="113"/>
      <c r="R34" s="4"/>
      <c r="X34" s="4"/>
      <c r="Y34" s="4"/>
    </row>
    <row r="35">
      <c r="A35" s="103" t="s">
        <v>112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4"/>
      <c r="P35" s="4"/>
      <c r="Q35" s="113"/>
      <c r="R35" s="4"/>
      <c r="X35" s="4"/>
      <c r="Y35" s="4"/>
    </row>
    <row r="36">
      <c r="A36" s="10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4"/>
      <c r="P36" s="4"/>
      <c r="Q36" s="113"/>
      <c r="R36" s="4"/>
      <c r="X36" s="4"/>
      <c r="Y36" s="4"/>
    </row>
    <row r="37">
      <c r="A37" s="55" t="s">
        <v>118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4"/>
      <c r="P37" s="4"/>
      <c r="Q37" s="113"/>
      <c r="R37" s="4"/>
      <c r="X37" s="4"/>
      <c r="Y37" s="4"/>
    </row>
    <row r="38">
      <c r="A38" s="103" t="s">
        <v>112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  <c r="Q38" s="113"/>
      <c r="R38" s="4"/>
      <c r="X38" s="4"/>
      <c r="Y38" s="4"/>
    </row>
    <row r="39">
      <c r="A39" s="55" t="s">
        <v>119</v>
      </c>
      <c r="B39" s="9"/>
      <c r="C39" s="86" t="s">
        <v>14</v>
      </c>
      <c r="D39" s="55" t="s">
        <v>120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4"/>
      <c r="P39" s="4"/>
      <c r="Q39" s="113"/>
      <c r="R39" s="4"/>
      <c r="X39" s="4"/>
      <c r="Y39" s="4"/>
    </row>
    <row r="40">
      <c r="A40" s="103"/>
      <c r="B40" s="9"/>
      <c r="C40" s="86" t="s">
        <v>14</v>
      </c>
      <c r="D40" s="55" t="str">
        <f>concatenate("2^", $O$4 , " x 0 ... 2^", $O$4 , " x (2^" , $O$6 ," - 1)")</f>
        <v>2^30 x 0 ... 2^30 x (2^2 - 1)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4"/>
      <c r="P40" s="4"/>
      <c r="Q40" s="113"/>
      <c r="R40" s="4"/>
      <c r="X40" s="4"/>
      <c r="Y40" s="4"/>
    </row>
    <row r="41">
      <c r="A41" s="103"/>
      <c r="B41" s="9"/>
      <c r="C41" s="45"/>
      <c r="D41" s="55"/>
      <c r="E41" s="9"/>
      <c r="F41" s="9"/>
      <c r="G41" s="9"/>
      <c r="H41" s="9"/>
      <c r="I41" s="9"/>
      <c r="J41" s="9"/>
      <c r="K41" s="9"/>
      <c r="L41" s="9"/>
      <c r="M41" s="9"/>
      <c r="N41" s="9"/>
      <c r="O41" s="4"/>
      <c r="P41" s="4"/>
      <c r="Q41" s="113"/>
      <c r="R41" s="4"/>
      <c r="X41" s="4"/>
      <c r="Y41" s="4"/>
    </row>
    <row r="42">
      <c r="A42" s="103"/>
      <c r="B42" s="9"/>
      <c r="C42" s="45">
        <v>2.0</v>
      </c>
      <c r="D42" s="86" t="s">
        <v>121</v>
      </c>
      <c r="E42" s="9">
        <f t="shared" ref="E42:E44" si="17">$O$6</f>
        <v>2</v>
      </c>
      <c r="F42" s="45" t="s">
        <v>122</v>
      </c>
      <c r="G42" s="45">
        <v>0.0</v>
      </c>
      <c r="H42" s="86" t="s">
        <v>14</v>
      </c>
      <c r="I42" s="9">
        <f t="shared" ref="I42:I44" si="18">2^$O$6 * G42</f>
        <v>0</v>
      </c>
      <c r="J42" s="9"/>
      <c r="K42" s="9"/>
      <c r="L42" s="9"/>
      <c r="M42" s="9"/>
      <c r="N42" s="9"/>
      <c r="O42" s="4"/>
      <c r="P42" s="4"/>
      <c r="Q42" s="113"/>
      <c r="R42" s="4"/>
      <c r="X42" s="4"/>
      <c r="Y42" s="4"/>
    </row>
    <row r="43">
      <c r="A43" s="103"/>
      <c r="B43" s="9"/>
      <c r="C43" s="45">
        <v>2.0</v>
      </c>
      <c r="D43" s="86" t="s">
        <v>121</v>
      </c>
      <c r="E43" s="9">
        <f t="shared" si="17"/>
        <v>2</v>
      </c>
      <c r="F43" s="45" t="s">
        <v>122</v>
      </c>
      <c r="G43" s="45">
        <v>1.0</v>
      </c>
      <c r="H43" s="86" t="s">
        <v>14</v>
      </c>
      <c r="I43" s="9">
        <f t="shared" si="18"/>
        <v>4</v>
      </c>
      <c r="J43" s="9"/>
      <c r="K43" s="9"/>
      <c r="L43" s="9"/>
      <c r="M43" s="9"/>
      <c r="N43" s="9"/>
      <c r="O43" s="4"/>
      <c r="P43" s="4"/>
      <c r="Q43" s="113"/>
      <c r="R43" s="4"/>
      <c r="X43" s="4"/>
      <c r="Y43" s="4"/>
    </row>
    <row r="44">
      <c r="A44" s="103"/>
      <c r="B44" s="9"/>
      <c r="C44" s="45">
        <v>2.0</v>
      </c>
      <c r="D44" s="86" t="s">
        <v>121</v>
      </c>
      <c r="E44" s="9">
        <f t="shared" si="17"/>
        <v>2</v>
      </c>
      <c r="F44" s="45" t="s">
        <v>122</v>
      </c>
      <c r="G44" s="45">
        <v>2.0</v>
      </c>
      <c r="H44" s="86" t="s">
        <v>14</v>
      </c>
      <c r="I44" s="9">
        <f t="shared" si="18"/>
        <v>8</v>
      </c>
      <c r="J44" s="9"/>
      <c r="K44" s="9"/>
      <c r="L44" s="9"/>
      <c r="M44" s="9"/>
      <c r="N44" s="9"/>
      <c r="O44" s="4"/>
      <c r="P44" s="4"/>
      <c r="Q44" s="113"/>
      <c r="R44" s="4"/>
      <c r="X44" s="4"/>
      <c r="Y44" s="4"/>
    </row>
    <row r="45">
      <c r="A45" s="103"/>
      <c r="B45" s="9"/>
      <c r="C45" s="45" t="s">
        <v>123</v>
      </c>
      <c r="D45" s="45" t="s">
        <v>123</v>
      </c>
      <c r="E45" s="45" t="s">
        <v>123</v>
      </c>
      <c r="F45" s="45" t="s">
        <v>123</v>
      </c>
      <c r="G45" s="45" t="s">
        <v>123</v>
      </c>
      <c r="H45" s="45" t="s">
        <v>124</v>
      </c>
      <c r="I45" s="45" t="s">
        <v>125</v>
      </c>
      <c r="J45" s="9"/>
      <c r="K45" s="9"/>
      <c r="L45" s="9"/>
      <c r="M45" s="9"/>
      <c r="N45" s="9"/>
      <c r="O45" s="4"/>
      <c r="P45" s="4"/>
      <c r="Q45" s="113"/>
      <c r="R45" s="4"/>
      <c r="S45" s="4"/>
      <c r="T45" s="4"/>
      <c r="U45" s="4"/>
      <c r="V45" s="4"/>
      <c r="W45" s="4"/>
      <c r="X45" s="4"/>
      <c r="Y45" s="4"/>
    </row>
    <row r="46">
      <c r="A46" s="103"/>
      <c r="B46" s="9"/>
      <c r="C46" s="45">
        <v>2.0</v>
      </c>
      <c r="D46" s="86" t="s">
        <v>121</v>
      </c>
      <c r="E46" s="9">
        <f>$O$6</f>
        <v>2</v>
      </c>
      <c r="F46" s="45" t="s">
        <v>122</v>
      </c>
      <c r="G46" s="45">
        <f>2^$O$5 - 1</f>
        <v>63</v>
      </c>
      <c r="H46" s="86" t="s">
        <v>14</v>
      </c>
      <c r="I46" s="9">
        <f>2^$O$6 * G46</f>
        <v>252</v>
      </c>
      <c r="J46" s="9"/>
      <c r="K46" s="9"/>
      <c r="L46" s="9"/>
      <c r="M46" s="9"/>
      <c r="N46" s="9"/>
      <c r="O46" s="4"/>
      <c r="P46" s="4"/>
      <c r="Q46" s="113"/>
      <c r="R46" s="4"/>
      <c r="S46" s="4"/>
      <c r="T46" s="4"/>
      <c r="U46" s="4"/>
      <c r="V46" s="4"/>
      <c r="W46" s="4"/>
      <c r="X46" s="4"/>
      <c r="Y46" s="4"/>
    </row>
    <row r="47">
      <c r="A47" s="10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4"/>
      <c r="P47" s="4"/>
      <c r="Q47" s="113"/>
      <c r="R47" s="4"/>
      <c r="S47" s="4"/>
      <c r="T47" s="4"/>
      <c r="U47" s="4"/>
      <c r="V47" s="4"/>
      <c r="W47" s="4"/>
      <c r="X47" s="4"/>
      <c r="Y47" s="4"/>
    </row>
  </sheetData>
  <mergeCells count="17">
    <mergeCell ref="S5:W5"/>
    <mergeCell ref="S4:W4"/>
    <mergeCell ref="J14:J15"/>
    <mergeCell ref="J19:J20"/>
    <mergeCell ref="S17:W17"/>
    <mergeCell ref="S11:W11"/>
    <mergeCell ref="J8:J9"/>
    <mergeCell ref="S24:W24"/>
    <mergeCell ref="S25:W25"/>
    <mergeCell ref="V27:W27"/>
    <mergeCell ref="V33:W33"/>
    <mergeCell ref="V28:W28"/>
    <mergeCell ref="V32:W32"/>
    <mergeCell ref="V31:W31"/>
    <mergeCell ref="V29:W29"/>
    <mergeCell ref="V30:W30"/>
    <mergeCell ref="V26:W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6.86"/>
    <col customWidth="1" min="5" max="5" width="5.86"/>
    <col customWidth="1" min="11" max="16" width="7.43"/>
    <col customWidth="1" min="17" max="17" width="2.57"/>
    <col customWidth="1" min="18" max="24" width="7.0"/>
    <col customWidth="1" min="25" max="26" width="7.71"/>
  </cols>
  <sheetData>
    <row r="1">
      <c r="A1" s="55" t="s">
        <v>91</v>
      </c>
      <c r="B1" s="45"/>
      <c r="C1" s="45"/>
      <c r="D1" s="45"/>
      <c r="E1" s="45"/>
      <c r="F1" s="9"/>
      <c r="G1" s="9"/>
      <c r="H1" s="9"/>
      <c r="I1" s="9"/>
      <c r="J1" s="9"/>
      <c r="K1" s="45"/>
      <c r="L1" s="9"/>
      <c r="M1" s="9"/>
      <c r="N1" s="9"/>
      <c r="X1" s="94"/>
      <c r="Y1" s="94"/>
    </row>
    <row r="2">
      <c r="A2" s="95" t="s">
        <v>92</v>
      </c>
      <c r="B2" s="45"/>
      <c r="C2" s="45"/>
      <c r="D2" s="45"/>
      <c r="E2" s="45"/>
      <c r="F2" s="9"/>
      <c r="G2" s="9"/>
      <c r="H2" s="9"/>
      <c r="I2" s="9"/>
      <c r="J2" s="9"/>
      <c r="K2" s="45"/>
      <c r="L2" s="9"/>
      <c r="M2" s="9"/>
      <c r="N2" s="9"/>
      <c r="O2" s="94"/>
    </row>
    <row r="3">
      <c r="A3" s="96"/>
      <c r="J3" s="9"/>
      <c r="K3" s="97" t="s">
        <v>93</v>
      </c>
      <c r="L3" s="98"/>
      <c r="M3" s="98"/>
      <c r="N3" s="98"/>
      <c r="O3" s="98"/>
      <c r="Q3" s="99"/>
    </row>
    <row r="4">
      <c r="A4" s="100">
        <v>192.0</v>
      </c>
      <c r="B4" s="101">
        <v>168.0</v>
      </c>
      <c r="C4" s="101">
        <v>0.0</v>
      </c>
      <c r="D4" s="101">
        <v>1.0</v>
      </c>
      <c r="E4" s="86" t="s">
        <v>17</v>
      </c>
      <c r="F4" s="9" t="str">
        <f>DEC2BIN($A$4,8)</f>
        <v>11000000</v>
      </c>
      <c r="G4" s="9" t="str">
        <f>DEC2BIN($B$4,8)</f>
        <v>10101000</v>
      </c>
      <c r="H4" s="9" t="str">
        <f>DEC2BIN($C$4,8)</f>
        <v>00000000</v>
      </c>
      <c r="I4" s="9" t="str">
        <f>DEC2BIN($D$4,8)</f>
        <v>00000001</v>
      </c>
      <c r="J4" s="9"/>
      <c r="K4" s="55" t="s">
        <v>94</v>
      </c>
      <c r="L4" s="9"/>
      <c r="M4" s="9"/>
      <c r="O4" s="101">
        <v>31.0</v>
      </c>
      <c r="Q4" s="99"/>
      <c r="S4" s="102" t="s">
        <v>70</v>
      </c>
    </row>
    <row r="5">
      <c r="A5" s="100">
        <v>255.0</v>
      </c>
      <c r="B5" s="101">
        <v>255.0</v>
      </c>
      <c r="C5" s="101">
        <v>255.0</v>
      </c>
      <c r="D5" s="101">
        <v>254.0</v>
      </c>
      <c r="E5" s="86" t="s">
        <v>17</v>
      </c>
      <c r="F5" s="9" t="str">
        <f>DEC2BIN($A$5,8)</f>
        <v>11111111</v>
      </c>
      <c r="G5" s="9" t="str">
        <f>DEC2BIN($B$5,8)</f>
        <v>11111111</v>
      </c>
      <c r="H5" s="9" t="str">
        <f>DEC2BIN($C$5,8)</f>
        <v>11111111</v>
      </c>
      <c r="I5" s="9" t="str">
        <f>DEC2BIN($D$5,8)</f>
        <v>11111110</v>
      </c>
      <c r="J5" s="9"/>
      <c r="K5" s="55" t="s">
        <v>95</v>
      </c>
      <c r="L5" s="9"/>
      <c r="M5" s="9"/>
      <c r="O5" s="101">
        <v>7.0</v>
      </c>
      <c r="Q5" s="99"/>
      <c r="S5" s="75" t="s">
        <v>72</v>
      </c>
      <c r="T5" s="12"/>
      <c r="U5" s="12"/>
      <c r="V5" s="12"/>
      <c r="W5" s="14"/>
    </row>
    <row r="6">
      <c r="A6" s="103"/>
      <c r="B6" s="45"/>
      <c r="C6" s="9"/>
      <c r="D6" s="9"/>
      <c r="E6" s="9"/>
      <c r="F6" s="9"/>
      <c r="G6" s="9"/>
      <c r="H6" s="9"/>
      <c r="I6" s="9"/>
      <c r="J6" s="9"/>
      <c r="K6" s="55" t="s">
        <v>96</v>
      </c>
      <c r="L6" s="9"/>
      <c r="M6" s="9"/>
      <c r="O6" s="101">
        <v>1.0</v>
      </c>
      <c r="Q6" s="99"/>
      <c r="S6" s="77">
        <v>1.0</v>
      </c>
      <c r="T6" s="78" t="s">
        <v>76</v>
      </c>
      <c r="U6" s="32">
        <v>1.0</v>
      </c>
      <c r="V6" s="79" t="s">
        <v>14</v>
      </c>
      <c r="W6" s="80">
        <v>1.0</v>
      </c>
    </row>
    <row r="7">
      <c r="A7" s="55" t="s">
        <v>97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4"/>
      <c r="Q7" s="99"/>
      <c r="S7" s="82">
        <v>1.0</v>
      </c>
      <c r="T7" s="83" t="s">
        <v>76</v>
      </c>
      <c r="U7" s="45">
        <v>0.0</v>
      </c>
      <c r="V7" s="84" t="s">
        <v>14</v>
      </c>
      <c r="W7" s="85">
        <v>0.0</v>
      </c>
      <c r="X7" s="4"/>
      <c r="Y7" s="4"/>
    </row>
    <row r="8">
      <c r="A8" s="103" t="s">
        <v>98</v>
      </c>
      <c r="B8" s="4"/>
      <c r="C8" s="4"/>
      <c r="D8" s="4"/>
      <c r="E8" s="45"/>
      <c r="F8" s="9" t="str">
        <f>DEC2BIN($A$4,8)</f>
        <v>11000000</v>
      </c>
      <c r="G8" s="9" t="str">
        <f>DEC2BIN($B$4,8)</f>
        <v>10101000</v>
      </c>
      <c r="H8" s="9" t="str">
        <f>DEC2BIN($C$4,8)</f>
        <v>00000000</v>
      </c>
      <c r="I8" s="9" t="str">
        <f>DEC2BIN($D$4,8)</f>
        <v>00000001</v>
      </c>
      <c r="J8" s="104" t="s">
        <v>99</v>
      </c>
      <c r="K8" s="45"/>
      <c r="L8" s="9">
        <f t="shared" ref="L8:O8" si="1">bin2dec(F8)</f>
        <v>192</v>
      </c>
      <c r="M8" s="9">
        <f t="shared" si="1"/>
        <v>168</v>
      </c>
      <c r="N8" s="9">
        <f t="shared" si="1"/>
        <v>0</v>
      </c>
      <c r="O8" s="9">
        <f t="shared" si="1"/>
        <v>1</v>
      </c>
      <c r="Q8" s="99"/>
      <c r="S8" s="82">
        <v>0.0</v>
      </c>
      <c r="T8" s="83" t="s">
        <v>76</v>
      </c>
      <c r="U8" s="45">
        <v>1.0</v>
      </c>
      <c r="V8" s="84" t="s">
        <v>14</v>
      </c>
      <c r="W8" s="85">
        <v>0.0</v>
      </c>
    </row>
    <row r="9">
      <c r="A9" s="103" t="s">
        <v>100</v>
      </c>
      <c r="B9" s="4"/>
      <c r="C9" s="4"/>
      <c r="D9" s="4"/>
      <c r="E9" s="45"/>
      <c r="F9" s="9" t="str">
        <f>DEC2BIN($A$5,8)</f>
        <v>11111111</v>
      </c>
      <c r="G9" s="9" t="str">
        <f>DEC2BIN($B$5,8)</f>
        <v>11111111</v>
      </c>
      <c r="H9" s="9" t="str">
        <f>DEC2BIN($C$5,8)</f>
        <v>11111111</v>
      </c>
      <c r="I9" s="9" t="str">
        <f>DEC2BIN($D$5,8)</f>
        <v>11111110</v>
      </c>
      <c r="K9" s="45"/>
      <c r="L9" s="9">
        <f t="shared" ref="L9:O9" si="2">bin2dec(F9)</f>
        <v>255</v>
      </c>
      <c r="M9" s="9">
        <f t="shared" si="2"/>
        <v>255</v>
      </c>
      <c r="N9" s="9">
        <f t="shared" si="2"/>
        <v>255</v>
      </c>
      <c r="O9" s="9">
        <f t="shared" si="2"/>
        <v>254</v>
      </c>
      <c r="Q9" s="99"/>
      <c r="S9" s="87">
        <v>0.0</v>
      </c>
      <c r="T9" s="88" t="s">
        <v>76</v>
      </c>
      <c r="U9" s="61">
        <v>0.0</v>
      </c>
      <c r="V9" s="89" t="s">
        <v>14</v>
      </c>
      <c r="W9" s="90">
        <v>0.0</v>
      </c>
    </row>
    <row r="10">
      <c r="A10" s="105" t="s">
        <v>101</v>
      </c>
      <c r="B10" s="106"/>
      <c r="C10" s="106"/>
      <c r="D10" s="106"/>
      <c r="E10" s="107"/>
      <c r="F10" s="108" t="str">
        <f t="shared" ref="F10:I10" si="3">DEC2BIN(bitand(bin2dec(F4),bin2dec(F5)),8)</f>
        <v>11000000</v>
      </c>
      <c r="G10" s="108" t="str">
        <f t="shared" si="3"/>
        <v>10101000</v>
      </c>
      <c r="H10" s="108" t="str">
        <f t="shared" si="3"/>
        <v>00000000</v>
      </c>
      <c r="I10" s="108" t="str">
        <f t="shared" si="3"/>
        <v>00000000</v>
      </c>
      <c r="J10" s="107"/>
      <c r="K10" s="109" t="s">
        <v>17</v>
      </c>
      <c r="L10" s="110">
        <f t="shared" ref="L10:O10" si="4">bin2dec(F10)</f>
        <v>192</v>
      </c>
      <c r="M10" s="110">
        <f t="shared" si="4"/>
        <v>168</v>
      </c>
      <c r="N10" s="110">
        <f t="shared" si="4"/>
        <v>0</v>
      </c>
      <c r="O10" s="110">
        <f t="shared" si="4"/>
        <v>0</v>
      </c>
      <c r="Q10" s="99"/>
      <c r="S10" s="4"/>
      <c r="T10" s="4"/>
      <c r="U10" s="4"/>
      <c r="V10" s="4"/>
      <c r="W10" s="4"/>
    </row>
    <row r="11">
      <c r="A11" s="9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4"/>
      <c r="Q11" s="99"/>
      <c r="S11" s="75" t="s">
        <v>73</v>
      </c>
      <c r="T11" s="12"/>
      <c r="U11" s="12"/>
      <c r="V11" s="12"/>
      <c r="W11" s="14"/>
    </row>
    <row r="12">
      <c r="A12" s="55" t="s">
        <v>102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Q12" s="99"/>
      <c r="S12" s="77">
        <v>1.0</v>
      </c>
      <c r="T12" s="78" t="s">
        <v>77</v>
      </c>
      <c r="U12" s="32">
        <v>1.0</v>
      </c>
      <c r="V12" s="81" t="s">
        <v>14</v>
      </c>
      <c r="W12" s="80">
        <v>1.0</v>
      </c>
    </row>
    <row r="13">
      <c r="A13" s="55" t="s">
        <v>103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4"/>
      <c r="Q13" s="99"/>
      <c r="S13" s="82">
        <v>1.0</v>
      </c>
      <c r="T13" s="83" t="s">
        <v>77</v>
      </c>
      <c r="U13" s="45">
        <v>0.0</v>
      </c>
      <c r="V13" s="86" t="s">
        <v>14</v>
      </c>
      <c r="W13" s="85">
        <v>1.0</v>
      </c>
      <c r="X13" s="4"/>
      <c r="Y13" s="4"/>
    </row>
    <row r="14">
      <c r="A14" s="103" t="s">
        <v>100</v>
      </c>
      <c r="B14" s="4"/>
      <c r="C14" s="4"/>
      <c r="D14" s="4"/>
      <c r="E14" s="45"/>
      <c r="F14" s="9" t="str">
        <f>DEC2BIN($A$5,8)</f>
        <v>11111111</v>
      </c>
      <c r="G14" s="9" t="str">
        <f>DEC2BIN($B$5,8)</f>
        <v>11111111</v>
      </c>
      <c r="H14" s="9" t="str">
        <f>DEC2BIN($C$5,8)</f>
        <v>11111111</v>
      </c>
      <c r="I14" s="9" t="str">
        <f>DEC2BIN($D$5,8)</f>
        <v>11111110</v>
      </c>
      <c r="J14" s="104" t="s">
        <v>104</v>
      </c>
      <c r="K14" s="45"/>
      <c r="L14" s="9">
        <f t="shared" ref="L14:O14" si="5">bin2dec(F14)</f>
        <v>255</v>
      </c>
      <c r="M14" s="9">
        <f t="shared" si="5"/>
        <v>255</v>
      </c>
      <c r="N14" s="9">
        <f t="shared" si="5"/>
        <v>255</v>
      </c>
      <c r="O14" s="9">
        <f t="shared" si="5"/>
        <v>254</v>
      </c>
      <c r="Q14" s="99"/>
      <c r="S14" s="82">
        <v>0.0</v>
      </c>
      <c r="T14" s="83" t="s">
        <v>77</v>
      </c>
      <c r="U14" s="45">
        <v>1.0</v>
      </c>
      <c r="V14" s="86" t="s">
        <v>14</v>
      </c>
      <c r="W14" s="85">
        <v>1.0</v>
      </c>
      <c r="X14" s="4"/>
      <c r="Y14" s="4"/>
    </row>
    <row r="15">
      <c r="A15" s="103" t="s">
        <v>105</v>
      </c>
      <c r="B15" s="4"/>
      <c r="C15" s="4"/>
      <c r="D15" s="4"/>
      <c r="E15" s="45"/>
      <c r="F15" s="45" t="str">
        <f t="shared" ref="F15:I15" si="6">dec2bin(255,8)</f>
        <v>11111111</v>
      </c>
      <c r="G15" s="45" t="str">
        <f t="shared" si="6"/>
        <v>11111111</v>
      </c>
      <c r="H15" s="45" t="str">
        <f t="shared" si="6"/>
        <v>11111111</v>
      </c>
      <c r="I15" s="45" t="str">
        <f t="shared" si="6"/>
        <v>11111111</v>
      </c>
      <c r="K15" s="45"/>
      <c r="L15" s="9">
        <f t="shared" ref="L15:O15" si="7">bin2dec(F15)</f>
        <v>255</v>
      </c>
      <c r="M15" s="9">
        <f t="shared" si="7"/>
        <v>255</v>
      </c>
      <c r="N15" s="9">
        <f t="shared" si="7"/>
        <v>255</v>
      </c>
      <c r="O15" s="9">
        <f t="shared" si="7"/>
        <v>255</v>
      </c>
      <c r="Q15" s="99"/>
      <c r="S15" s="87">
        <v>0.0</v>
      </c>
      <c r="T15" s="88" t="s">
        <v>77</v>
      </c>
      <c r="U15" s="61">
        <v>0.0</v>
      </c>
      <c r="V15" s="91" t="s">
        <v>14</v>
      </c>
      <c r="W15" s="90">
        <v>0.0</v>
      </c>
      <c r="X15" s="4"/>
      <c r="Y15" s="4"/>
    </row>
    <row r="16">
      <c r="A16" s="105" t="s">
        <v>106</v>
      </c>
      <c r="B16" s="12"/>
      <c r="C16" s="12"/>
      <c r="D16" s="12"/>
      <c r="E16" s="12"/>
      <c r="F16" s="108" t="str">
        <f t="shared" ref="F16:I16" si="8">dec2bin(BITXOR(bin2dec(F14),bin2dec(F15)),8)</f>
        <v>00000000</v>
      </c>
      <c r="G16" s="108" t="str">
        <f t="shared" si="8"/>
        <v>00000000</v>
      </c>
      <c r="H16" s="108" t="str">
        <f t="shared" si="8"/>
        <v>00000000</v>
      </c>
      <c r="I16" s="108" t="str">
        <f t="shared" si="8"/>
        <v>00000001</v>
      </c>
      <c r="J16" s="111"/>
      <c r="K16" s="109" t="s">
        <v>17</v>
      </c>
      <c r="L16" s="110">
        <f t="shared" ref="L16:O16" si="9">bin2dec(F16)</f>
        <v>0</v>
      </c>
      <c r="M16" s="110">
        <f t="shared" si="9"/>
        <v>0</v>
      </c>
      <c r="N16" s="110">
        <f t="shared" si="9"/>
        <v>0</v>
      </c>
      <c r="O16" s="110">
        <f t="shared" si="9"/>
        <v>1</v>
      </c>
      <c r="Q16" s="99"/>
      <c r="S16" s="4"/>
      <c r="T16" s="4"/>
      <c r="U16" s="4"/>
      <c r="V16" s="4"/>
      <c r="W16" s="4"/>
      <c r="X16" s="4"/>
      <c r="Y16" s="4"/>
    </row>
    <row r="17">
      <c r="A17" s="103"/>
      <c r="B17" s="9"/>
      <c r="C17" s="9"/>
      <c r="D17" s="9"/>
      <c r="E17" s="9"/>
      <c r="F17" s="9"/>
      <c r="G17" s="9"/>
      <c r="H17" s="9"/>
      <c r="I17" s="9"/>
      <c r="J17" s="112"/>
      <c r="K17" s="45"/>
      <c r="L17" s="9"/>
      <c r="M17" s="9"/>
      <c r="N17" s="9"/>
      <c r="O17" s="9"/>
      <c r="Q17" s="99"/>
      <c r="S17" s="75" t="s">
        <v>74</v>
      </c>
      <c r="T17" s="12"/>
      <c r="U17" s="12"/>
      <c r="V17" s="12"/>
      <c r="W17" s="14"/>
      <c r="X17" s="4"/>
      <c r="Y17" s="4"/>
    </row>
    <row r="18">
      <c r="A18" s="55" t="s">
        <v>107</v>
      </c>
      <c r="B18" s="9"/>
      <c r="C18" s="9"/>
      <c r="D18" s="9"/>
      <c r="E18" s="9"/>
      <c r="F18" s="9"/>
      <c r="G18" s="9"/>
      <c r="H18" s="9"/>
      <c r="I18" s="9"/>
      <c r="J18" s="112"/>
      <c r="K18" s="45"/>
      <c r="L18" s="9"/>
      <c r="M18" s="9"/>
      <c r="N18" s="9"/>
      <c r="O18" s="9"/>
      <c r="Q18" s="99"/>
      <c r="S18" s="77">
        <v>1.0</v>
      </c>
      <c r="T18" s="78" t="s">
        <v>78</v>
      </c>
      <c r="U18" s="32">
        <v>1.0</v>
      </c>
      <c r="V18" s="79" t="s">
        <v>14</v>
      </c>
      <c r="W18" s="80">
        <v>0.0</v>
      </c>
      <c r="X18" s="4"/>
      <c r="Y18" s="4"/>
    </row>
    <row r="19">
      <c r="A19" s="103" t="s">
        <v>98</v>
      </c>
      <c r="B19" s="9"/>
      <c r="C19" s="9"/>
      <c r="D19" s="9"/>
      <c r="E19" s="9"/>
      <c r="F19" s="9" t="str">
        <f>DEC2BIN($A$4,8)</f>
        <v>11000000</v>
      </c>
      <c r="G19" s="9" t="str">
        <f>DEC2BIN($B$4,8)</f>
        <v>10101000</v>
      </c>
      <c r="H19" s="9" t="str">
        <f>DEC2BIN($C$4,8)</f>
        <v>00000000</v>
      </c>
      <c r="I19" s="9" t="str">
        <f>DEC2BIN($D$4,8)</f>
        <v>00000001</v>
      </c>
      <c r="J19" s="104" t="s">
        <v>108</v>
      </c>
      <c r="K19" s="45"/>
      <c r="L19" s="9">
        <f t="shared" ref="L19:O19" si="10">bin2dec(F19)</f>
        <v>192</v>
      </c>
      <c r="M19" s="9">
        <f t="shared" si="10"/>
        <v>168</v>
      </c>
      <c r="N19" s="9">
        <f t="shared" si="10"/>
        <v>0</v>
      </c>
      <c r="O19" s="9">
        <f t="shared" si="10"/>
        <v>1</v>
      </c>
      <c r="P19" s="4"/>
      <c r="Q19" s="113"/>
      <c r="S19" s="82">
        <v>1.0</v>
      </c>
      <c r="T19" s="83" t="s">
        <v>78</v>
      </c>
      <c r="U19" s="45">
        <v>0.0</v>
      </c>
      <c r="V19" s="84" t="s">
        <v>14</v>
      </c>
      <c r="W19" s="85">
        <v>1.0</v>
      </c>
      <c r="X19" s="4"/>
      <c r="Y19" s="4"/>
    </row>
    <row r="20">
      <c r="A20" s="103" t="s">
        <v>106</v>
      </c>
      <c r="B20" s="9"/>
      <c r="C20" s="9"/>
      <c r="D20" s="9"/>
      <c r="E20" s="9"/>
      <c r="F20" s="9" t="str">
        <f t="shared" ref="F20:I20" si="11">F16</f>
        <v>00000000</v>
      </c>
      <c r="G20" s="9" t="str">
        <f t="shared" si="11"/>
        <v>00000000</v>
      </c>
      <c r="H20" s="9" t="str">
        <f t="shared" si="11"/>
        <v>00000000</v>
      </c>
      <c r="I20" s="9" t="str">
        <f t="shared" si="11"/>
        <v>00000001</v>
      </c>
      <c r="K20" s="45"/>
      <c r="L20" s="9">
        <f t="shared" ref="L20:O20" si="12">bin2dec(F20)</f>
        <v>0</v>
      </c>
      <c r="M20" s="9">
        <f t="shared" si="12"/>
        <v>0</v>
      </c>
      <c r="N20" s="9">
        <f t="shared" si="12"/>
        <v>0</v>
      </c>
      <c r="O20" s="9">
        <f t="shared" si="12"/>
        <v>1</v>
      </c>
      <c r="P20" s="4"/>
      <c r="Q20" s="113"/>
      <c r="S20" s="82">
        <v>0.0</v>
      </c>
      <c r="T20" s="83" t="s">
        <v>78</v>
      </c>
      <c r="U20" s="45">
        <v>1.0</v>
      </c>
      <c r="V20" s="84" t="s">
        <v>14</v>
      </c>
      <c r="W20" s="85">
        <v>1.0</v>
      </c>
      <c r="X20" s="4"/>
      <c r="Y20" s="4"/>
    </row>
    <row r="21">
      <c r="A21" s="105" t="s">
        <v>109</v>
      </c>
      <c r="B21" s="108"/>
      <c r="C21" s="108"/>
      <c r="D21" s="108"/>
      <c r="E21" s="108"/>
      <c r="F21" s="108" t="str">
        <f t="shared" ref="F21:I21" si="13">DEC2BIN(BITOR(bin2dec(F19),bin2dec(F20)),8)</f>
        <v>11000000</v>
      </c>
      <c r="G21" s="108" t="str">
        <f t="shared" si="13"/>
        <v>10101000</v>
      </c>
      <c r="H21" s="108" t="str">
        <f t="shared" si="13"/>
        <v>00000000</v>
      </c>
      <c r="I21" s="108" t="str">
        <f t="shared" si="13"/>
        <v>00000001</v>
      </c>
      <c r="J21" s="107"/>
      <c r="K21" s="109" t="s">
        <v>17</v>
      </c>
      <c r="L21" s="110">
        <f t="shared" ref="L21:O21" si="14">bin2dec(F21)</f>
        <v>192</v>
      </c>
      <c r="M21" s="110">
        <f t="shared" si="14"/>
        <v>168</v>
      </c>
      <c r="N21" s="110">
        <f t="shared" si="14"/>
        <v>0</v>
      </c>
      <c r="O21" s="110">
        <f t="shared" si="14"/>
        <v>1</v>
      </c>
      <c r="P21" s="4"/>
      <c r="Q21" s="113"/>
      <c r="S21" s="87">
        <v>0.0</v>
      </c>
      <c r="T21" s="88" t="s">
        <v>78</v>
      </c>
      <c r="U21" s="61">
        <v>0.0</v>
      </c>
      <c r="V21" s="89" t="s">
        <v>14</v>
      </c>
      <c r="W21" s="90">
        <v>0.0</v>
      </c>
      <c r="X21" s="4"/>
      <c r="Y21" s="4"/>
    </row>
    <row r="22">
      <c r="A22" s="9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"/>
      <c r="P22" s="4"/>
      <c r="Q22" s="113"/>
      <c r="R22" s="4"/>
      <c r="S22" s="4"/>
      <c r="T22" s="4"/>
      <c r="U22" s="4"/>
      <c r="V22" s="4"/>
      <c r="W22" s="4"/>
      <c r="X22" s="4"/>
      <c r="Y22" s="4"/>
    </row>
    <row r="23">
      <c r="A23" s="55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  <c r="Q23" s="113"/>
      <c r="X23" s="4"/>
      <c r="Y23" s="4"/>
    </row>
    <row r="24">
      <c r="A24" s="55" t="s">
        <v>111</v>
      </c>
      <c r="B24" s="9"/>
      <c r="C24" s="9"/>
      <c r="D24" s="9"/>
      <c r="E24" s="9"/>
      <c r="F24" s="9"/>
      <c r="G24" s="9"/>
      <c r="H24" s="115" t="str">
        <f>concatenate("= 2^",$O$6)</f>
        <v>= 2^1</v>
      </c>
      <c r="I24" s="115" t="str">
        <f>concatenate("= ",2^$O$6)</f>
        <v>= 2</v>
      </c>
      <c r="J24" s="9"/>
      <c r="K24" s="9"/>
      <c r="L24" s="9"/>
      <c r="M24" s="9"/>
      <c r="N24" s="9"/>
      <c r="O24" s="4"/>
      <c r="P24" s="4"/>
      <c r="Q24" s="113"/>
      <c r="S24" s="114" t="s">
        <v>4</v>
      </c>
      <c r="T24" s="12"/>
      <c r="U24" s="12"/>
      <c r="V24" s="12"/>
      <c r="W24" s="14"/>
      <c r="X24" s="6"/>
      <c r="Y24" s="4"/>
    </row>
    <row r="25">
      <c r="A25" s="103" t="s">
        <v>112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113"/>
      <c r="S25" s="116" t="s">
        <v>8</v>
      </c>
      <c r="T25" s="12"/>
      <c r="U25" s="12"/>
      <c r="V25" s="12"/>
      <c r="W25" s="14"/>
      <c r="X25" s="18"/>
      <c r="Y25" s="4"/>
    </row>
    <row r="26">
      <c r="A26" s="5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113"/>
      <c r="S26" s="25" t="s">
        <v>13</v>
      </c>
      <c r="T26" s="117"/>
      <c r="U26" s="27" t="s">
        <v>14</v>
      </c>
      <c r="V26" s="32">
        <v>128.0</v>
      </c>
      <c r="W26" s="36"/>
      <c r="Y26" s="4"/>
    </row>
    <row r="27">
      <c r="A27" s="55" t="s">
        <v>113</v>
      </c>
      <c r="B27" s="9"/>
      <c r="C27" s="9"/>
      <c r="D27" s="9"/>
      <c r="E27" s="9"/>
      <c r="F27" s="55" t="s">
        <v>127</v>
      </c>
      <c r="G27" s="9"/>
      <c r="H27" s="9"/>
      <c r="I27" s="115" t="str">
        <f>concatenate("= 2^",$O$6," - 2")</f>
        <v>= 2^1 - 2</v>
      </c>
      <c r="J27" s="115" t="str">
        <f>concatenate("= ",2^$O$6," - 2")</f>
        <v>= 2 - 2</v>
      </c>
      <c r="K27" s="124" t="str">
        <f>concatenate("= ", 2^$O$6 -2)</f>
        <v>= 0</v>
      </c>
      <c r="L27" s="9"/>
      <c r="M27" s="9"/>
      <c r="N27" s="9"/>
      <c r="O27" s="4"/>
      <c r="P27" s="4"/>
      <c r="Q27" s="113"/>
      <c r="S27" s="43" t="s">
        <v>32</v>
      </c>
      <c r="T27" s="4"/>
      <c r="U27" s="44" t="s">
        <v>14</v>
      </c>
      <c r="V27" s="45">
        <v>192.0</v>
      </c>
      <c r="W27" s="48"/>
      <c r="Y27" s="4"/>
    </row>
    <row r="28">
      <c r="A28" s="55"/>
      <c r="B28" s="9"/>
      <c r="C28" s="9"/>
      <c r="D28" s="9"/>
      <c r="E28" s="9"/>
      <c r="F28" s="9"/>
      <c r="G28" s="9"/>
      <c r="H28" s="45"/>
      <c r="I28" s="45"/>
      <c r="J28" s="9"/>
      <c r="K28" s="9"/>
      <c r="L28" s="9"/>
      <c r="M28" s="9"/>
      <c r="N28" s="9"/>
      <c r="O28" s="4"/>
      <c r="P28" s="4"/>
      <c r="Q28" s="113"/>
      <c r="S28" s="43" t="s">
        <v>42</v>
      </c>
      <c r="T28" s="4"/>
      <c r="U28" s="44" t="s">
        <v>14</v>
      </c>
      <c r="V28" s="45">
        <v>224.0</v>
      </c>
      <c r="W28" s="48"/>
      <c r="Y28" s="4"/>
    </row>
    <row r="29">
      <c r="A29" s="55" t="s">
        <v>115</v>
      </c>
      <c r="B29" s="9"/>
      <c r="C29" s="9"/>
      <c r="D29" s="9"/>
      <c r="E29" s="9"/>
      <c r="F29" s="9"/>
      <c r="G29" s="9"/>
      <c r="H29" s="45"/>
      <c r="I29" s="45"/>
      <c r="J29" s="9"/>
      <c r="K29" s="9"/>
      <c r="L29" s="9"/>
      <c r="M29" s="9"/>
      <c r="N29" s="9"/>
      <c r="O29" s="4"/>
      <c r="P29" s="4"/>
      <c r="Q29" s="113"/>
      <c r="S29" s="43" t="s">
        <v>46</v>
      </c>
      <c r="T29" s="4"/>
      <c r="U29" s="44" t="s">
        <v>14</v>
      </c>
      <c r="V29" s="45">
        <v>240.0</v>
      </c>
      <c r="W29" s="48"/>
      <c r="Y29" s="4"/>
    </row>
    <row r="30">
      <c r="A30" s="55"/>
      <c r="B30" s="9"/>
      <c r="C30" s="9"/>
      <c r="D30" s="9"/>
      <c r="E30" s="9"/>
      <c r="F30" s="118">
        <f t="shared" ref="F30:H30" si="15">L10</f>
        <v>192</v>
      </c>
      <c r="G30" s="110">
        <f t="shared" si="15"/>
        <v>168</v>
      </c>
      <c r="H30" s="110">
        <f t="shared" si="15"/>
        <v>0</v>
      </c>
      <c r="I30" s="125">
        <f>O10+1</f>
        <v>1</v>
      </c>
      <c r="J30" s="9"/>
      <c r="K30" s="9"/>
      <c r="L30" s="9"/>
      <c r="M30" s="9"/>
      <c r="N30" s="9"/>
      <c r="O30" s="4"/>
      <c r="P30" s="4"/>
      <c r="Q30" s="113"/>
      <c r="S30" s="43" t="s">
        <v>47</v>
      </c>
      <c r="T30" s="4"/>
      <c r="U30" s="44" t="s">
        <v>14</v>
      </c>
      <c r="V30" s="45">
        <v>248.0</v>
      </c>
      <c r="W30" s="48"/>
      <c r="Y30" s="4"/>
    </row>
    <row r="31">
      <c r="A31" s="55" t="s">
        <v>116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"/>
      <c r="P31" s="4"/>
      <c r="Q31" s="113"/>
      <c r="S31" s="43" t="s">
        <v>48</v>
      </c>
      <c r="T31" s="4"/>
      <c r="U31" s="44" t="s">
        <v>14</v>
      </c>
      <c r="V31" s="45">
        <v>252.0</v>
      </c>
      <c r="W31" s="48"/>
      <c r="Y31" s="4"/>
    </row>
    <row r="32">
      <c r="A32" s="55"/>
      <c r="B32" s="9"/>
      <c r="C32" s="9"/>
      <c r="D32" s="9"/>
      <c r="E32" s="9"/>
      <c r="F32" s="70">
        <f t="shared" ref="F32:H32" si="16">L21</f>
        <v>192</v>
      </c>
      <c r="G32" s="110">
        <f t="shared" si="16"/>
        <v>168</v>
      </c>
      <c r="H32" s="110">
        <f t="shared" si="16"/>
        <v>0</v>
      </c>
      <c r="I32" s="126">
        <f>O21 - 1</f>
        <v>0</v>
      </c>
      <c r="J32" s="9"/>
      <c r="K32" s="9"/>
      <c r="L32" s="9"/>
      <c r="M32" s="9"/>
      <c r="N32" s="9"/>
      <c r="O32" s="4"/>
      <c r="P32" s="4"/>
      <c r="Q32" s="113"/>
      <c r="S32" s="43" t="s">
        <v>50</v>
      </c>
      <c r="T32" s="4"/>
      <c r="U32" s="44" t="s">
        <v>14</v>
      </c>
      <c r="V32" s="45">
        <v>254.0</v>
      </c>
      <c r="W32" s="48"/>
      <c r="Y32" s="4"/>
    </row>
    <row r="33">
      <c r="A33" s="55"/>
      <c r="B33" s="9"/>
      <c r="C33" s="9"/>
      <c r="D33" s="9"/>
      <c r="E33" s="9"/>
      <c r="F33" s="115"/>
      <c r="G33" s="115"/>
      <c r="H33" s="115"/>
      <c r="I33" s="115"/>
      <c r="J33" s="9"/>
      <c r="K33" s="9"/>
      <c r="L33" s="9"/>
      <c r="M33" s="9"/>
      <c r="N33" s="9"/>
      <c r="O33" s="4"/>
      <c r="P33" s="4"/>
      <c r="Q33" s="113"/>
      <c r="S33" s="58" t="s">
        <v>52</v>
      </c>
      <c r="T33" s="120"/>
      <c r="U33" s="60" t="s">
        <v>14</v>
      </c>
      <c r="V33" s="61">
        <v>255.0</v>
      </c>
      <c r="W33" s="63"/>
      <c r="Y33" s="4"/>
    </row>
    <row r="34">
      <c r="A34" s="55" t="s">
        <v>117</v>
      </c>
      <c r="B34" s="9"/>
      <c r="C34" s="9"/>
      <c r="D34" s="9"/>
      <c r="E34" s="9"/>
      <c r="F34" s="9"/>
      <c r="G34" s="9"/>
      <c r="H34" s="9"/>
      <c r="I34" s="9"/>
      <c r="J34" s="115" t="str">
        <f>concatenate("= 2^",$O$5)</f>
        <v>= 2^7</v>
      </c>
      <c r="K34" s="115" t="str">
        <f>concatenate("= ",2^$O$5)</f>
        <v>= 128</v>
      </c>
      <c r="L34" s="115"/>
      <c r="M34" s="9"/>
      <c r="N34" s="9"/>
      <c r="O34" s="4"/>
      <c r="P34" s="4"/>
      <c r="Q34" s="113"/>
      <c r="R34" s="4"/>
      <c r="X34" s="4"/>
      <c r="Y34" s="4"/>
    </row>
    <row r="35">
      <c r="A35" s="103" t="s">
        <v>112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4"/>
      <c r="P35" s="4"/>
      <c r="Q35" s="113"/>
      <c r="R35" s="4"/>
      <c r="X35" s="4"/>
      <c r="Y35" s="4"/>
    </row>
    <row r="36">
      <c r="A36" s="10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4"/>
      <c r="P36" s="4"/>
      <c r="Q36" s="113"/>
      <c r="R36" s="4"/>
      <c r="X36" s="4"/>
      <c r="Y36" s="4"/>
    </row>
    <row r="37">
      <c r="A37" s="55" t="s">
        <v>118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4"/>
      <c r="P37" s="4"/>
      <c r="Q37" s="113"/>
      <c r="R37" s="4"/>
      <c r="X37" s="4"/>
      <c r="Y37" s="4"/>
    </row>
    <row r="38">
      <c r="A38" s="103" t="s">
        <v>112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  <c r="Q38" s="113"/>
      <c r="R38" s="4"/>
      <c r="X38" s="4"/>
      <c r="Y38" s="4"/>
    </row>
    <row r="39">
      <c r="A39" s="55" t="s">
        <v>119</v>
      </c>
      <c r="B39" s="9"/>
      <c r="C39" s="86" t="s">
        <v>14</v>
      </c>
      <c r="D39" s="55" t="s">
        <v>120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4"/>
      <c r="P39" s="4"/>
      <c r="Q39" s="113"/>
      <c r="R39" s="4"/>
      <c r="X39" s="4"/>
      <c r="Y39" s="4"/>
    </row>
    <row r="40">
      <c r="A40" s="103"/>
      <c r="B40" s="9"/>
      <c r="C40" s="86" t="s">
        <v>14</v>
      </c>
      <c r="D40" s="55" t="str">
        <f>concatenate("2^", $O$4 , " x 0 ... 2^", $O$4 , " x (2^" , $O$6 ," - 1)")</f>
        <v>2^31 x 0 ... 2^31 x (2^1 - 1)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4"/>
      <c r="P40" s="4"/>
      <c r="Q40" s="113"/>
      <c r="R40" s="4"/>
      <c r="X40" s="4"/>
      <c r="Y40" s="4"/>
    </row>
    <row r="41">
      <c r="A41" s="103"/>
      <c r="B41" s="9"/>
      <c r="C41" s="45"/>
      <c r="D41" s="55"/>
      <c r="E41" s="9"/>
      <c r="F41" s="9"/>
      <c r="G41" s="9"/>
      <c r="H41" s="9"/>
      <c r="I41" s="9"/>
      <c r="J41" s="9"/>
      <c r="K41" s="9"/>
      <c r="L41" s="9"/>
      <c r="M41" s="9"/>
      <c r="N41" s="9"/>
      <c r="O41" s="4"/>
      <c r="P41" s="4"/>
      <c r="Q41" s="113"/>
      <c r="R41" s="4"/>
      <c r="X41" s="4"/>
      <c r="Y41" s="4"/>
    </row>
    <row r="42">
      <c r="A42" s="103"/>
      <c r="B42" s="9"/>
      <c r="C42" s="45">
        <v>2.0</v>
      </c>
      <c r="D42" s="86" t="s">
        <v>121</v>
      </c>
      <c r="E42" s="9">
        <f t="shared" ref="E42:E44" si="17">$O$6</f>
        <v>1</v>
      </c>
      <c r="F42" s="45" t="s">
        <v>122</v>
      </c>
      <c r="G42" s="45">
        <v>0.0</v>
      </c>
      <c r="H42" s="86" t="s">
        <v>14</v>
      </c>
      <c r="I42" s="9">
        <f t="shared" ref="I42:I44" si="18">2^$O$6 * G42</f>
        <v>0</v>
      </c>
      <c r="J42" s="9"/>
      <c r="K42" s="9"/>
      <c r="L42" s="9"/>
      <c r="M42" s="9"/>
      <c r="N42" s="9"/>
      <c r="O42" s="4"/>
      <c r="P42" s="4"/>
      <c r="Q42" s="113"/>
      <c r="R42" s="4"/>
      <c r="X42" s="4"/>
      <c r="Y42" s="4"/>
    </row>
    <row r="43">
      <c r="A43" s="103"/>
      <c r="B43" s="9"/>
      <c r="C43" s="45">
        <v>2.0</v>
      </c>
      <c r="D43" s="86" t="s">
        <v>121</v>
      </c>
      <c r="E43" s="9">
        <f t="shared" si="17"/>
        <v>1</v>
      </c>
      <c r="F43" s="45" t="s">
        <v>122</v>
      </c>
      <c r="G43" s="45">
        <v>1.0</v>
      </c>
      <c r="H43" s="86" t="s">
        <v>14</v>
      </c>
      <c r="I43" s="9">
        <f t="shared" si="18"/>
        <v>2</v>
      </c>
      <c r="J43" s="9"/>
      <c r="K43" s="9"/>
      <c r="L43" s="9"/>
      <c r="M43" s="9"/>
      <c r="N43" s="9"/>
      <c r="O43" s="4"/>
      <c r="P43" s="4"/>
      <c r="Q43" s="113"/>
      <c r="R43" s="4"/>
      <c r="X43" s="4"/>
      <c r="Y43" s="4"/>
    </row>
    <row r="44">
      <c r="A44" s="103"/>
      <c r="B44" s="9"/>
      <c r="C44" s="45">
        <v>2.0</v>
      </c>
      <c r="D44" s="86" t="s">
        <v>121</v>
      </c>
      <c r="E44" s="9">
        <f t="shared" si="17"/>
        <v>1</v>
      </c>
      <c r="F44" s="45" t="s">
        <v>122</v>
      </c>
      <c r="G44" s="45">
        <v>2.0</v>
      </c>
      <c r="H44" s="86" t="s">
        <v>14</v>
      </c>
      <c r="I44" s="9">
        <f t="shared" si="18"/>
        <v>4</v>
      </c>
      <c r="J44" s="9"/>
      <c r="K44" s="9"/>
      <c r="L44" s="9"/>
      <c r="M44" s="9"/>
      <c r="N44" s="9"/>
      <c r="O44" s="4"/>
      <c r="P44" s="4"/>
      <c r="Q44" s="113"/>
      <c r="R44" s="4"/>
      <c r="X44" s="4"/>
      <c r="Y44" s="4"/>
    </row>
    <row r="45">
      <c r="A45" s="103"/>
      <c r="B45" s="9"/>
      <c r="C45" s="45" t="s">
        <v>123</v>
      </c>
      <c r="D45" s="45" t="s">
        <v>123</v>
      </c>
      <c r="E45" s="45" t="s">
        <v>123</v>
      </c>
      <c r="F45" s="45" t="s">
        <v>123</v>
      </c>
      <c r="G45" s="45" t="s">
        <v>123</v>
      </c>
      <c r="H45" s="45" t="s">
        <v>124</v>
      </c>
      <c r="I45" s="45" t="s">
        <v>125</v>
      </c>
      <c r="J45" s="9"/>
      <c r="K45" s="9"/>
      <c r="L45" s="9"/>
      <c r="M45" s="9"/>
      <c r="N45" s="9"/>
      <c r="O45" s="4"/>
      <c r="P45" s="4"/>
      <c r="Q45" s="113"/>
      <c r="R45" s="4"/>
      <c r="S45" s="4"/>
      <c r="T45" s="4"/>
      <c r="U45" s="4"/>
      <c r="V45" s="4"/>
      <c r="W45" s="4"/>
      <c r="X45" s="4"/>
      <c r="Y45" s="4"/>
    </row>
    <row r="46">
      <c r="A46" s="103"/>
      <c r="B46" s="9"/>
      <c r="C46" s="45">
        <v>2.0</v>
      </c>
      <c r="D46" s="86" t="s">
        <v>121</v>
      </c>
      <c r="E46" s="9">
        <f>$O$6</f>
        <v>1</v>
      </c>
      <c r="F46" s="45" t="s">
        <v>122</v>
      </c>
      <c r="G46" s="45">
        <f>2^$O$5 - 1</f>
        <v>127</v>
      </c>
      <c r="H46" s="86" t="s">
        <v>14</v>
      </c>
      <c r="I46" s="9">
        <f>2^$O$6 * G46</f>
        <v>254</v>
      </c>
      <c r="J46" s="9"/>
      <c r="K46" s="9"/>
      <c r="L46" s="9"/>
      <c r="M46" s="9"/>
      <c r="N46" s="9"/>
      <c r="O46" s="4"/>
      <c r="P46" s="4"/>
      <c r="Q46" s="113"/>
      <c r="R46" s="4"/>
      <c r="S46" s="4"/>
      <c r="T46" s="4"/>
      <c r="U46" s="4"/>
      <c r="V46" s="4"/>
      <c r="W46" s="4"/>
      <c r="X46" s="4"/>
      <c r="Y46" s="4"/>
    </row>
    <row r="47">
      <c r="A47" s="10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4"/>
      <c r="P47" s="4"/>
      <c r="Q47" s="113"/>
      <c r="R47" s="4"/>
      <c r="S47" s="4"/>
      <c r="T47" s="4"/>
      <c r="U47" s="4"/>
      <c r="V47" s="4"/>
      <c r="W47" s="4"/>
      <c r="X47" s="4"/>
      <c r="Y47" s="4"/>
    </row>
  </sheetData>
  <mergeCells count="17">
    <mergeCell ref="S5:W5"/>
    <mergeCell ref="S4:W4"/>
    <mergeCell ref="J14:J15"/>
    <mergeCell ref="J19:J20"/>
    <mergeCell ref="S17:W17"/>
    <mergeCell ref="S11:W11"/>
    <mergeCell ref="J8:J9"/>
    <mergeCell ref="S24:W24"/>
    <mergeCell ref="S25:W25"/>
    <mergeCell ref="V27:W27"/>
    <mergeCell ref="V33:W33"/>
    <mergeCell ref="V28:W28"/>
    <mergeCell ref="V32:W32"/>
    <mergeCell ref="V31:W31"/>
    <mergeCell ref="V29:W29"/>
    <mergeCell ref="V30:W30"/>
    <mergeCell ref="V26:W26"/>
  </mergeCells>
  <drawing r:id="rId1"/>
</worksheet>
</file>