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5200" windowHeight="12576"/>
  </bookViews>
  <sheets>
    <sheet name="プログラマー タイムライン" sheetId="1" r:id="rId1"/>
    <sheet name="計算" sheetId="2" state="hidden" r:id="rId2"/>
  </sheets>
  <definedNames>
    <definedName name="DayRails">StartDateWindow+ROW('プログラマー タイムライン'!$1:$27)-1</definedName>
    <definedName name="GridCalc">IFERROR(計算!$A1/SUMPRODUCT( (Activities[Id]=計算!$C1)*(Activities[開始]&lt;=計算!A$31)*((Activities[終了]&gt;=計算!A$31)+(LEN(Activities[終了])=0)*(Activities[開始]=計算!A$31)) ),NA())</definedName>
    <definedName name="StartDate">計算!$D$28</definedName>
    <definedName name="StartDateWindow">計算!$D$25</definedName>
    <definedName name="WindowDays">計算!$D$29</definedName>
    <definedName name="WindowOffset">計算!$D$26</definedName>
  </definedNames>
  <calcPr calcId="152511"/>
</workbook>
</file>

<file path=xl/calcChain.xml><?xml version="1.0" encoding="utf-8"?>
<calcChain xmlns="http://schemas.openxmlformats.org/spreadsheetml/2006/main">
  <c r="D22" i="1" l="1"/>
  <c r="D25" i="1" s="1"/>
  <c r="E25" i="1" l="1"/>
  <c r="D27" i="1" s="1"/>
  <c r="E27" i="1" s="1"/>
  <c r="D28" i="1" s="1"/>
  <c r="E28" i="1" s="1"/>
  <c r="D26" i="1"/>
  <c r="E26" i="1" s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29" i="1" l="1"/>
  <c r="E29" i="1" s="1"/>
  <c r="D30" i="1" s="1"/>
  <c r="D31" i="1" s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B25" i="1"/>
  <c r="E30" i="1" l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6" i="1"/>
  <c r="B27" i="1" s="1"/>
  <c r="B28" i="1" s="1"/>
  <c r="B29" i="1" s="1"/>
  <c r="B30" i="1" s="1"/>
  <c r="B31" i="1" s="1"/>
  <c r="B32" i="1" s="1"/>
  <c r="B33" i="1" s="1"/>
  <c r="B34" i="1" l="1"/>
  <c r="B35" i="1" s="1"/>
  <c r="B36" i="1" s="1"/>
  <c r="B37" i="1" s="1"/>
  <c r="B38" i="1" s="1"/>
  <c r="B39" i="1" s="1"/>
  <c r="B40" i="1" s="1"/>
  <c r="E31" i="1"/>
  <c r="D32" i="1" s="1"/>
  <c r="E32" i="1" s="1"/>
  <c r="D33" i="1" s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2" i="2" s="1"/>
  <c r="Q43" i="2"/>
  <c r="W55" i="2"/>
  <c r="W70" i="2" s="1"/>
  <c r="AC55" i="2"/>
  <c r="AC70" i="2" s="1"/>
  <c r="AI31" i="2"/>
  <c r="E33" i="1" l="1"/>
  <c r="D34" i="1" s="1"/>
  <c r="E34" i="1" s="1"/>
  <c r="D35" i="1" s="1"/>
  <c r="E35" i="1" s="1"/>
  <c r="E70" i="2"/>
  <c r="P56" i="2"/>
  <c r="AA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F18" i="2" l="1"/>
  <c r="C35" i="2" s="1"/>
  <c r="AI35" i="2" s="1"/>
  <c r="F19" i="2"/>
  <c r="C36" i="2" s="1"/>
  <c r="AI36" i="2" s="1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R35" i="2" l="1"/>
  <c r="Z35" i="2"/>
  <c r="V35" i="2"/>
  <c r="AH35" i="2"/>
  <c r="N35" i="2"/>
  <c r="W35" i="2"/>
  <c r="H35" i="2"/>
  <c r="T35" i="2"/>
  <c r="AG35" i="2"/>
  <c r="O35" i="2"/>
  <c r="Q35" i="2"/>
  <c r="J35" i="2"/>
  <c r="P35" i="2"/>
  <c r="I35" i="2"/>
  <c r="K35" i="2"/>
  <c r="G35" i="2"/>
  <c r="U35" i="2"/>
  <c r="F35" i="2"/>
  <c r="X35" i="2"/>
  <c r="AA35" i="2"/>
  <c r="M35" i="2"/>
  <c r="AC35" i="2"/>
  <c r="AF35" i="2"/>
  <c r="E35" i="2"/>
  <c r="AB35" i="2"/>
  <c r="D35" i="2"/>
  <c r="AD35" i="2"/>
  <c r="L35" i="2"/>
  <c r="S35" i="2"/>
  <c r="R47" i="2" s="1"/>
  <c r="Y35" i="2"/>
  <c r="AE35" i="2"/>
  <c r="C47" i="2"/>
  <c r="D47" i="2" s="1"/>
  <c r="AH36" i="2"/>
  <c r="AH48" i="2" s="1"/>
  <c r="Y36" i="2"/>
  <c r="R36" i="2"/>
  <c r="O36" i="2"/>
  <c r="I33" i="2"/>
  <c r="F34" i="2"/>
  <c r="AC34" i="2"/>
  <c r="C44" i="2"/>
  <c r="D44" i="2" s="1"/>
  <c r="D34" i="2"/>
  <c r="C46" i="2"/>
  <c r="D46" i="2" s="1"/>
  <c r="AI34" i="2"/>
  <c r="D36" i="2"/>
  <c r="W36" i="2"/>
  <c r="J36" i="2"/>
  <c r="T36" i="2"/>
  <c r="J33" i="2"/>
  <c r="AD36" i="2"/>
  <c r="F36" i="2"/>
  <c r="K36" i="2"/>
  <c r="V36" i="2"/>
  <c r="AA36" i="2"/>
  <c r="AF36" i="2"/>
  <c r="H36" i="2"/>
  <c r="M36" i="2"/>
  <c r="C48" i="2"/>
  <c r="D48" i="2" s="1"/>
  <c r="M33" i="2"/>
  <c r="X33" i="2"/>
  <c r="Y34" i="2"/>
  <c r="V34" i="2"/>
  <c r="S34" i="2"/>
  <c r="P34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AD46" i="2" s="1"/>
  <c r="G34" i="2"/>
  <c r="L34" i="2"/>
  <c r="Q34" i="2"/>
  <c r="AB34" i="2"/>
  <c r="AG34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Z47" i="2" l="1"/>
  <c r="N47" i="2"/>
  <c r="AG47" i="2"/>
  <c r="AH47" i="2"/>
  <c r="Y47" i="2"/>
  <c r="V47" i="2"/>
  <c r="U47" i="2"/>
  <c r="I47" i="2"/>
  <c r="J47" i="2"/>
  <c r="H47" i="2"/>
  <c r="K47" i="2"/>
  <c r="G47" i="2"/>
  <c r="AF47" i="2"/>
  <c r="T47" i="2"/>
  <c r="AB47" i="2"/>
  <c r="AE47" i="2"/>
  <c r="AC47" i="2"/>
  <c r="P47" i="2"/>
  <c r="O47" i="2"/>
  <c r="X47" i="2"/>
  <c r="W47" i="2"/>
  <c r="F47" i="2"/>
  <c r="AA47" i="2"/>
  <c r="Q47" i="2"/>
  <c r="L47" i="2"/>
  <c r="M47" i="2"/>
  <c r="E47" i="2"/>
  <c r="S47" i="2"/>
  <c r="AD47" i="2"/>
  <c r="AB46" i="2"/>
  <c r="T48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<sst xmlns="http://schemas.openxmlformats.org/spreadsheetml/2006/main" count="31" uniqueCount="29">
  <si>
    <t>Id</t>
  </si>
  <si>
    <t xml:space="preserve">開始日の入力: </t>
  </si>
  <si>
    <t>アクティビティ</t>
  </si>
  <si>
    <t>開始</t>
  </si>
  <si>
    <t>終了</t>
  </si>
  <si>
    <t>メモ</t>
  </si>
  <si>
    <t>*** このシートは非表示になっています。 ***</t>
  </si>
  <si>
    <t>今日:</t>
  </si>
  <si>
    <t>ウィンドウ アクティビティ:</t>
  </si>
  <si>
    <t>計算ウィンドウの開始</t>
  </si>
  <si>
    <t>オフセット</t>
  </si>
  <si>
    <t>ウィンドウ</t>
  </si>
  <si>
    <t>役職</t>
    <phoneticPr fontId="1"/>
  </si>
  <si>
    <t>シリーズ</t>
  </si>
  <si>
    <t>アクティビティ ID</t>
  </si>
  <si>
    <t>当日</t>
  </si>
  <si>
    <t>プレイヤー歩行関係</t>
    <rPh sb="5" eb="7">
      <t>ホコウ</t>
    </rPh>
    <rPh sb="7" eb="9">
      <t>カンケイ</t>
    </rPh>
    <phoneticPr fontId="1"/>
  </si>
  <si>
    <t>エネミーAI</t>
    <phoneticPr fontId="1"/>
  </si>
  <si>
    <t>プレイヤー攻撃関係</t>
    <rPh sb="5" eb="7">
      <t>コウゲキ</t>
    </rPh>
    <rPh sb="7" eb="9">
      <t>カンケイ</t>
    </rPh>
    <phoneticPr fontId="1"/>
  </si>
  <si>
    <t>ノックバック関係</t>
    <rPh sb="6" eb="8">
      <t>カンケイ</t>
    </rPh>
    <phoneticPr fontId="1"/>
  </si>
  <si>
    <t>スポーン関係</t>
    <rPh sb="4" eb="6">
      <t>カンケイ</t>
    </rPh>
    <phoneticPr fontId="1"/>
  </si>
  <si>
    <t>クリア判定</t>
    <rPh sb="3" eb="5">
      <t>ハンテイ</t>
    </rPh>
    <phoneticPr fontId="1"/>
  </si>
  <si>
    <t>姫関係</t>
    <rPh sb="0" eb="1">
      <t>ヒメ</t>
    </rPh>
    <rPh sb="1" eb="3">
      <t>カンケイ</t>
    </rPh>
    <phoneticPr fontId="1"/>
  </si>
  <si>
    <t>ステージ選択画面</t>
    <rPh sb="4" eb="6">
      <t>センタク</t>
    </rPh>
    <rPh sb="6" eb="8">
      <t>ガメン</t>
    </rPh>
    <phoneticPr fontId="1"/>
  </si>
  <si>
    <t>タイトル</t>
    <phoneticPr fontId="1"/>
  </si>
  <si>
    <t>リザルト</t>
    <phoneticPr fontId="1"/>
  </si>
  <si>
    <t>職業選択</t>
    <rPh sb="0" eb="2">
      <t>ショクギョウ</t>
    </rPh>
    <rPh sb="2" eb="4">
      <t>センタク</t>
    </rPh>
    <phoneticPr fontId="1"/>
  </si>
  <si>
    <t>メニュー</t>
    <phoneticPr fontId="1"/>
  </si>
  <si>
    <t>プログラマー タイムライン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</si>
</sst>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yyyy"/>
    <numFmt numFmtId="177" formatCode="yyyy&quot;年&quot;m&quot;月&quot;;@"/>
  </numFmts>
  <fonts count="8" x14ac:knownFonts="1">
    <font>
      <sz val="10"/>
      <color theme="3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3"/>
      <name val="Meiryo UI"/>
      <family val="3"/>
      <charset val="128"/>
    </font>
    <font>
      <sz val="30"/>
      <color theme="0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14"/>
      <color theme="3" tint="0.39997558519241921"/>
      <name val="Meiryo UI"/>
      <family val="3"/>
      <charset val="128"/>
    </font>
    <font>
      <sz val="10"/>
      <color theme="3" tint="0.39997558519241921"/>
      <name val="Meiryo UI"/>
      <family val="3"/>
      <charset val="128"/>
    </font>
    <font>
      <sz val="12"/>
      <color theme="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Protection="1">
      <alignment vertical="center"/>
    </xf>
    <xf numFmtId="0" fontId="2" fillId="2" borderId="1" xfId="0" applyFont="1" applyFill="1" applyBorder="1" applyProtection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0" fontId="2" fillId="3" borderId="3" xfId="0" applyFont="1" applyFill="1" applyBorder="1" applyProtection="1">
      <alignment vertical="center"/>
    </xf>
    <xf numFmtId="0" fontId="2" fillId="2" borderId="0" xfId="0" applyFont="1" applyFill="1" applyProtection="1">
      <alignment vertical="center"/>
    </xf>
    <xf numFmtId="0" fontId="2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2" fillId="0" borderId="1" xfId="0" applyFont="1" applyBorder="1" applyProtection="1">
      <alignment vertical="center"/>
    </xf>
    <xf numFmtId="0" fontId="2" fillId="0" borderId="0" xfId="0" applyFont="1" applyFill="1" applyProtection="1">
      <alignment vertical="center"/>
    </xf>
    <xf numFmtId="0" fontId="5" fillId="0" borderId="0" xfId="0" applyFont="1" applyFill="1" applyAlignment="1" applyProtection="1">
      <alignment horizontal="right"/>
    </xf>
    <xf numFmtId="14" fontId="6" fillId="0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2" fillId="0" borderId="0" xfId="0" applyFont="1" applyFill="1" applyBorder="1" applyAlignment="1" applyProtection="1">
      <alignment horizontal="left" vertical="center" indent="1"/>
    </xf>
    <xf numFmtId="14" fontId="2" fillId="0" borderId="0" xfId="0" applyNumberFormat="1" applyFont="1" applyFill="1" applyBorder="1" applyAlignment="1" applyProtection="1">
      <alignment horizontal="left" vertical="center" indent="1"/>
    </xf>
    <xf numFmtId="0" fontId="2" fillId="0" borderId="0" xfId="0" applyNumberFormat="1" applyFont="1" applyFill="1" applyBorder="1" applyProtection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 customBuiltin="1"/>
  </cellStyles>
  <dxfs count="11">
    <dxf>
      <font>
        <strike val="0"/>
        <outline val="0"/>
        <shadow val="0"/>
        <u val="none"/>
        <vertAlign val="baseline"/>
        <name val="Meiryo UI"/>
        <scheme val="none"/>
      </font>
      <numFmt numFmtId="0" formatCode="General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計算!$B$32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42681</c:v>
                </c:pt>
                <c:pt idx="1">
                  <c:v>42682</c:v>
                </c:pt>
                <c:pt idx="2">
                  <c:v>42683</c:v>
                </c:pt>
                <c:pt idx="3">
                  <c:v>42684</c:v>
                </c:pt>
                <c:pt idx="4">
                  <c:v>42685</c:v>
                </c:pt>
                <c:pt idx="5">
                  <c:v>42686</c:v>
                </c:pt>
                <c:pt idx="6">
                  <c:v>42687</c:v>
                </c:pt>
                <c:pt idx="7">
                  <c:v>42688</c:v>
                </c:pt>
                <c:pt idx="8">
                  <c:v>42689</c:v>
                </c:pt>
                <c:pt idx="9">
                  <c:v>42690</c:v>
                </c:pt>
                <c:pt idx="10">
                  <c:v>42691</c:v>
                </c:pt>
                <c:pt idx="11">
                  <c:v>42692</c:v>
                </c:pt>
                <c:pt idx="12">
                  <c:v>42693</c:v>
                </c:pt>
                <c:pt idx="13">
                  <c:v>42694</c:v>
                </c:pt>
                <c:pt idx="14">
                  <c:v>42695</c:v>
                </c:pt>
                <c:pt idx="15">
                  <c:v>42696</c:v>
                </c:pt>
                <c:pt idx="16">
                  <c:v>42697</c:v>
                </c:pt>
                <c:pt idx="17">
                  <c:v>42698</c:v>
                </c:pt>
                <c:pt idx="18">
                  <c:v>42699</c:v>
                </c:pt>
                <c:pt idx="19">
                  <c:v>42700</c:v>
                </c:pt>
                <c:pt idx="20">
                  <c:v>42701</c:v>
                </c:pt>
                <c:pt idx="21">
                  <c:v>42702</c:v>
                </c:pt>
                <c:pt idx="22">
                  <c:v>42703</c:v>
                </c:pt>
                <c:pt idx="23">
                  <c:v>42704</c:v>
                </c:pt>
                <c:pt idx="24">
                  <c:v>42705</c:v>
                </c:pt>
                <c:pt idx="25">
                  <c:v>42706</c:v>
                </c:pt>
                <c:pt idx="26">
                  <c:v>42707</c:v>
                </c:pt>
                <c:pt idx="27">
                  <c:v>42708</c:v>
                </c:pt>
                <c:pt idx="28">
                  <c:v>42709</c:v>
                </c:pt>
                <c:pt idx="29">
                  <c:v>42710</c:v>
                </c:pt>
              </c:numCache>
            </c:numRef>
          </c:cat>
          <c:val>
            <c:numRef>
              <c:f>計算!$E$32:$AH$32</c:f>
              <c:numCache>
                <c:formatCode>General</c:formatCode>
                <c:ptCount val="30"/>
                <c:pt idx="0">
                  <c:v>11.3</c:v>
                </c:pt>
                <c:pt idx="1">
                  <c:v>11.3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計算!$D$44</c:f>
              <c:strCache>
                <c:ptCount val="1"/>
                <c:pt idx="0">
                  <c:v>プレイヤー歩行関係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11.3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計算!$B$33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42681</c:v>
                </c:pt>
                <c:pt idx="1">
                  <c:v>42682</c:v>
                </c:pt>
                <c:pt idx="2">
                  <c:v>42683</c:v>
                </c:pt>
                <c:pt idx="3">
                  <c:v>42684</c:v>
                </c:pt>
                <c:pt idx="4">
                  <c:v>42685</c:v>
                </c:pt>
                <c:pt idx="5">
                  <c:v>42686</c:v>
                </c:pt>
                <c:pt idx="6">
                  <c:v>42687</c:v>
                </c:pt>
                <c:pt idx="7">
                  <c:v>42688</c:v>
                </c:pt>
                <c:pt idx="8">
                  <c:v>42689</c:v>
                </c:pt>
                <c:pt idx="9">
                  <c:v>42690</c:v>
                </c:pt>
                <c:pt idx="10">
                  <c:v>42691</c:v>
                </c:pt>
                <c:pt idx="11">
                  <c:v>42692</c:v>
                </c:pt>
                <c:pt idx="12">
                  <c:v>42693</c:v>
                </c:pt>
                <c:pt idx="13">
                  <c:v>42694</c:v>
                </c:pt>
                <c:pt idx="14">
                  <c:v>42695</c:v>
                </c:pt>
                <c:pt idx="15">
                  <c:v>42696</c:v>
                </c:pt>
                <c:pt idx="16">
                  <c:v>42697</c:v>
                </c:pt>
                <c:pt idx="17">
                  <c:v>42698</c:v>
                </c:pt>
                <c:pt idx="18">
                  <c:v>42699</c:v>
                </c:pt>
                <c:pt idx="19">
                  <c:v>42700</c:v>
                </c:pt>
                <c:pt idx="20">
                  <c:v>42701</c:v>
                </c:pt>
                <c:pt idx="21">
                  <c:v>42702</c:v>
                </c:pt>
                <c:pt idx="22">
                  <c:v>42703</c:v>
                </c:pt>
                <c:pt idx="23">
                  <c:v>42704</c:v>
                </c:pt>
                <c:pt idx="24">
                  <c:v>42705</c:v>
                </c:pt>
                <c:pt idx="25">
                  <c:v>42706</c:v>
                </c:pt>
                <c:pt idx="26">
                  <c:v>42707</c:v>
                </c:pt>
                <c:pt idx="27">
                  <c:v>42708</c:v>
                </c:pt>
                <c:pt idx="28">
                  <c:v>42709</c:v>
                </c:pt>
                <c:pt idx="29">
                  <c:v>42710</c:v>
                </c:pt>
              </c:numCache>
            </c:numRef>
          </c:cat>
          <c:val>
            <c:numRef>
              <c:f>計算!$E$33:$AH$33</c:f>
              <c:numCache>
                <c:formatCode>General</c:formatCode>
                <c:ptCount val="30"/>
                <c:pt idx="0">
                  <c:v>10.3</c:v>
                </c:pt>
                <c:pt idx="1">
                  <c:v>10.3</c:v>
                </c:pt>
                <c:pt idx="2">
                  <c:v>10.3</c:v>
                </c:pt>
                <c:pt idx="3">
                  <c:v>10.3</c:v>
                </c:pt>
                <c:pt idx="4">
                  <c:v>10.3</c:v>
                </c:pt>
                <c:pt idx="5">
                  <c:v>10.3</c:v>
                </c:pt>
                <c:pt idx="6">
                  <c:v>10.3</c:v>
                </c:pt>
                <c:pt idx="7">
                  <c:v>10.3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計算!$D$45</c:f>
              <c:strCache>
                <c:ptCount val="1"/>
                <c:pt idx="0">
                  <c:v>エネミーAI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10.3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計算!$B$34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42681</c:v>
                </c:pt>
                <c:pt idx="1">
                  <c:v>42682</c:v>
                </c:pt>
                <c:pt idx="2">
                  <c:v>42683</c:v>
                </c:pt>
                <c:pt idx="3">
                  <c:v>42684</c:v>
                </c:pt>
                <c:pt idx="4">
                  <c:v>42685</c:v>
                </c:pt>
                <c:pt idx="5">
                  <c:v>42686</c:v>
                </c:pt>
                <c:pt idx="6">
                  <c:v>42687</c:v>
                </c:pt>
                <c:pt idx="7">
                  <c:v>42688</c:v>
                </c:pt>
                <c:pt idx="8">
                  <c:v>42689</c:v>
                </c:pt>
                <c:pt idx="9">
                  <c:v>42690</c:v>
                </c:pt>
                <c:pt idx="10">
                  <c:v>42691</c:v>
                </c:pt>
                <c:pt idx="11">
                  <c:v>42692</c:v>
                </c:pt>
                <c:pt idx="12">
                  <c:v>42693</c:v>
                </c:pt>
                <c:pt idx="13">
                  <c:v>42694</c:v>
                </c:pt>
                <c:pt idx="14">
                  <c:v>42695</c:v>
                </c:pt>
                <c:pt idx="15">
                  <c:v>42696</c:v>
                </c:pt>
                <c:pt idx="16">
                  <c:v>42697</c:v>
                </c:pt>
                <c:pt idx="17">
                  <c:v>42698</c:v>
                </c:pt>
                <c:pt idx="18">
                  <c:v>42699</c:v>
                </c:pt>
                <c:pt idx="19">
                  <c:v>42700</c:v>
                </c:pt>
                <c:pt idx="20">
                  <c:v>42701</c:v>
                </c:pt>
                <c:pt idx="21">
                  <c:v>42702</c:v>
                </c:pt>
                <c:pt idx="22">
                  <c:v>42703</c:v>
                </c:pt>
                <c:pt idx="23">
                  <c:v>42704</c:v>
                </c:pt>
                <c:pt idx="24">
                  <c:v>42705</c:v>
                </c:pt>
                <c:pt idx="25">
                  <c:v>42706</c:v>
                </c:pt>
                <c:pt idx="26">
                  <c:v>42707</c:v>
                </c:pt>
                <c:pt idx="27">
                  <c:v>42708</c:v>
                </c:pt>
                <c:pt idx="28">
                  <c:v>42709</c:v>
                </c:pt>
                <c:pt idx="29">
                  <c:v>42710</c:v>
                </c:pt>
              </c:numCache>
            </c:numRef>
          </c:cat>
          <c:val>
            <c:numRef>
              <c:f>計算!$E$34:$AH$34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9.3000000000000007</c:v>
                </c:pt>
                <c:pt idx="3">
                  <c:v>9.3000000000000007</c:v>
                </c:pt>
                <c:pt idx="4">
                  <c:v>9.3000000000000007</c:v>
                </c:pt>
                <c:pt idx="5">
                  <c:v>9.3000000000000007</c:v>
                </c:pt>
                <c:pt idx="6">
                  <c:v>9.3000000000000007</c:v>
                </c:pt>
                <c:pt idx="7">
                  <c:v>9.3000000000000007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計算!$D$46</c:f>
              <c:strCache>
                <c:ptCount val="1"/>
                <c:pt idx="0">
                  <c:v>プレイヤー攻撃関係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9.3000000000000007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計算!$B$35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42681</c:v>
                </c:pt>
                <c:pt idx="1">
                  <c:v>42682</c:v>
                </c:pt>
                <c:pt idx="2">
                  <c:v>42683</c:v>
                </c:pt>
                <c:pt idx="3">
                  <c:v>42684</c:v>
                </c:pt>
                <c:pt idx="4">
                  <c:v>42685</c:v>
                </c:pt>
                <c:pt idx="5">
                  <c:v>42686</c:v>
                </c:pt>
                <c:pt idx="6">
                  <c:v>42687</c:v>
                </c:pt>
                <c:pt idx="7">
                  <c:v>42688</c:v>
                </c:pt>
                <c:pt idx="8">
                  <c:v>42689</c:v>
                </c:pt>
                <c:pt idx="9">
                  <c:v>42690</c:v>
                </c:pt>
                <c:pt idx="10">
                  <c:v>42691</c:v>
                </c:pt>
                <c:pt idx="11">
                  <c:v>42692</c:v>
                </c:pt>
                <c:pt idx="12">
                  <c:v>42693</c:v>
                </c:pt>
                <c:pt idx="13">
                  <c:v>42694</c:v>
                </c:pt>
                <c:pt idx="14">
                  <c:v>42695</c:v>
                </c:pt>
                <c:pt idx="15">
                  <c:v>42696</c:v>
                </c:pt>
                <c:pt idx="16">
                  <c:v>42697</c:v>
                </c:pt>
                <c:pt idx="17">
                  <c:v>42698</c:v>
                </c:pt>
                <c:pt idx="18">
                  <c:v>42699</c:v>
                </c:pt>
                <c:pt idx="19">
                  <c:v>42700</c:v>
                </c:pt>
                <c:pt idx="20">
                  <c:v>42701</c:v>
                </c:pt>
                <c:pt idx="21">
                  <c:v>42702</c:v>
                </c:pt>
                <c:pt idx="22">
                  <c:v>42703</c:v>
                </c:pt>
                <c:pt idx="23">
                  <c:v>42704</c:v>
                </c:pt>
                <c:pt idx="24">
                  <c:v>42705</c:v>
                </c:pt>
                <c:pt idx="25">
                  <c:v>42706</c:v>
                </c:pt>
                <c:pt idx="26">
                  <c:v>42707</c:v>
                </c:pt>
                <c:pt idx="27">
                  <c:v>42708</c:v>
                </c:pt>
                <c:pt idx="28">
                  <c:v>42709</c:v>
                </c:pt>
                <c:pt idx="29">
                  <c:v>42710</c:v>
                </c:pt>
              </c:numCache>
            </c:numRef>
          </c:cat>
          <c:val>
            <c:numRef>
              <c:f>計算!$E$35:$AH$35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計算!$D$47</c:f>
              <c:strCache>
                <c:ptCount val="1"/>
                <c:pt idx="0">
                  <c:v>ノックバック関係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1"/>
              <c:layout>
                <c:manualLayout>
                  <c:x val="2.2581636754865101E-3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計算!$B$36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42681</c:v>
                </c:pt>
                <c:pt idx="1">
                  <c:v>42682</c:v>
                </c:pt>
                <c:pt idx="2">
                  <c:v>42683</c:v>
                </c:pt>
                <c:pt idx="3">
                  <c:v>42684</c:v>
                </c:pt>
                <c:pt idx="4">
                  <c:v>42685</c:v>
                </c:pt>
                <c:pt idx="5">
                  <c:v>42686</c:v>
                </c:pt>
                <c:pt idx="6">
                  <c:v>42687</c:v>
                </c:pt>
                <c:pt idx="7">
                  <c:v>42688</c:v>
                </c:pt>
                <c:pt idx="8">
                  <c:v>42689</c:v>
                </c:pt>
                <c:pt idx="9">
                  <c:v>42690</c:v>
                </c:pt>
                <c:pt idx="10">
                  <c:v>42691</c:v>
                </c:pt>
                <c:pt idx="11">
                  <c:v>42692</c:v>
                </c:pt>
                <c:pt idx="12">
                  <c:v>42693</c:v>
                </c:pt>
                <c:pt idx="13">
                  <c:v>42694</c:v>
                </c:pt>
                <c:pt idx="14">
                  <c:v>42695</c:v>
                </c:pt>
                <c:pt idx="15">
                  <c:v>42696</c:v>
                </c:pt>
                <c:pt idx="16">
                  <c:v>42697</c:v>
                </c:pt>
                <c:pt idx="17">
                  <c:v>42698</c:v>
                </c:pt>
                <c:pt idx="18">
                  <c:v>42699</c:v>
                </c:pt>
                <c:pt idx="19">
                  <c:v>42700</c:v>
                </c:pt>
                <c:pt idx="20">
                  <c:v>42701</c:v>
                </c:pt>
                <c:pt idx="21">
                  <c:v>42702</c:v>
                </c:pt>
                <c:pt idx="22">
                  <c:v>42703</c:v>
                </c:pt>
                <c:pt idx="23">
                  <c:v>42704</c:v>
                </c:pt>
                <c:pt idx="24">
                  <c:v>42705</c:v>
                </c:pt>
                <c:pt idx="25">
                  <c:v>42706</c:v>
                </c:pt>
                <c:pt idx="26">
                  <c:v>42707</c:v>
                </c:pt>
                <c:pt idx="27">
                  <c:v>42708</c:v>
                </c:pt>
                <c:pt idx="28">
                  <c:v>42709</c:v>
                </c:pt>
                <c:pt idx="29">
                  <c:v>42710</c:v>
                </c:pt>
              </c:numCache>
            </c:numRef>
          </c:cat>
          <c:val>
            <c:numRef>
              <c:f>計算!$E$36:$AH$36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7.3000000000000007</c:v>
                </c:pt>
                <c:pt idx="9">
                  <c:v>7.3000000000000007</c:v>
                </c:pt>
                <c:pt idx="10">
                  <c:v>7.3000000000000007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計算!$D$48</c:f>
              <c:strCache>
                <c:ptCount val="1"/>
                <c:pt idx="0">
                  <c:v>スポーン関係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4.1541077900503556E-3"/>
                  <c:y val="-4.004004004004004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2581636754865101E-3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7.3000000000000007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計算!$B$37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val>
            <c:numRef>
              <c:f>計算!$E$37:$AH$37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計算!$D$49</c:f>
              <c:strCache>
                <c:ptCount val="1"/>
                <c:pt idx="0">
                  <c:v>クリア判定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1"/>
              <c:layout>
                <c:manualLayout>
                  <c:x val="-6.8595691569290458E-4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計算!$B$38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val>
            <c:numRef>
              <c:f>計算!$E$38:$AH$38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計算!$D$50</c:f>
              <c:strCache>
                <c:ptCount val="1"/>
                <c:pt idx="0">
                  <c:v>姫関係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5"/>
              <c:layout>
                <c:manualLayout>
                  <c:x val="-0.19377459905482139"/>
                  <c:y val="-7.3405892082277437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5.3000000000000007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計算!$B$39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4.3000000000000007</c:v>
                </c:pt>
                <c:pt idx="14">
                  <c:v>4.3000000000000007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計算!$D$51</c:f>
              <c:strCache>
                <c:ptCount val="1"/>
                <c:pt idx="0">
                  <c:v>ステージ選択画面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4.3000000000000007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計算!$B$40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3.3000000000000007</c:v>
                </c:pt>
                <c:pt idx="14">
                  <c:v>3.3000000000000007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計算!$D$52</c:f>
              <c:strCache>
                <c:ptCount val="1"/>
                <c:pt idx="0">
                  <c:v>リザルト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計算!$E$56:$AH$56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計算!$D$58</c:f>
              <c:strCache>
                <c:ptCount val="1"/>
                <c:pt idx="0">
                  <c:v>2016年11月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計算!$D$61</c:f>
              <c:strCache>
                <c:ptCount val="1"/>
                <c:pt idx="0">
                  <c:v>2016年12月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計算!$D$66</c:f>
              <c:strCache>
                <c:ptCount val="1"/>
                <c:pt idx="0">
                  <c:v>2016年12月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bg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計算!$D$65</c:f>
              <c:strCache>
                <c:ptCount val="1"/>
                <c:pt idx="0">
                  <c:v>2016年11月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計算!$E$72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{421D2A9E-1120-4403-91DA-1804CF72369C}</c15:txfldGUID>
                      <c15:f>計算!$E$72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{FDE90FB7-65F7-48A4-9B71-A8F9986052DF}</c15:txfldGUID>
                      <c15:f>計算!$F$72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{1D993F65-D821-4525-8BFB-7E8522951D91}</c15:txfldGUID>
                      <c15:f>計算!$G$72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{04CD01F2-5A1B-4E15-B342-831E79964CF7}</c15:txfldGUID>
                      <c15:f>計算!$H$72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{0789C0E3-E6C4-4032-9B80-78BE87257322}</c15:txfldGUID>
                      <c15:f>計算!$I$72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{68851C0F-F80F-413D-8F02-BD79C3971F64}</c15:txfldGUID>
                      <c15:f>計算!$J$72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{060662A6-25A6-461C-BCB1-0741F1C46D50}</c15:txfldGUID>
                      <c15:f>計算!$K$72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{56C3898F-C7C7-4E12-8FA1-999B87DB124F}</c15:txfldGUID>
                      <c15:f>計算!$L$72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{B4D5639E-1E83-4155-BB82-BDF29235D49A}</c15:txfldGUID>
                      <c15:f>計算!$M$72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{321A2FB1-2970-4475-95D8-4F50E9D4AD2E}</c15:txfldGUID>
                      <c15:f>計算!$N$72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{1F26D977-95F6-449A-90E7-6F3AC59E0737}</c15:txfldGUID>
                      <c15:f>計算!$O$72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{543AE641-5016-4B43-8078-2C7B3717A32D}</c15:txfldGUID>
                      <c15:f>計算!$P$72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{BB1634CB-2BD4-4EA1-B5BD-9BA37C143F20}</c15:txfldGUID>
                      <c15:f>計算!$Q$72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{5136B981-0D9B-42E4-B5E7-2C3C1596AD0E}</c15:txfldGUID>
                      <c15:f>計算!$R$72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{89EFFA5B-3F78-4E85-B2D1-296BC581D728}</c15:txfldGUID>
                      <c15:f>計算!$S$72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{91516691-57A6-4AFE-8AB0-4F722900B298}</c15:txfldGUID>
                      <c15:f>計算!$T$72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{A93C6EBF-ACFF-4F95-BACA-9C503C7DFF32}</c15:txfldGUID>
                      <c15:f>計算!$U$72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{CD258D54-73CF-4F0A-A3EC-8B1E7311D260}</c15:txfldGUID>
                      <c15:f>計算!$V$72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{EE2D4DCB-0502-48DB-AEB7-650A6E793A29}</c15:txfldGUID>
                      <c15:f>計算!$W$72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{97337AEA-C201-473F-83CE-2AC5A6021D6E}</c15:txfldGUID>
                      <c15:f>計算!$X$72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{39E62DAC-9AF8-4C54-85B3-8CFD80B0D942}</c15:txfldGUID>
                      <c15:f>計算!$Y$72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{BB4F3312-F093-4205-8661-A76A84CB71E8}</c15:txfldGUID>
                      <c15:f>計算!$Z$72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{80698A97-F8E7-4C92-88EA-4E4CB1872B2D}</c15:txfldGUID>
                      <c15:f>計算!$AA$72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{82B7F5BD-461B-49FF-92A5-DE3A25571516}</c15:txfldGUID>
                      <c15:f>計算!$AB$72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{E1CD7F6F-BAFD-4735-8028-4CD5F130DA31}</c15:txfldGUID>
                      <c15:f>計算!$AC$72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{51EF4C4F-5A44-49BE-B9AA-0B3A5C7AAB99}</c15:txfldGUID>
                      <c15:f>計算!$AD$72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{A7DBEB4E-9E15-4D7D-A72B-ACB6FC2BEF9E}</c15:txfldGUID>
                      <c15:f>計算!$AE$72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{CB6DFEF4-F0AE-4419-90C3-9AAF879AD5C8}</c15:txfldGUID>
                      <c15:f>計算!$AF$72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{385E3492-4DA6-4B28-BF42-6395085A22FB}</c15:txfldGUID>
                      <c15:f>計算!$AG$72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{76451791-629F-4E7A-8B5E-462674639361}</c15:txfldGUID>
                      <c15:f>計算!$AH$72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計算!$E$70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{DCA80B7B-A1A1-4DC4-A79B-7B45D4285FB0}</c15:txfldGUID>
                      <c15:f>計算!$E$70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{470BC4D3-C6CB-462E-BEF0-EEE16DF13991}</c15:txfldGUID>
                      <c15:f>計算!$F$70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{709AF222-C969-424F-94FB-FE146E956DB6}</c15:txfldGUID>
                      <c15:f>計算!$G$70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{C3907F56-1D8F-45FC-953D-061D75199B6C}</c15:txfldGUID>
                      <c15:f>計算!$H$70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{4509B25E-1B65-41E7-9EE9-9938AAAA59E3}</c15:txfldGUID>
                      <c15:f>計算!$I$70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{1263195E-335C-40A1-98F5-2C62581299A3}</c15:txfldGUID>
                      <c15:f>計算!$J$70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{10A7CABB-085E-4C8C-AAB0-A82E6C63B8DE}</c15:txfldGUID>
                      <c15:f>計算!$K$70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{36D1132A-95A4-4D9C-94CE-65D1460E01B0}</c15:txfldGUID>
                      <c15:f>計算!$L$70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{6CD676BF-C017-4AD2-BA8A-4D01F0DB92AE}</c15:txfldGUID>
                      <c15:f>計算!$M$70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{58FD7C98-09C4-4A84-B69E-2721BE7E98BD}</c15:txfldGUID>
                      <c15:f>計算!$N$70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{184D0532-2B37-4AB9-A601-D63A005993CB}</c15:txfldGUID>
                      <c15:f>計算!$O$70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{805626D2-7D49-4A1E-91B3-E3A1138E907B}</c15:txfldGUID>
                      <c15:f>計算!$P$70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{84DF314A-F1C4-4B69-AC16-B3963882623E}</c15:txfldGUID>
                      <c15:f>計算!$Q$70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{DD3B7103-C3DC-4217-A880-ACA1F108F522}</c15:txfldGUID>
                      <c15:f>計算!$R$70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{90B11623-69A5-4286-9BE9-EE94E8B93091}</c15:txfldGUID>
                      <c15:f>計算!$S$70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{A9E0F0F4-2D9C-4CB3-920E-33BDDC036DD1}</c15:txfldGUID>
                      <c15:f>計算!$T$70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{55DF2966-72CE-4D61-9BBD-2CC28159B375}</c15:txfldGUID>
                      <c15:f>計算!$U$70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{06EBFEB1-1C9D-4C93-9C70-145E5531A85A}</c15:txfldGUID>
                      <c15:f>計算!$V$70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{EF6E87A2-1BE2-4593-A485-6DC5042DE542}</c15:txfldGUID>
                      <c15:f>計算!$W$70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{B39D52B9-5DBB-4F69-A3F4-1EDC159D3B41}</c15:txfldGUID>
                      <c15:f>計算!$X$70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{B72538CD-5ADF-471B-A4B7-DB8DD3CFF4BB}</c15:txfldGUID>
                      <c15:f>計算!$Y$70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{D5F473D6-E531-4B8A-AAE3-D46D4DE9616A}</c15:txfldGUID>
                      <c15:f>計算!$Z$70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{E9BB1501-2AAC-4176-A886-30288D0432E4}</c15:txfldGUID>
                      <c15:f>計算!$AA$70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{74699F72-C009-4497-A285-554E3A7FA2B3}</c15:txfldGUID>
                      <c15:f>計算!$AB$70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{9D24DA9E-17F7-45E3-86F4-9469422A12FE}</c15:txfldGUID>
                      <c15:f>計算!$AC$70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{343EA598-6937-4DF0-91A8-CBD6837B01D1}</c15:txfldGUID>
                      <c15:f>計算!$AD$70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{FB3D1333-CA26-495A-8B0E-037EED499BAA}</c15:txfldGUID>
                      <c15:f>計算!$AE$70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{A56A46FC-180D-4C26-9232-E296C2F461FD}</c15:txfldGUID>
                      <c15:f>計算!$AF$70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{9000CA1C-36BE-411E-9D8B-8115F5A3DB1D}</c15:txfldGUID>
                      <c15:f>計算!$AG$70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{6329C5E7-34F3-4B89-970A-0413706A03E6}</c15:txfldGUID>
                      <c15:f>計算!$AH$70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計算!$D$59</c:f>
              <c:strCache>
                <c:ptCount val="1"/>
                <c:pt idx="0">
                  <c:v>2016年 11月 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計算!$D$62</c:f>
              <c:strCache>
                <c:ptCount val="1"/>
                <c:pt idx="0">
                  <c:v>2016年 12月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'プログラマー タイムライン'!$C$34</c:f>
              <c:strCache>
                <c:ptCount val="1"/>
                <c:pt idx="0">
                  <c:v>職業選択</c:v>
                </c:pt>
              </c:strCache>
            </c:strRef>
          </c:tx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11059952"/>
        <c:axId val="-1410852736"/>
      </c:lineChart>
      <c:dateAx>
        <c:axId val="-1411059952"/>
        <c:scaling>
          <c:orientation val="minMax"/>
        </c:scaling>
        <c:delete val="1"/>
        <c:axPos val="b"/>
        <c:majorGridlines/>
        <c:numFmt formatCode="d" sourceLinked="0"/>
        <c:majorTickMark val="out"/>
        <c:minorTickMark val="none"/>
        <c:tickLblPos val="nextTo"/>
        <c:crossAx val="-1410852736"/>
        <c:crosses val="autoZero"/>
        <c:auto val="1"/>
        <c:lblOffset val="100"/>
        <c:baseTimeUnit val="days"/>
      </c:dateAx>
      <c:valAx>
        <c:axId val="-1410852736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-1411059952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ja-JP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19</xdr:row>
      <xdr:rowOff>91440</xdr:rowOff>
    </xdr:to>
    <xdr:graphicFrame macro="">
      <xdr:nvGraphicFramePr>
        <xdr:cNvPr id="7" name="タイムライン グラフ" descr="プロジェクトのアクティビティのスクロール可能なタイムライン。" title="タイムライン 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20</xdr:row>
          <xdr:rowOff>213360</xdr:rowOff>
        </xdr:from>
        <xdr:to>
          <xdr:col>6</xdr:col>
          <xdr:colOff>0</xdr:colOff>
          <xdr:row>22</xdr:row>
          <xdr:rowOff>0</xdr:rowOff>
        </xdr:to>
        <xdr:sp macro="" textlink="">
          <xdr:nvSpPr>
            <xdr:cNvPr id="1025" name="スクロール バー" descr="スクロール バーをクリックしてタイムライン グラフに表示されているプロジェクト期間を変更するか、プロジェクトのアクティビティ表示の開始日をセル D20 に入力します。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4:F40" totalsRowShown="0" headerRowDxfId="6" dataDxfId="5">
  <autoFilter ref="B24:F40"/>
  <sortState ref="C20:F25">
    <sortCondition ref="D19:D25"/>
  </sortState>
  <tableColumns count="5">
    <tableColumn id="5" name="Id" dataDxfId="4">
      <calculatedColumnFormula>N(B24)+1</calculatedColumnFormula>
    </tableColumn>
    <tableColumn id="1" name="アクティビティ" dataDxfId="3"/>
    <tableColumn id="2" name="開始" dataDxfId="2">
      <calculatedColumnFormula>D24+10</calculatedColumnFormula>
    </tableColumn>
    <tableColumn id="3" name="終了" dataDxfId="1">
      <calculatedColumnFormula>Activities[[#This Row],[開始]]+2</calculatedColumnFormula>
    </tableColumn>
    <tableColumn id="4" name="メモ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アクティビティの表" altTextSummary="この表は、教育機関向けのアクティビティの入力と管理に使用します。各列は、アクティビティ、開始、終了、およびメモです。表に入力されたすべてのアクティビティがタイムライン グラフに表示されます。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0"/>
  <sheetViews>
    <sheetView showGridLines="0" tabSelected="1" zoomScaleNormal="100" workbookViewId="0">
      <selection activeCell="H16" sqref="H16"/>
    </sheetView>
  </sheetViews>
  <sheetFormatPr defaultColWidth="9.109375" defaultRowHeight="17.25" customHeight="1" x14ac:dyDescent="0.3"/>
  <cols>
    <col min="1" max="1" width="5.5546875" style="6" customWidth="1"/>
    <col min="2" max="2" width="0" style="6" hidden="1" customWidth="1"/>
    <col min="3" max="3" width="31" style="6" customWidth="1"/>
    <col min="4" max="5" width="18.44140625" style="6" customWidth="1"/>
    <col min="6" max="6" width="56.88671875" style="6" customWidth="1"/>
    <col min="7" max="7" width="5.5546875" style="6" customWidth="1"/>
    <col min="8" max="16384" width="9.109375" style="6"/>
  </cols>
  <sheetData>
    <row r="1" spans="1:7" s="5" customFormat="1" ht="47.25" customHeight="1" thickBot="1" x14ac:dyDescent="0.35">
      <c r="A1" s="1"/>
      <c r="B1" s="2"/>
      <c r="C1" s="3" t="s">
        <v>28</v>
      </c>
      <c r="D1" s="1"/>
      <c r="E1" s="1"/>
      <c r="F1" s="1"/>
      <c r="G1" s="4"/>
    </row>
    <row r="2" spans="1:7" ht="17.25" customHeight="1" thickTop="1" x14ac:dyDescent="0.3">
      <c r="C2" s="7"/>
    </row>
    <row r="20" spans="2:6" ht="17.25" customHeight="1" thickBot="1" x14ac:dyDescent="0.35">
      <c r="C20" s="8"/>
      <c r="D20" s="8"/>
      <c r="E20" s="8"/>
      <c r="F20" s="8"/>
    </row>
    <row r="21" spans="2:6" ht="17.25" customHeight="1" thickTop="1" x14ac:dyDescent="0.3">
      <c r="C21" s="9"/>
      <c r="D21" s="9"/>
      <c r="E21" s="9"/>
      <c r="F21" s="9"/>
    </row>
    <row r="22" spans="2:6" ht="17.25" customHeight="1" x14ac:dyDescent="0.35">
      <c r="C22" s="10" t="s">
        <v>1</v>
      </c>
      <c r="D22" s="11">
        <f ca="1">TODAY()</f>
        <v>42681</v>
      </c>
      <c r="E22" s="9"/>
      <c r="F22" s="9"/>
    </row>
    <row r="23" spans="2:6" ht="17.25" customHeight="1" x14ac:dyDescent="0.3">
      <c r="C23" s="9"/>
      <c r="D23" s="9"/>
      <c r="E23" s="9"/>
      <c r="F23" s="9"/>
    </row>
    <row r="24" spans="2:6" ht="17.25" customHeight="1" x14ac:dyDescent="0.3">
      <c r="B24" s="12" t="s">
        <v>0</v>
      </c>
      <c r="C24" s="13" t="s">
        <v>2</v>
      </c>
      <c r="D24" s="13" t="s">
        <v>3</v>
      </c>
      <c r="E24" s="13" t="s">
        <v>4</v>
      </c>
      <c r="F24" s="13" t="s">
        <v>5</v>
      </c>
    </row>
    <row r="25" spans="2:6" ht="17.25" customHeight="1" x14ac:dyDescent="0.3">
      <c r="B25" s="12">
        <f t="shared" ref="B25:B30" si="0">N(B24)+1</f>
        <v>1</v>
      </c>
      <c r="C25" s="14" t="s">
        <v>16</v>
      </c>
      <c r="D25" s="15">
        <f ca="1">D22</f>
        <v>42681</v>
      </c>
      <c r="E25" s="15">
        <f ca="1">D25+1</f>
        <v>42682</v>
      </c>
      <c r="F25" s="14"/>
    </row>
    <row r="26" spans="2:6" ht="17.25" customHeight="1" x14ac:dyDescent="0.3">
      <c r="B26" s="12">
        <f t="shared" si="0"/>
        <v>2</v>
      </c>
      <c r="C26" s="14" t="s">
        <v>17</v>
      </c>
      <c r="D26" s="15">
        <f ca="1">D22</f>
        <v>42681</v>
      </c>
      <c r="E26" s="15">
        <f ca="1">Activities[[#This Row],[開始]]+7</f>
        <v>42688</v>
      </c>
      <c r="F26" s="14"/>
    </row>
    <row r="27" spans="2:6" ht="17.25" customHeight="1" x14ac:dyDescent="0.3">
      <c r="B27" s="12">
        <f t="shared" si="0"/>
        <v>3</v>
      </c>
      <c r="C27" s="14" t="s">
        <v>18</v>
      </c>
      <c r="D27" s="15">
        <f ca="1">E25+1</f>
        <v>42683</v>
      </c>
      <c r="E27" s="15">
        <f ca="1">Activities[[#This Row],[開始]]+5</f>
        <v>42688</v>
      </c>
      <c r="F27" s="14"/>
    </row>
    <row r="28" spans="2:6" ht="17.25" customHeight="1" x14ac:dyDescent="0.3">
      <c r="B28" s="12">
        <f t="shared" si="0"/>
        <v>4</v>
      </c>
      <c r="C28" s="14" t="s">
        <v>19</v>
      </c>
      <c r="D28" s="15">
        <f ca="1">E27+1</f>
        <v>42689</v>
      </c>
      <c r="E28" s="15">
        <f ca="1">Activities[[#This Row],[開始]]+2</f>
        <v>42691</v>
      </c>
      <c r="F28" s="14"/>
    </row>
    <row r="29" spans="2:6" ht="17.25" customHeight="1" x14ac:dyDescent="0.3">
      <c r="B29" s="12">
        <f t="shared" si="0"/>
        <v>5</v>
      </c>
      <c r="C29" s="14" t="s">
        <v>20</v>
      </c>
      <c r="D29" s="15">
        <f ca="1">E27+1</f>
        <v>42689</v>
      </c>
      <c r="E29" s="15">
        <f ca="1">Activities[[#This Row],[開始]]+2</f>
        <v>42691</v>
      </c>
      <c r="F29" s="14"/>
    </row>
    <row r="30" spans="2:6" ht="17.25" customHeight="1" x14ac:dyDescent="0.3">
      <c r="B30" s="12">
        <f t="shared" si="0"/>
        <v>6</v>
      </c>
      <c r="C30" s="14" t="s">
        <v>21</v>
      </c>
      <c r="D30" s="15">
        <f ca="1">E29+1</f>
        <v>42692</v>
      </c>
      <c r="E30" s="15">
        <f ca="1">Activities[[#This Row],[開始]]+1</f>
        <v>42693</v>
      </c>
      <c r="F30" s="14"/>
    </row>
    <row r="31" spans="2:6" ht="17.25" customHeight="1" x14ac:dyDescent="0.3">
      <c r="B31" s="16">
        <f t="shared" ref="B31:B36" si="1">N(B30)+1</f>
        <v>7</v>
      </c>
      <c r="C31" s="14" t="s">
        <v>22</v>
      </c>
      <c r="D31" s="15">
        <f ca="1">D30</f>
        <v>42692</v>
      </c>
      <c r="E31" s="15">
        <f ca="1">E30</f>
        <v>42693</v>
      </c>
      <c r="F31" s="14"/>
    </row>
    <row r="32" spans="2:6" ht="17.25" customHeight="1" x14ac:dyDescent="0.3">
      <c r="B32" s="16">
        <f t="shared" si="1"/>
        <v>8</v>
      </c>
      <c r="C32" s="14" t="s">
        <v>23</v>
      </c>
      <c r="D32" s="15">
        <f ca="1">E31+1</f>
        <v>42694</v>
      </c>
      <c r="E32" s="15">
        <f ca="1">Activities[[#This Row],[開始]]+1</f>
        <v>42695</v>
      </c>
      <c r="F32" s="14"/>
    </row>
    <row r="33" spans="2:6" ht="17.25" customHeight="1" x14ac:dyDescent="0.3">
      <c r="B33" s="16">
        <f t="shared" si="1"/>
        <v>9</v>
      </c>
      <c r="C33" s="14" t="s">
        <v>25</v>
      </c>
      <c r="D33" s="15">
        <f ca="1">E32-1</f>
        <v>42694</v>
      </c>
      <c r="E33" s="15">
        <f ca="1">Activities[[#This Row],[開始]]+1</f>
        <v>42695</v>
      </c>
      <c r="F33" s="14"/>
    </row>
    <row r="34" spans="2:6" ht="17.25" customHeight="1" x14ac:dyDescent="0.3">
      <c r="B34" s="16">
        <f>N(B33)+1</f>
        <v>10</v>
      </c>
      <c r="C34" s="14" t="s">
        <v>26</v>
      </c>
      <c r="D34" s="15">
        <f ca="1">E33+1</f>
        <v>42696</v>
      </c>
      <c r="E34" s="15">
        <f ca="1">Activities[[#This Row],[開始]]+1</f>
        <v>42697</v>
      </c>
      <c r="F34" s="14"/>
    </row>
    <row r="35" spans="2:6" ht="17.25" customHeight="1" x14ac:dyDescent="0.3">
      <c r="B35" s="16">
        <f>N(B34)+1</f>
        <v>11</v>
      </c>
      <c r="C35" s="14" t="s">
        <v>24</v>
      </c>
      <c r="D35" s="15">
        <f ca="1">E34+1</f>
        <v>42698</v>
      </c>
      <c r="E35" s="15">
        <f ca="1">Activities[[#This Row],[開始]]</f>
        <v>42698</v>
      </c>
    </row>
    <row r="36" spans="2:6" ht="17.25" customHeight="1" x14ac:dyDescent="0.3">
      <c r="B36" s="16">
        <f t="shared" si="1"/>
        <v>12</v>
      </c>
      <c r="C36" s="14" t="s">
        <v>27</v>
      </c>
      <c r="D36" s="15">
        <v>42699</v>
      </c>
      <c r="E36" s="15">
        <v>42699</v>
      </c>
      <c r="F36" s="14"/>
    </row>
    <row r="37" spans="2:6" ht="17.25" customHeight="1" x14ac:dyDescent="0.3">
      <c r="B37" s="6">
        <f>N(B36)+1</f>
        <v>13</v>
      </c>
      <c r="C37" s="14"/>
      <c r="D37" s="15"/>
      <c r="E37" s="15"/>
      <c r="F37" s="14"/>
    </row>
    <row r="38" spans="2:6" ht="17.25" customHeight="1" x14ac:dyDescent="0.3">
      <c r="B38" s="6">
        <f t="shared" ref="B38:B40" si="2">N(B37)+1</f>
        <v>14</v>
      </c>
      <c r="C38" s="14"/>
      <c r="D38" s="15"/>
      <c r="E38" s="15"/>
      <c r="F38" s="14"/>
    </row>
    <row r="39" spans="2:6" ht="17.25" customHeight="1" x14ac:dyDescent="0.3">
      <c r="B39" s="6">
        <f t="shared" si="2"/>
        <v>15</v>
      </c>
      <c r="C39" s="14"/>
      <c r="D39" s="15"/>
      <c r="E39" s="15"/>
      <c r="F39" s="14"/>
    </row>
    <row r="40" spans="2:6" ht="17.25" customHeight="1" x14ac:dyDescent="0.3">
      <c r="B40" s="6">
        <f t="shared" si="2"/>
        <v>16</v>
      </c>
      <c r="C40" s="14"/>
      <c r="D40" s="15"/>
      <c r="E40" s="15"/>
      <c r="F40" s="14"/>
    </row>
  </sheetData>
  <sheetProtection selectLockedCells="1"/>
  <phoneticPr fontId="1"/>
  <printOptions horizontalCentered="1"/>
  <pageMargins left="0.25" right="0.25" top="0.5" bottom="0.5" header="0.3" footer="0.3"/>
  <pageSetup fitToHeight="0" orientation="landscape" r:id="rId1"/>
  <rowBreaks count="2" manualBreakCount="2">
    <brk id="20" max="16383" man="1"/>
    <brk id="22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スクロール バー">
              <controlPr defaultSize="0" autoPict="0" altText="スクロール バーをクリックしてタイムライン グラフに表示されているプロジェクト期間を変更するか、プロジェクトのアクティビティ表示の開始日をセル D20 に入力します。">
                <anchor moveWithCells="1">
                  <from>
                    <xdr:col>4</xdr:col>
                    <xdr:colOff>45720</xdr:colOff>
                    <xdr:row>20</xdr:row>
                    <xdr:rowOff>213360</xdr:rowOff>
                  </from>
                  <to>
                    <xdr:col>6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ColWidth="9.109375" defaultRowHeight="14.4" x14ac:dyDescent="0.3"/>
  <cols>
    <col min="1" max="2" width="9.109375" style="17"/>
    <col min="3" max="3" width="17.44140625" style="17" customWidth="1"/>
    <col min="4" max="4" width="18" style="17" customWidth="1"/>
    <col min="5" max="34" width="10.88671875" style="17" customWidth="1"/>
    <col min="35" max="35" width="17.5546875" style="17" customWidth="1"/>
    <col min="36" max="16384" width="9.109375" style="17"/>
  </cols>
  <sheetData>
    <row r="1" spans="1:6" x14ac:dyDescent="0.3">
      <c r="A1" s="17" t="s">
        <v>6</v>
      </c>
    </row>
    <row r="3" spans="1:6" x14ac:dyDescent="0.3">
      <c r="C3" s="17" t="s">
        <v>7</v>
      </c>
      <c r="D3" s="18">
        <f ca="1">TODAY()</f>
        <v>42681</v>
      </c>
      <c r="E3" s="18"/>
    </row>
    <row r="4" spans="1:6" x14ac:dyDescent="0.3">
      <c r="D4" s="17">
        <v>5</v>
      </c>
    </row>
    <row r="6" spans="1:6" x14ac:dyDescent="0.3">
      <c r="E6" s="17" t="e">
        <f>NA()</f>
        <v>#N/A</v>
      </c>
    </row>
    <row r="7" spans="1:6" x14ac:dyDescent="0.3">
      <c r="E7" s="17" t="e">
        <f>NA()</f>
        <v>#N/A</v>
      </c>
    </row>
    <row r="8" spans="1:6" x14ac:dyDescent="0.3">
      <c r="E8" s="17" t="e">
        <f>NA()</f>
        <v>#N/A</v>
      </c>
    </row>
    <row r="9" spans="1:6" x14ac:dyDescent="0.3">
      <c r="C9" s="19" t="s">
        <v>8</v>
      </c>
      <c r="D9" s="17">
        <f ca="1">SUMPRODUCT( ((Activities[開始]&gt;=StartDateWindow)+(Activities[終了]&gt;=StartDateWindow)&gt;0)*(Activities[開始]&lt;=(StartDateWindow+WindowDays-1)) )</f>
        <v>12</v>
      </c>
      <c r="E9" s="17" t="e">
        <f>NA()</f>
        <v>#N/A</v>
      </c>
    </row>
    <row r="10" spans="1:6" x14ac:dyDescent="0.3">
      <c r="D10" s="17">
        <v>9</v>
      </c>
      <c r="E10" s="17" t="e">
        <f>NA()</f>
        <v>#N/A</v>
      </c>
    </row>
    <row r="11" spans="1:6" x14ac:dyDescent="0.3">
      <c r="D11" s="17">
        <f ca="1">D10-MIN(D10,D9)</f>
        <v>0</v>
      </c>
      <c r="E11" s="17" t="e">
        <f>NA()</f>
        <v>#N/A</v>
      </c>
    </row>
    <row r="12" spans="1:6" x14ac:dyDescent="0.3">
      <c r="E12" s="17" t="e">
        <f>NA()</f>
        <v>#N/A</v>
      </c>
    </row>
    <row r="13" spans="1:6" x14ac:dyDescent="0.3">
      <c r="C13" s="19"/>
      <c r="E13" s="17" t="e">
        <f>NA()</f>
        <v>#N/A</v>
      </c>
    </row>
    <row r="14" spans="1:6" x14ac:dyDescent="0.3">
      <c r="C14" s="19"/>
      <c r="E14" s="17" t="e">
        <f>NA()</f>
        <v>#N/A</v>
      </c>
    </row>
    <row r="15" spans="1:6" x14ac:dyDescent="0.3">
      <c r="C15" s="19"/>
      <c r="E15" s="17">
        <f t="array" aca="1" ref="E15" ca="1">INDEX(Activities[Id],MATCH(1, ((Activities[開始]&gt;=StartDateWindow)+(Activities[終了]&gt;=StartDateWindow)&gt;0)*(Activities[開始]&lt;=(StartDateWindow+WindowDays-1)), 0))</f>
        <v>1</v>
      </c>
      <c r="F15" s="17">
        <f t="shared" ref="F15:F23" ca="1" si="0">OFFSET(E15,-$D$11,)</f>
        <v>1</v>
      </c>
    </row>
    <row r="16" spans="1:6" x14ac:dyDescent="0.3">
      <c r="C16" s="19"/>
      <c r="E16" s="17">
        <f t="array" aca="1" ref="E16" ca="1">INDEX(Activities[Id],MATCH(1, (Activities[Id]&gt;E15)*((Activities[開始]&gt;=StartDateWindow)+(Activities[終了]&gt;=StartDateWindow)&gt;0)*(Activities[開始]&lt;=(StartDateWindow+WindowDays-1)), 0))</f>
        <v>2</v>
      </c>
      <c r="F16" s="17">
        <f t="shared" ca="1" si="0"/>
        <v>2</v>
      </c>
    </row>
    <row r="17" spans="1:35" x14ac:dyDescent="0.3">
      <c r="C17" s="19"/>
      <c r="E17" s="17">
        <f t="array" aca="1" ref="E17" ca="1">INDEX(Activities[Id],MATCH(1, (Activities[Id]&gt;E16)*((Activities[開始]&gt;=StartDateWindow)+(Activities[終了]&gt;=StartDateWindow)&gt;0)*(Activities[開始]&lt;=(StartDateWindow+WindowDays-1)), 0))</f>
        <v>3</v>
      </c>
      <c r="F17" s="17">
        <f t="shared" ca="1" si="0"/>
        <v>3</v>
      </c>
    </row>
    <row r="18" spans="1:35" x14ac:dyDescent="0.3">
      <c r="E18" s="17">
        <f t="array" aca="1" ref="E18" ca="1">INDEX(Activities[Id],MATCH(1, (Activities[Id]&gt;E17)*((Activities[開始]&gt;=StartDateWindow)+(Activities[終了]&gt;=StartDateWindow)&gt;0)*(Activities[開始]&lt;=(StartDateWindow+WindowDays-1)), 0))</f>
        <v>4</v>
      </c>
      <c r="F18" s="17">
        <f t="shared" ca="1" si="0"/>
        <v>4</v>
      </c>
    </row>
    <row r="19" spans="1:35" x14ac:dyDescent="0.3">
      <c r="E19" s="17">
        <f t="array" aca="1" ref="E19" ca="1">INDEX(Activities[Id],MATCH(1, (Activities[Id]&gt;E18)*((Activities[開始]&gt;=StartDateWindow)+(Activities[終了]&gt;=StartDateWindow)&gt;0)*(Activities[開始]&lt;=(StartDateWindow+WindowDays-1)), 0))</f>
        <v>5</v>
      </c>
      <c r="F19" s="17">
        <f t="shared" ca="1" si="0"/>
        <v>5</v>
      </c>
    </row>
    <row r="20" spans="1:35" x14ac:dyDescent="0.3">
      <c r="E20" s="17">
        <f t="array" aca="1" ref="E20" ca="1">INDEX(Activities[Id],MATCH(1, (Activities[Id]&gt;E19)*((Activities[開始]&gt;=StartDateWindow)+(Activities[終了]&gt;=StartDateWindow)&gt;0)*(Activities[開始]&lt;=(StartDateWindow+WindowDays-1)), 0))</f>
        <v>6</v>
      </c>
      <c r="F20" s="17">
        <f t="shared" ca="1" si="0"/>
        <v>6</v>
      </c>
    </row>
    <row r="21" spans="1:35" x14ac:dyDescent="0.3">
      <c r="E21" s="17">
        <f t="array" aca="1" ref="E21" ca="1">INDEX(Activities[Id],MATCH(1, (Activities[Id]&gt;E20)*((Activities[開始]&gt;=StartDateWindow)+(Activities[終了]&gt;=StartDateWindow)&gt;0)*(Activities[開始]&lt;=(StartDateWindow+WindowDays-1)), 0))</f>
        <v>7</v>
      </c>
      <c r="F21" s="17">
        <f t="shared" ca="1" si="0"/>
        <v>7</v>
      </c>
    </row>
    <row r="22" spans="1:35" x14ac:dyDescent="0.3">
      <c r="E22" s="17">
        <f t="array" aca="1" ref="E22" ca="1">INDEX(Activities[Id],MATCH(1, (Activities[Id]&gt;E21)*((Activities[開始]&gt;=StartDateWindow)+(Activities[終了]&gt;=StartDateWindow)&gt;0)*(Activities[開始]&lt;=(StartDateWindow+WindowDays-1)), 0))</f>
        <v>8</v>
      </c>
      <c r="F22" s="17">
        <f t="shared" ca="1" si="0"/>
        <v>8</v>
      </c>
    </row>
    <row r="23" spans="1:35" x14ac:dyDescent="0.3">
      <c r="E23" s="17">
        <f t="array" aca="1" ref="E23" ca="1">INDEX(Activities[Id],MATCH(1, (Activities[Id]&gt;E22)*((Activities[開始]&gt;=StartDateWindow)+(Activities[終了]&gt;=StartDateWindow)&gt;0)*(Activities[開始]&lt;=(StartDateWindow+WindowDays-1)), 0))</f>
        <v>9</v>
      </c>
      <c r="F23" s="17">
        <f t="shared" ca="1" si="0"/>
        <v>9</v>
      </c>
    </row>
    <row r="25" spans="1:35" x14ac:dyDescent="0.3">
      <c r="C25" s="17" t="s">
        <v>9</v>
      </c>
      <c r="D25" s="18">
        <f ca="1">StartDate+WindowOffset</f>
        <v>42681</v>
      </c>
    </row>
    <row r="26" spans="1:35" x14ac:dyDescent="0.3">
      <c r="C26" s="17" t="s">
        <v>10</v>
      </c>
      <c r="D26" s="17">
        <v>0</v>
      </c>
    </row>
    <row r="28" spans="1:35" x14ac:dyDescent="0.3">
      <c r="C28" s="17" t="s">
        <v>3</v>
      </c>
      <c r="D28" s="19">
        <f ca="1">'プログラマー タイムライン'!D22</f>
        <v>42681</v>
      </c>
    </row>
    <row r="29" spans="1:35" x14ac:dyDescent="0.3">
      <c r="C29" s="17" t="s">
        <v>11</v>
      </c>
      <c r="D29" s="17">
        <v>30</v>
      </c>
    </row>
    <row r="31" spans="1:35" x14ac:dyDescent="0.3">
      <c r="A31" s="17" t="s">
        <v>12</v>
      </c>
      <c r="B31" s="17" t="s">
        <v>13</v>
      </c>
      <c r="C31" s="17" t="s">
        <v>14</v>
      </c>
      <c r="D31" s="17" t="s">
        <v>2</v>
      </c>
      <c r="E31" s="18">
        <f ca="1">StartDateWindow</f>
        <v>42681</v>
      </c>
      <c r="F31" s="18">
        <f t="shared" ref="F31:AI31" ca="1" si="1">E31+1</f>
        <v>42682</v>
      </c>
      <c r="G31" s="18">
        <f t="shared" ca="1" si="1"/>
        <v>42683</v>
      </c>
      <c r="H31" s="18">
        <f t="shared" ca="1" si="1"/>
        <v>42684</v>
      </c>
      <c r="I31" s="18">
        <f t="shared" ca="1" si="1"/>
        <v>42685</v>
      </c>
      <c r="J31" s="18">
        <f t="shared" ca="1" si="1"/>
        <v>42686</v>
      </c>
      <c r="K31" s="18">
        <f t="shared" ca="1" si="1"/>
        <v>42687</v>
      </c>
      <c r="L31" s="18">
        <f t="shared" ca="1" si="1"/>
        <v>42688</v>
      </c>
      <c r="M31" s="18">
        <f t="shared" ca="1" si="1"/>
        <v>42689</v>
      </c>
      <c r="N31" s="18">
        <f t="shared" ca="1" si="1"/>
        <v>42690</v>
      </c>
      <c r="O31" s="18">
        <f t="shared" ca="1" si="1"/>
        <v>42691</v>
      </c>
      <c r="P31" s="18">
        <f t="shared" ca="1" si="1"/>
        <v>42692</v>
      </c>
      <c r="Q31" s="18">
        <f t="shared" ca="1" si="1"/>
        <v>42693</v>
      </c>
      <c r="R31" s="18">
        <f t="shared" ca="1" si="1"/>
        <v>42694</v>
      </c>
      <c r="S31" s="18">
        <f t="shared" ca="1" si="1"/>
        <v>42695</v>
      </c>
      <c r="T31" s="18">
        <f t="shared" ca="1" si="1"/>
        <v>42696</v>
      </c>
      <c r="U31" s="18">
        <f t="shared" ca="1" si="1"/>
        <v>42697</v>
      </c>
      <c r="V31" s="18">
        <f t="shared" ca="1" si="1"/>
        <v>42698</v>
      </c>
      <c r="W31" s="18">
        <f t="shared" ca="1" si="1"/>
        <v>42699</v>
      </c>
      <c r="X31" s="18">
        <f t="shared" ca="1" si="1"/>
        <v>42700</v>
      </c>
      <c r="Y31" s="18">
        <f t="shared" ca="1" si="1"/>
        <v>42701</v>
      </c>
      <c r="Z31" s="18">
        <f t="shared" ca="1" si="1"/>
        <v>42702</v>
      </c>
      <c r="AA31" s="18">
        <f t="shared" ca="1" si="1"/>
        <v>42703</v>
      </c>
      <c r="AB31" s="18">
        <f t="shared" ca="1" si="1"/>
        <v>42704</v>
      </c>
      <c r="AC31" s="18">
        <f t="shared" ca="1" si="1"/>
        <v>42705</v>
      </c>
      <c r="AD31" s="18">
        <f t="shared" ca="1" si="1"/>
        <v>42706</v>
      </c>
      <c r="AE31" s="18">
        <f t="shared" ca="1" si="1"/>
        <v>42707</v>
      </c>
      <c r="AF31" s="18">
        <f t="shared" ca="1" si="1"/>
        <v>42708</v>
      </c>
      <c r="AG31" s="18">
        <f t="shared" ca="1" si="1"/>
        <v>42709</v>
      </c>
      <c r="AH31" s="18">
        <f t="shared" ca="1" si="1"/>
        <v>42710</v>
      </c>
      <c r="AI31" s="18">
        <f t="shared" ca="1" si="1"/>
        <v>42711</v>
      </c>
    </row>
    <row r="32" spans="1:35" x14ac:dyDescent="0.3">
      <c r="A32" s="17">
        <v>11.3</v>
      </c>
      <c r="B32" s="17">
        <v>1</v>
      </c>
      <c r="C32" s="17">
        <f t="shared" ref="C32:C40" ca="1" si="2">F15</f>
        <v>1</v>
      </c>
      <c r="D32" s="17" t="str">
        <f ca="1">INDEX(Activities[アクティビティ],MATCH($C32,Activities[Id],0))</f>
        <v>プレイヤー歩行関係</v>
      </c>
      <c r="E32" s="17">
        <f ca="1">GridCalc</f>
        <v>11.3</v>
      </c>
      <c r="F32" s="17">
        <f ca="1">GridCalc</f>
        <v>11.3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 x14ac:dyDescent="0.3">
      <c r="A33" s="17">
        <f>A32-1</f>
        <v>10.3</v>
      </c>
      <c r="B33" s="17">
        <v>2</v>
      </c>
      <c r="C33" s="17">
        <f t="shared" ca="1" si="2"/>
        <v>2</v>
      </c>
      <c r="D33" s="17" t="str">
        <f ca="1">INDEX(Activities[アクティビティ],MATCH($C33,Activities[Id],0))</f>
        <v>エネミーAI</v>
      </c>
      <c r="E33" s="17">
        <f ca="1">GridCalc</f>
        <v>10.3</v>
      </c>
      <c r="F33" s="17">
        <f ca="1">GridCalc</f>
        <v>10.3</v>
      </c>
      <c r="G33" s="17">
        <f ca="1">GridCalc</f>
        <v>10.3</v>
      </c>
      <c r="H33" s="17">
        <f ca="1">GridCalc</f>
        <v>10.3</v>
      </c>
      <c r="I33" s="17">
        <f ca="1">GridCalc</f>
        <v>10.3</v>
      </c>
      <c r="J33" s="17">
        <f ca="1">GridCalc</f>
        <v>10.3</v>
      </c>
      <c r="K33" s="17">
        <f ca="1">GridCalc</f>
        <v>10.3</v>
      </c>
      <c r="L33" s="17">
        <f ca="1">GridCalc</f>
        <v>10.3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 x14ac:dyDescent="0.3">
      <c r="A34" s="17">
        <f t="shared" ref="A34:A40" si="3">A33-1</f>
        <v>9.3000000000000007</v>
      </c>
      <c r="B34" s="17">
        <v>3</v>
      </c>
      <c r="C34" s="17">
        <f t="shared" ca="1" si="2"/>
        <v>3</v>
      </c>
      <c r="D34" s="17" t="str">
        <f ca="1">INDEX(Activities[アクティビティ],MATCH($C34,Activities[Id],0))</f>
        <v>プレイヤー攻撃関係</v>
      </c>
      <c r="E34" s="17" t="e">
        <f ca="1">GridCalc</f>
        <v>#N/A</v>
      </c>
      <c r="F34" s="17" t="e">
        <f ca="1">GridCalc</f>
        <v>#N/A</v>
      </c>
      <c r="G34" s="17">
        <f ca="1">GridCalc</f>
        <v>9.3000000000000007</v>
      </c>
      <c r="H34" s="17">
        <f ca="1">GridCalc</f>
        <v>9.3000000000000007</v>
      </c>
      <c r="I34" s="17">
        <f ca="1">GridCalc</f>
        <v>9.3000000000000007</v>
      </c>
      <c r="J34" s="17">
        <f ca="1">GridCalc</f>
        <v>9.3000000000000007</v>
      </c>
      <c r="K34" s="17">
        <f ca="1">GridCalc</f>
        <v>9.3000000000000007</v>
      </c>
      <c r="L34" s="17">
        <f ca="1">GridCalc</f>
        <v>9.3000000000000007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 x14ac:dyDescent="0.3">
      <c r="A35" s="17">
        <f t="shared" si="3"/>
        <v>8.3000000000000007</v>
      </c>
      <c r="B35" s="17">
        <v>4</v>
      </c>
      <c r="C35" s="17">
        <f t="shared" ca="1" si="2"/>
        <v>4</v>
      </c>
      <c r="D35" s="17" t="str">
        <f ca="1">INDEX(Activities[アクティビティ],MATCH($C35,Activities[Id],0))</f>
        <v>ノックバック関係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>
        <f ca="1">GridCalc</f>
        <v>8.3000000000000007</v>
      </c>
      <c r="N35" s="17">
        <f ca="1">GridCalc</f>
        <v>8.3000000000000007</v>
      </c>
      <c r="O35" s="17">
        <f ca="1">GridCalc</f>
        <v>8.3000000000000007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 x14ac:dyDescent="0.3">
      <c r="A36" s="17">
        <f t="shared" si="3"/>
        <v>7.3000000000000007</v>
      </c>
      <c r="B36" s="17">
        <v>5</v>
      </c>
      <c r="C36" s="17">
        <f t="shared" ca="1" si="2"/>
        <v>5</v>
      </c>
      <c r="D36" s="17" t="str">
        <f ca="1">INDEX(Activities[アクティビティ],MATCH($C36,Activities[Id],0))</f>
        <v>スポーン関係</v>
      </c>
      <c r="E36" s="17" t="e">
        <f ca="1">GridCalc</f>
        <v>#N/A</v>
      </c>
      <c r="F36" s="17" t="e">
        <f ca="1">GridCalc</f>
        <v>#N/A</v>
      </c>
      <c r="G36" s="17" t="e">
        <f ca="1">GridCalc</f>
        <v>#N/A</v>
      </c>
      <c r="H36" s="17" t="e">
        <f ca="1">GridCalc</f>
        <v>#N/A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>
        <f ca="1">GridCalc</f>
        <v>7.3000000000000007</v>
      </c>
      <c r="N36" s="17">
        <f ca="1">GridCalc</f>
        <v>7.3000000000000007</v>
      </c>
      <c r="O36" s="17">
        <f ca="1">GridCalc</f>
        <v>7.3000000000000007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 x14ac:dyDescent="0.3">
      <c r="A37" s="17">
        <f t="shared" si="3"/>
        <v>6.3000000000000007</v>
      </c>
      <c r="B37" s="17">
        <v>6</v>
      </c>
      <c r="C37" s="17">
        <f t="shared" ca="1" si="2"/>
        <v>6</v>
      </c>
      <c r="D37" s="17" t="str">
        <f ca="1">INDEX(Activities[アクティビティ],MATCH($C37,Activities[Id],0))</f>
        <v>クリア判定</v>
      </c>
      <c r="E37" s="17" t="e">
        <f ca="1">GridCalc</f>
        <v>#N/A</v>
      </c>
      <c r="F37" s="17" t="e">
        <f ca="1">GridCalc</f>
        <v>#N/A</v>
      </c>
      <c r="G37" s="17" t="e">
        <f ca="1">GridCalc</f>
        <v>#N/A</v>
      </c>
      <c r="H37" s="17" t="e">
        <f ca="1">GridCalc</f>
        <v>#N/A</v>
      </c>
      <c r="I37" s="17" t="e">
        <f ca="1">GridCalc</f>
        <v>#N/A</v>
      </c>
      <c r="J37" s="17" t="e">
        <f ca="1">GridCalc</f>
        <v>#N/A</v>
      </c>
      <c r="K37" s="17" t="e">
        <f ca="1">GridCalc</f>
        <v>#N/A</v>
      </c>
      <c r="L37" s="17" t="e">
        <f ca="1">GridCalc</f>
        <v>#N/A</v>
      </c>
      <c r="M37" s="17" t="e">
        <f ca="1">GridCalc</f>
        <v>#N/A</v>
      </c>
      <c r="N37" s="17" t="e">
        <f ca="1">GridCalc</f>
        <v>#N/A</v>
      </c>
      <c r="O37" s="17" t="e">
        <f ca="1">GridCalc</f>
        <v>#N/A</v>
      </c>
      <c r="P37" s="17">
        <f ca="1">GridCalc</f>
        <v>6.3000000000000007</v>
      </c>
      <c r="Q37" s="17">
        <f ca="1">GridCalc</f>
        <v>6.3000000000000007</v>
      </c>
      <c r="R37" s="17" t="e">
        <f ca="1">GridCalc</f>
        <v>#N/A</v>
      </c>
      <c r="S37" s="17" t="e">
        <f ca="1">GridCalc</f>
        <v>#N/A</v>
      </c>
      <c r="T37" s="17" t="e">
        <f ca="1">GridCalc</f>
        <v>#N/A</v>
      </c>
      <c r="U37" s="17" t="e">
        <f ca="1">GridCalc</f>
        <v>#N/A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 x14ac:dyDescent="0.3">
      <c r="A38" s="17">
        <f t="shared" si="3"/>
        <v>5.3000000000000007</v>
      </c>
      <c r="B38" s="17">
        <v>7</v>
      </c>
      <c r="C38" s="17">
        <f t="shared" ca="1" si="2"/>
        <v>7</v>
      </c>
      <c r="D38" s="17" t="str">
        <f ca="1">INDEX(Activities[アクティビティ],MATCH($C38,Activities[Id],0))</f>
        <v>姫関係</v>
      </c>
      <c r="E38" s="17" t="e">
        <f ca="1">GridCalc</f>
        <v>#N/A</v>
      </c>
      <c r="F38" s="17" t="e">
        <f ca="1">GridCalc</f>
        <v>#N/A</v>
      </c>
      <c r="G38" s="17" t="e">
        <f ca="1">GridCalc</f>
        <v>#N/A</v>
      </c>
      <c r="H38" s="17" t="e">
        <f ca="1">GridCalc</f>
        <v>#N/A</v>
      </c>
      <c r="I38" s="17" t="e">
        <f ca="1">GridCalc</f>
        <v>#N/A</v>
      </c>
      <c r="J38" s="17" t="e">
        <f ca="1">GridCalc</f>
        <v>#N/A</v>
      </c>
      <c r="K38" s="17" t="e">
        <f ca="1">GridCalc</f>
        <v>#N/A</v>
      </c>
      <c r="L38" s="17" t="e">
        <f ca="1">GridCalc</f>
        <v>#N/A</v>
      </c>
      <c r="M38" s="17" t="e">
        <f ca="1">GridCalc</f>
        <v>#N/A</v>
      </c>
      <c r="N38" s="17" t="e">
        <f ca="1">GridCalc</f>
        <v>#N/A</v>
      </c>
      <c r="O38" s="17" t="e">
        <f ca="1">GridCalc</f>
        <v>#N/A</v>
      </c>
      <c r="P38" s="17">
        <f ca="1">GridCalc</f>
        <v>5.3000000000000007</v>
      </c>
      <c r="Q38" s="17">
        <f ca="1">GridCalc</f>
        <v>5.3000000000000007</v>
      </c>
      <c r="R38" s="17" t="e">
        <f ca="1">GridCalc</f>
        <v>#N/A</v>
      </c>
      <c r="S38" s="17" t="e">
        <f ca="1">GridCalc</f>
        <v>#N/A</v>
      </c>
      <c r="T38" s="17" t="e">
        <f ca="1">GridCalc</f>
        <v>#N/A</v>
      </c>
      <c r="U38" s="17" t="e">
        <f ca="1">GridCalc</f>
        <v>#N/A</v>
      </c>
      <c r="V38" s="17" t="e">
        <f ca="1">GridCalc</f>
        <v>#N/A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 x14ac:dyDescent="0.3">
      <c r="A39" s="17">
        <f t="shared" si="3"/>
        <v>4.3000000000000007</v>
      </c>
      <c r="B39" s="17">
        <v>8</v>
      </c>
      <c r="C39" s="17">
        <f t="shared" ca="1" si="2"/>
        <v>8</v>
      </c>
      <c r="D39" s="17" t="str">
        <f ca="1">INDEX(Activities[アクティビティ],MATCH($C39,Activities[Id],0))</f>
        <v>ステージ選択画面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 t="e">
        <f ca="1">GridCalc</f>
        <v>#N/A</v>
      </c>
      <c r="P39" s="17" t="e">
        <f ca="1">GridCalc</f>
        <v>#N/A</v>
      </c>
      <c r="Q39" s="17" t="e">
        <f ca="1">GridCalc</f>
        <v>#N/A</v>
      </c>
      <c r="R39" s="17">
        <f ca="1">GridCalc</f>
        <v>4.3000000000000007</v>
      </c>
      <c r="S39" s="17">
        <f ca="1">GridCalc</f>
        <v>4.3000000000000007</v>
      </c>
      <c r="T39" s="17" t="e">
        <f ca="1">GridCalc</f>
        <v>#N/A</v>
      </c>
      <c r="U39" s="17" t="e">
        <f ca="1">GridCalc</f>
        <v>#N/A</v>
      </c>
      <c r="V39" s="17" t="e">
        <f ca="1">GridCalc</f>
        <v>#N/A</v>
      </c>
      <c r="W39" s="17" t="e">
        <f ca="1">GridCalc</f>
        <v>#N/A</v>
      </c>
      <c r="X39" s="17" t="e">
        <f ca="1">GridCalc</f>
        <v>#N/A</v>
      </c>
      <c r="Y39" s="17" t="e">
        <f ca="1">GridCalc</f>
        <v>#N/A</v>
      </c>
      <c r="Z39" s="17" t="e">
        <f ca="1">GridCalc</f>
        <v>#N/A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 x14ac:dyDescent="0.3">
      <c r="A40" s="17">
        <f t="shared" si="3"/>
        <v>3.3000000000000007</v>
      </c>
      <c r="B40" s="17">
        <v>9</v>
      </c>
      <c r="C40" s="17">
        <f t="shared" ca="1" si="2"/>
        <v>9</v>
      </c>
      <c r="D40" s="17" t="str">
        <f ca="1">INDEX(Activities[アクティビティ],MATCH($C40,Activities[Id],0))</f>
        <v>リザルト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>
        <f ca="1">GridCalc</f>
        <v>3.3000000000000007</v>
      </c>
      <c r="S40" s="17">
        <f ca="1">GridCalc</f>
        <v>3.3000000000000007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 t="e">
        <f ca="1">GridCalc</f>
        <v>#N/A</v>
      </c>
      <c r="X40" s="17" t="e">
        <f ca="1">GridCalc</f>
        <v>#N/A</v>
      </c>
      <c r="Y40" s="17" t="e">
        <f ca="1">GridCalc</f>
        <v>#N/A</v>
      </c>
      <c r="Z40" s="17" t="e">
        <f ca="1">GridCalc</f>
        <v>#N/A</v>
      </c>
      <c r="AA40" s="17" t="e">
        <f ca="1">GridCalc</f>
        <v>#N/A</v>
      </c>
      <c r="AB40" s="17" t="e">
        <f ca="1">GridCalc</f>
        <v>#N/A</v>
      </c>
      <c r="AC40" s="17" t="e">
        <f ca="1">GridCalc</f>
        <v>#N/A</v>
      </c>
      <c r="AD40" s="17" t="e">
        <f ca="1">GridCalc</f>
        <v>#N/A</v>
      </c>
      <c r="AE40" s="17" t="e">
        <f ca="1">GridCalc</f>
        <v>#N/A</v>
      </c>
      <c r="AF40" s="17" t="e">
        <f ca="1">GridCalc</f>
        <v>#N/A</v>
      </c>
      <c r="AG40" s="17" t="e">
        <f ca="1">GridCalc</f>
        <v>#N/A</v>
      </c>
      <c r="AH40" s="17" t="e">
        <f ca="1">GridCalc</f>
        <v>#N/A</v>
      </c>
      <c r="AI40" s="17" t="e">
        <f ca="1">GridCalc</f>
        <v>#N/A</v>
      </c>
    </row>
    <row r="43" spans="1:35" x14ac:dyDescent="0.3">
      <c r="E43" s="18">
        <f ca="1">E31</f>
        <v>42681</v>
      </c>
      <c r="F43" s="18">
        <f t="shared" ref="F43:AH43" ca="1" si="4">F31</f>
        <v>42682</v>
      </c>
      <c r="G43" s="18">
        <f t="shared" ca="1" si="4"/>
        <v>42683</v>
      </c>
      <c r="H43" s="18">
        <f t="shared" ca="1" si="4"/>
        <v>42684</v>
      </c>
      <c r="I43" s="18">
        <f t="shared" ca="1" si="4"/>
        <v>42685</v>
      </c>
      <c r="J43" s="18">
        <f t="shared" ca="1" si="4"/>
        <v>42686</v>
      </c>
      <c r="K43" s="18">
        <f t="shared" ca="1" si="4"/>
        <v>42687</v>
      </c>
      <c r="L43" s="18">
        <f t="shared" ca="1" si="4"/>
        <v>42688</v>
      </c>
      <c r="M43" s="18">
        <f t="shared" ca="1" si="4"/>
        <v>42689</v>
      </c>
      <c r="N43" s="18">
        <f t="shared" ca="1" si="4"/>
        <v>42690</v>
      </c>
      <c r="O43" s="18">
        <f t="shared" ca="1" si="4"/>
        <v>42691</v>
      </c>
      <c r="P43" s="18">
        <f t="shared" ca="1" si="4"/>
        <v>42692</v>
      </c>
      <c r="Q43" s="18">
        <f t="shared" ca="1" si="4"/>
        <v>42693</v>
      </c>
      <c r="R43" s="18">
        <f t="shared" ca="1" si="4"/>
        <v>42694</v>
      </c>
      <c r="S43" s="18">
        <f t="shared" ca="1" si="4"/>
        <v>42695</v>
      </c>
      <c r="T43" s="18">
        <f t="shared" ca="1" si="4"/>
        <v>42696</v>
      </c>
      <c r="U43" s="18">
        <f t="shared" ca="1" si="4"/>
        <v>42697</v>
      </c>
      <c r="V43" s="18">
        <f t="shared" ca="1" si="4"/>
        <v>42698</v>
      </c>
      <c r="W43" s="18">
        <f t="shared" ca="1" si="4"/>
        <v>42699</v>
      </c>
      <c r="X43" s="18">
        <f t="shared" ca="1" si="4"/>
        <v>42700</v>
      </c>
      <c r="Y43" s="18">
        <f t="shared" ca="1" si="4"/>
        <v>42701</v>
      </c>
      <c r="Z43" s="18">
        <f t="shared" ca="1" si="4"/>
        <v>42702</v>
      </c>
      <c r="AA43" s="18">
        <f t="shared" ca="1" si="4"/>
        <v>42703</v>
      </c>
      <c r="AB43" s="18">
        <f t="shared" ca="1" si="4"/>
        <v>42704</v>
      </c>
      <c r="AC43" s="18">
        <f t="shared" ca="1" si="4"/>
        <v>42705</v>
      </c>
      <c r="AD43" s="18">
        <f t="shared" ca="1" si="4"/>
        <v>42706</v>
      </c>
      <c r="AE43" s="18">
        <f t="shared" ca="1" si="4"/>
        <v>42707</v>
      </c>
      <c r="AF43" s="18">
        <f t="shared" ca="1" si="4"/>
        <v>42708</v>
      </c>
      <c r="AG43" s="18">
        <f t="shared" ca="1" si="4"/>
        <v>42709</v>
      </c>
      <c r="AH43" s="18">
        <f t="shared" ca="1" si="4"/>
        <v>42710</v>
      </c>
    </row>
    <row r="44" spans="1:35" x14ac:dyDescent="0.3">
      <c r="C44" s="17">
        <f ca="1">C32</f>
        <v>1</v>
      </c>
      <c r="D44" s="17" t="str">
        <f ca="1">UPPER(INDEX(Activities[アクティビティ],MATCH($C44,Activities[Id],0)))</f>
        <v>プレイヤー歩行関係</v>
      </c>
      <c r="E44" s="17" t="e">
        <f t="shared" ref="E44:AH44" ca="1" si="5">IF(ISERROR(F32),E32,NA())</f>
        <v>#N/A</v>
      </c>
      <c r="F44" s="17">
        <f t="shared" ca="1" si="5"/>
        <v>11.3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 x14ac:dyDescent="0.3">
      <c r="C45" s="17">
        <f t="shared" ref="C45:C52" ca="1" si="6">C33</f>
        <v>2</v>
      </c>
      <c r="D45" s="17" t="str">
        <f ca="1">UPPER(INDEX(Activities[アクティビティ],MATCH($C45,Activities[Id],0)))</f>
        <v>エネミーAI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>
        <f t="shared" ca="1" si="7"/>
        <v>10.3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 x14ac:dyDescent="0.3">
      <c r="C46" s="17">
        <f t="shared" ca="1" si="6"/>
        <v>3</v>
      </c>
      <c r="D46" s="17" t="str">
        <f ca="1">UPPER(INDEX(Activities[アクティビティ],MATCH($C46,Activities[Id],0)))</f>
        <v>プレイヤー攻撃関係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>
        <f t="shared" ca="1" si="8"/>
        <v>9.3000000000000007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 x14ac:dyDescent="0.3">
      <c r="C47" s="17">
        <f t="shared" ca="1" si="6"/>
        <v>4</v>
      </c>
      <c r="D47" s="17" t="str">
        <f ca="1">UPPER(INDEX(Activities[アクティビティ],MATCH($C47,Activities[Id],0)))</f>
        <v>ノックバック関係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>
        <f t="shared" ca="1" si="9"/>
        <v>8.3000000000000007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 x14ac:dyDescent="0.3">
      <c r="C48" s="17">
        <f t="shared" ca="1" si="6"/>
        <v>5</v>
      </c>
      <c r="D48" s="17" t="str">
        <f ca="1">UPPER(INDEX(Activities[アクティビティ],MATCH($C48,Activities[Id],0)))</f>
        <v>スポーン関係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 t="e">
        <f t="shared" ca="1" si="10"/>
        <v>#N/A</v>
      </c>
      <c r="H48" s="17" t="e">
        <f t="shared" ca="1" si="10"/>
        <v>#N/A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>
        <f t="shared" ca="1" si="10"/>
        <v>7.3000000000000007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 x14ac:dyDescent="0.3">
      <c r="C49" s="17">
        <f t="shared" ca="1" si="6"/>
        <v>6</v>
      </c>
      <c r="D49" s="17" t="str">
        <f ca="1">UPPER(INDEX(Activities[アクティビティ],MATCH($C49,Activities[Id],0)))</f>
        <v>クリア判定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>
        <f t="shared" ca="1" si="11"/>
        <v>6.3000000000000007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 t="e">
        <f t="shared" ca="1" si="11"/>
        <v>#N/A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 x14ac:dyDescent="0.3">
      <c r="C50" s="17">
        <f t="shared" ca="1" si="6"/>
        <v>7</v>
      </c>
      <c r="D50" s="17" t="str">
        <f ca="1">UPPER(INDEX(Activities[アクティビティ],MATCH($C50,Activities[Id],0)))</f>
        <v>姫関係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 t="e">
        <f t="shared" ca="1" si="12"/>
        <v>#N/A</v>
      </c>
      <c r="N50" s="17" t="e">
        <f t="shared" ca="1" si="12"/>
        <v>#N/A</v>
      </c>
      <c r="O50" s="17" t="e">
        <f t="shared" ca="1" si="12"/>
        <v>#N/A</v>
      </c>
      <c r="P50" s="17" t="e">
        <f t="shared" ca="1" si="12"/>
        <v>#N/A</v>
      </c>
      <c r="Q50" s="17">
        <f t="shared" ca="1" si="12"/>
        <v>5.3000000000000007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 t="e">
        <f t="shared" ca="1" si="12"/>
        <v>#N/A</v>
      </c>
      <c r="V50" s="17" t="e">
        <f t="shared" ca="1" si="12"/>
        <v>#N/A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 x14ac:dyDescent="0.3">
      <c r="C51" s="17">
        <f t="shared" ca="1" si="6"/>
        <v>8</v>
      </c>
      <c r="D51" s="17" t="str">
        <f ca="1">UPPER(INDEX(Activities[アクティビティ],MATCH($C51,Activities[Id],0)))</f>
        <v>ステージ選択画面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>
        <f t="shared" ca="1" si="13"/>
        <v>4.3000000000000007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 t="e">
        <f t="shared" ca="1" si="13"/>
        <v>#N/A</v>
      </c>
      <c r="X51" s="17" t="e">
        <f t="shared" ca="1" si="13"/>
        <v>#N/A</v>
      </c>
      <c r="Y51" s="17" t="e">
        <f t="shared" ca="1" si="13"/>
        <v>#N/A</v>
      </c>
      <c r="Z51" s="17" t="e">
        <f t="shared" ca="1" si="13"/>
        <v>#N/A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 x14ac:dyDescent="0.3">
      <c r="C52" s="17">
        <f t="shared" ca="1" si="6"/>
        <v>9</v>
      </c>
      <c r="D52" s="17" t="str">
        <f ca="1">UPPER(INDEX(Activities[アクティビティ],MATCH($C52,Activities[Id],0)))</f>
        <v>リザルト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>
        <f t="shared" ca="1" si="14"/>
        <v>3.3000000000000007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 t="e">
        <f t="shared" ca="1" si="14"/>
        <v>#N/A</v>
      </c>
      <c r="X52" s="17" t="e">
        <f t="shared" ca="1" si="14"/>
        <v>#N/A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 x14ac:dyDescent="0.3">
      <c r="E55" s="18">
        <f ca="1">E31</f>
        <v>42681</v>
      </c>
      <c r="F55" s="18">
        <f t="shared" ref="F55:AH55" ca="1" si="15">F31</f>
        <v>42682</v>
      </c>
      <c r="G55" s="18">
        <f t="shared" ca="1" si="15"/>
        <v>42683</v>
      </c>
      <c r="H55" s="18">
        <f t="shared" ca="1" si="15"/>
        <v>42684</v>
      </c>
      <c r="I55" s="18">
        <f t="shared" ca="1" si="15"/>
        <v>42685</v>
      </c>
      <c r="J55" s="18">
        <f t="shared" ca="1" si="15"/>
        <v>42686</v>
      </c>
      <c r="K55" s="18">
        <f t="shared" ca="1" si="15"/>
        <v>42687</v>
      </c>
      <c r="L55" s="18">
        <f t="shared" ca="1" si="15"/>
        <v>42688</v>
      </c>
      <c r="M55" s="18">
        <f t="shared" ca="1" si="15"/>
        <v>42689</v>
      </c>
      <c r="N55" s="18">
        <f t="shared" ca="1" si="15"/>
        <v>42690</v>
      </c>
      <c r="O55" s="18">
        <f t="shared" ca="1" si="15"/>
        <v>42691</v>
      </c>
      <c r="P55" s="18">
        <f t="shared" ca="1" si="15"/>
        <v>42692</v>
      </c>
      <c r="Q55" s="18">
        <f t="shared" ca="1" si="15"/>
        <v>42693</v>
      </c>
      <c r="R55" s="18">
        <f t="shared" ca="1" si="15"/>
        <v>42694</v>
      </c>
      <c r="S55" s="18">
        <f t="shared" ca="1" si="15"/>
        <v>42695</v>
      </c>
      <c r="T55" s="18">
        <f t="shared" ca="1" si="15"/>
        <v>42696</v>
      </c>
      <c r="U55" s="18">
        <f t="shared" ca="1" si="15"/>
        <v>42697</v>
      </c>
      <c r="V55" s="18">
        <f t="shared" ca="1" si="15"/>
        <v>42698</v>
      </c>
      <c r="W55" s="18">
        <f t="shared" ca="1" si="15"/>
        <v>42699</v>
      </c>
      <c r="X55" s="18">
        <f t="shared" ca="1" si="15"/>
        <v>42700</v>
      </c>
      <c r="Y55" s="18">
        <f t="shared" ca="1" si="15"/>
        <v>42701</v>
      </c>
      <c r="Z55" s="18">
        <f t="shared" ca="1" si="15"/>
        <v>42702</v>
      </c>
      <c r="AA55" s="18">
        <f t="shared" ca="1" si="15"/>
        <v>42703</v>
      </c>
      <c r="AB55" s="18">
        <f t="shared" ca="1" si="15"/>
        <v>42704</v>
      </c>
      <c r="AC55" s="18">
        <f t="shared" ca="1" si="15"/>
        <v>42705</v>
      </c>
      <c r="AD55" s="18">
        <f t="shared" ca="1" si="15"/>
        <v>42706</v>
      </c>
      <c r="AE55" s="18">
        <f t="shared" ca="1" si="15"/>
        <v>42707</v>
      </c>
      <c r="AF55" s="18">
        <f t="shared" ca="1" si="15"/>
        <v>42708</v>
      </c>
      <c r="AG55" s="18">
        <f t="shared" ca="1" si="15"/>
        <v>42709</v>
      </c>
      <c r="AH55" s="18">
        <f t="shared" ca="1" si="15"/>
        <v>42710</v>
      </c>
    </row>
    <row r="56" spans="3:34" x14ac:dyDescent="0.3">
      <c r="D56" s="17" t="s">
        <v>15</v>
      </c>
      <c r="E56" s="17">
        <f t="shared" ref="E56:AH56" ca="1" si="16">IF(E55=$D$3,5,NA())</f>
        <v>5</v>
      </c>
      <c r="F56" s="17" t="e">
        <f t="shared" ca="1" si="16"/>
        <v>#N/A</v>
      </c>
      <c r="G56" s="17" t="e">
        <f t="shared" ca="1" si="16"/>
        <v>#N/A</v>
      </c>
      <c r="H56" s="17" t="e">
        <f t="shared" ca="1" si="16"/>
        <v>#N/A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 x14ac:dyDescent="0.3">
      <c r="D58" s="20">
        <f ca="1">DATE(YEAR(MIN(E55:AH55)),MONTH(MIN(E55:AH55)),1)</f>
        <v>42675</v>
      </c>
      <c r="E58" s="17">
        <f ca="1">IF(MEDIAN($D58,E$55,EOMONTH($D58,0))=E$55,0.5,NA())</f>
        <v>0.5</v>
      </c>
      <c r="F58" s="17">
        <f t="shared" ref="F58:AH58" ca="1" si="17">IF(MEDIAN($D58,F$55,EOMONTH($D58,0))=F$55,0.5,NA())</f>
        <v>0.5</v>
      </c>
      <c r="G58" s="17">
        <f t="shared" ca="1" si="17"/>
        <v>0.5</v>
      </c>
      <c r="H58" s="17">
        <f t="shared" ca="1" si="17"/>
        <v>0.5</v>
      </c>
      <c r="I58" s="17">
        <f t="shared" ca="1" si="17"/>
        <v>0.5</v>
      </c>
      <c r="J58" s="17">
        <f t="shared" ca="1" si="17"/>
        <v>0.5</v>
      </c>
      <c r="K58" s="17">
        <f t="shared" ca="1" si="17"/>
        <v>0.5</v>
      </c>
      <c r="L58" s="17">
        <f t="shared" ca="1" si="17"/>
        <v>0.5</v>
      </c>
      <c r="M58" s="17">
        <f t="shared" ca="1" si="17"/>
        <v>0.5</v>
      </c>
      <c r="N58" s="17">
        <f t="shared" ca="1" si="17"/>
        <v>0.5</v>
      </c>
      <c r="O58" s="17">
        <f t="shared" ca="1" si="17"/>
        <v>0.5</v>
      </c>
      <c r="P58" s="17">
        <f t="shared" ca="1" si="17"/>
        <v>0.5</v>
      </c>
      <c r="Q58" s="17">
        <f t="shared" ca="1" si="17"/>
        <v>0.5</v>
      </c>
      <c r="R58" s="17">
        <f t="shared" ca="1" si="17"/>
        <v>0.5</v>
      </c>
      <c r="S58" s="17">
        <f t="shared" ca="1" si="17"/>
        <v>0.5</v>
      </c>
      <c r="T58" s="17">
        <f t="shared" ca="1" si="17"/>
        <v>0.5</v>
      </c>
      <c r="U58" s="17">
        <f t="shared" ca="1" si="17"/>
        <v>0.5</v>
      </c>
      <c r="V58" s="17">
        <f t="shared" ca="1" si="17"/>
        <v>0.5</v>
      </c>
      <c r="W58" s="17">
        <f t="shared" ca="1" si="17"/>
        <v>0.5</v>
      </c>
      <c r="X58" s="17">
        <f t="shared" ca="1" si="17"/>
        <v>0.5</v>
      </c>
      <c r="Y58" s="17">
        <f t="shared" ca="1" si="17"/>
        <v>0.5</v>
      </c>
      <c r="Z58" s="17">
        <f t="shared" ca="1" si="17"/>
        <v>0.5</v>
      </c>
      <c r="AA58" s="17">
        <f t="shared" ca="1" si="17"/>
        <v>0.5</v>
      </c>
      <c r="AB58" s="17">
        <f t="shared" ca="1" si="17"/>
        <v>0.5</v>
      </c>
      <c r="AC58" s="17" t="e">
        <f t="shared" ca="1" si="17"/>
        <v>#N/A</v>
      </c>
      <c r="AD58" s="17" t="e">
        <f t="shared" ca="1" si="17"/>
        <v>#N/A</v>
      </c>
      <c r="AE58" s="17" t="e">
        <f t="shared" ca="1" si="17"/>
        <v>#N/A</v>
      </c>
      <c r="AF58" s="17" t="e">
        <f t="shared" ca="1" si="17"/>
        <v>#N/A</v>
      </c>
      <c r="AG58" s="17" t="e">
        <f t="shared" ca="1" si="17"/>
        <v>#N/A</v>
      </c>
      <c r="AH58" s="17" t="e">
        <f t="shared" ca="1" si="17"/>
        <v>#N/A</v>
      </c>
    </row>
    <row r="59" spans="3:34" x14ac:dyDescent="0.3">
      <c r="D59" s="20" t="str">
        <f ca="1">TEXT(D58,"yyyy年 m月 ") &amp; " - Top Band"</f>
        <v>2016年 11月  - Top Band</v>
      </c>
      <c r="E59" s="17">
        <f ca="1">E58+12.5</f>
        <v>13</v>
      </c>
      <c r="F59" s="17">
        <f t="shared" ref="F59:AH59" ca="1" si="18">F58+12.5</f>
        <v>13</v>
      </c>
      <c r="G59" s="17">
        <f t="shared" ca="1" si="18"/>
        <v>13</v>
      </c>
      <c r="H59" s="17">
        <f t="shared" ca="1" si="18"/>
        <v>13</v>
      </c>
      <c r="I59" s="17">
        <f t="shared" ca="1" si="18"/>
        <v>13</v>
      </c>
      <c r="J59" s="17">
        <f t="shared" ca="1" si="18"/>
        <v>13</v>
      </c>
      <c r="K59" s="17">
        <f t="shared" ca="1" si="18"/>
        <v>13</v>
      </c>
      <c r="L59" s="17">
        <f t="shared" ca="1" si="18"/>
        <v>13</v>
      </c>
      <c r="M59" s="17">
        <f t="shared" ca="1" si="18"/>
        <v>13</v>
      </c>
      <c r="N59" s="17">
        <f t="shared" ca="1" si="18"/>
        <v>13</v>
      </c>
      <c r="O59" s="17">
        <f t="shared" ca="1" si="18"/>
        <v>13</v>
      </c>
      <c r="P59" s="17">
        <f t="shared" ca="1" si="18"/>
        <v>13</v>
      </c>
      <c r="Q59" s="17">
        <f t="shared" ca="1" si="18"/>
        <v>13</v>
      </c>
      <c r="R59" s="17">
        <f t="shared" ca="1" si="18"/>
        <v>13</v>
      </c>
      <c r="S59" s="17">
        <f t="shared" ca="1" si="18"/>
        <v>13</v>
      </c>
      <c r="T59" s="17">
        <f t="shared" ca="1" si="18"/>
        <v>13</v>
      </c>
      <c r="U59" s="17">
        <f t="shared" ca="1" si="18"/>
        <v>13</v>
      </c>
      <c r="V59" s="17">
        <f t="shared" ca="1" si="18"/>
        <v>13</v>
      </c>
      <c r="W59" s="17">
        <f t="shared" ca="1" si="18"/>
        <v>13</v>
      </c>
      <c r="X59" s="17">
        <f t="shared" ca="1" si="18"/>
        <v>13</v>
      </c>
      <c r="Y59" s="17">
        <f t="shared" ca="1" si="18"/>
        <v>13</v>
      </c>
      <c r="Z59" s="17">
        <f t="shared" ca="1" si="18"/>
        <v>13</v>
      </c>
      <c r="AA59" s="17">
        <f t="shared" ca="1" si="18"/>
        <v>13</v>
      </c>
      <c r="AB59" s="17">
        <f t="shared" ca="1" si="18"/>
        <v>13</v>
      </c>
      <c r="AC59" s="17" t="e">
        <f t="shared" ca="1" si="18"/>
        <v>#N/A</v>
      </c>
      <c r="AD59" s="17" t="e">
        <f t="shared" ca="1" si="18"/>
        <v>#N/A</v>
      </c>
      <c r="AE59" s="17" t="e">
        <f t="shared" ca="1" si="18"/>
        <v>#N/A</v>
      </c>
      <c r="AF59" s="17" t="e">
        <f t="shared" ca="1" si="18"/>
        <v>#N/A</v>
      </c>
      <c r="AG59" s="17" t="e">
        <f t="shared" ca="1" si="18"/>
        <v>#N/A</v>
      </c>
      <c r="AH59" s="17" t="e">
        <f t="shared" ca="1" si="18"/>
        <v>#N/A</v>
      </c>
    </row>
    <row r="60" spans="3:34" x14ac:dyDescent="0.3">
      <c r="D60" s="21"/>
    </row>
    <row r="61" spans="3:34" x14ac:dyDescent="0.3">
      <c r="D61" s="20">
        <f ca="1">EOMONTH(D58,0)+1</f>
        <v>42705</v>
      </c>
      <c r="E61" s="17" t="e">
        <f ca="1">IF(MEDIAN($D61,E$55,EOMONTH($D61,0))=E$55,0.5,NA())</f>
        <v>#N/A</v>
      </c>
      <c r="F61" s="17" t="e">
        <f t="shared" ref="F61:AH61" ca="1" si="19">IF(MEDIAN($D61,F$55,EOMONTH($D61,0))=F$55,0.5,NA())</f>
        <v>#N/A</v>
      </c>
      <c r="G61" s="17" t="e">
        <f t="shared" ca="1" si="19"/>
        <v>#N/A</v>
      </c>
      <c r="H61" s="17" t="e">
        <f t="shared" ca="1" si="19"/>
        <v>#N/A</v>
      </c>
      <c r="I61" s="17" t="e">
        <f t="shared" ca="1" si="19"/>
        <v>#N/A</v>
      </c>
      <c r="J61" s="17" t="e">
        <f t="shared" ca="1" si="19"/>
        <v>#N/A</v>
      </c>
      <c r="K61" s="17" t="e">
        <f t="shared" ca="1" si="19"/>
        <v>#N/A</v>
      </c>
      <c r="L61" s="17" t="e">
        <f t="shared" ca="1" si="19"/>
        <v>#N/A</v>
      </c>
      <c r="M61" s="17" t="e">
        <f t="shared" ca="1" si="19"/>
        <v>#N/A</v>
      </c>
      <c r="N61" s="17" t="e">
        <f t="shared" ca="1" si="19"/>
        <v>#N/A</v>
      </c>
      <c r="O61" s="17" t="e">
        <f t="shared" ca="1" si="19"/>
        <v>#N/A</v>
      </c>
      <c r="P61" s="17" t="e">
        <f t="shared" ca="1" si="19"/>
        <v>#N/A</v>
      </c>
      <c r="Q61" s="17" t="e">
        <f t="shared" ca="1" si="19"/>
        <v>#N/A</v>
      </c>
      <c r="R61" s="17" t="e">
        <f t="shared" ca="1" si="19"/>
        <v>#N/A</v>
      </c>
      <c r="S61" s="17" t="e">
        <f t="shared" ca="1" si="19"/>
        <v>#N/A</v>
      </c>
      <c r="T61" s="17" t="e">
        <f t="shared" ca="1" si="19"/>
        <v>#N/A</v>
      </c>
      <c r="U61" s="17" t="e">
        <f t="shared" ca="1" si="19"/>
        <v>#N/A</v>
      </c>
      <c r="V61" s="17" t="e">
        <f t="shared" ca="1" si="19"/>
        <v>#N/A</v>
      </c>
      <c r="W61" s="17" t="e">
        <f t="shared" ca="1" si="19"/>
        <v>#N/A</v>
      </c>
      <c r="X61" s="17" t="e">
        <f t="shared" ca="1" si="19"/>
        <v>#N/A</v>
      </c>
      <c r="Y61" s="17" t="e">
        <f t="shared" ca="1" si="19"/>
        <v>#N/A</v>
      </c>
      <c r="Z61" s="17" t="e">
        <f t="shared" ca="1" si="19"/>
        <v>#N/A</v>
      </c>
      <c r="AA61" s="17" t="e">
        <f t="shared" ca="1" si="19"/>
        <v>#N/A</v>
      </c>
      <c r="AB61" s="17" t="e">
        <f t="shared" ca="1" si="19"/>
        <v>#N/A</v>
      </c>
      <c r="AC61" s="17">
        <f t="shared" ca="1" si="19"/>
        <v>0.5</v>
      </c>
      <c r="AD61" s="17">
        <f t="shared" ca="1" si="19"/>
        <v>0.5</v>
      </c>
      <c r="AE61" s="17">
        <f t="shared" ca="1" si="19"/>
        <v>0.5</v>
      </c>
      <c r="AF61" s="17">
        <f t="shared" ca="1" si="19"/>
        <v>0.5</v>
      </c>
      <c r="AG61" s="17">
        <f t="shared" ca="1" si="19"/>
        <v>0.5</v>
      </c>
      <c r="AH61" s="17">
        <f t="shared" ca="1" si="19"/>
        <v>0.5</v>
      </c>
    </row>
    <row r="62" spans="3:34" x14ac:dyDescent="0.3">
      <c r="D62" s="20" t="str">
        <f ca="1">TEXT(D61,"yyyy年 m月") &amp; " - Top Band"</f>
        <v>2016年 12月 - Top Band</v>
      </c>
      <c r="E62" s="17" t="e">
        <f ca="1">E61+12.5</f>
        <v>#N/A</v>
      </c>
      <c r="F62" s="17" t="e">
        <f t="shared" ref="F62:AH62" ca="1" si="20">F61+12.5</f>
        <v>#N/A</v>
      </c>
      <c r="G62" s="17" t="e">
        <f t="shared" ca="1" si="20"/>
        <v>#N/A</v>
      </c>
      <c r="H62" s="17" t="e">
        <f t="shared" ca="1" si="20"/>
        <v>#N/A</v>
      </c>
      <c r="I62" s="17" t="e">
        <f t="shared" ca="1" si="20"/>
        <v>#N/A</v>
      </c>
      <c r="J62" s="17" t="e">
        <f t="shared" ca="1" si="20"/>
        <v>#N/A</v>
      </c>
      <c r="K62" s="17" t="e">
        <f t="shared" ca="1" si="20"/>
        <v>#N/A</v>
      </c>
      <c r="L62" s="17" t="e">
        <f t="shared" ca="1" si="20"/>
        <v>#N/A</v>
      </c>
      <c r="M62" s="17" t="e">
        <f t="shared" ca="1" si="20"/>
        <v>#N/A</v>
      </c>
      <c r="N62" s="17" t="e">
        <f t="shared" ca="1" si="20"/>
        <v>#N/A</v>
      </c>
      <c r="O62" s="17" t="e">
        <f t="shared" ca="1" si="20"/>
        <v>#N/A</v>
      </c>
      <c r="P62" s="17" t="e">
        <f t="shared" ca="1" si="20"/>
        <v>#N/A</v>
      </c>
      <c r="Q62" s="17" t="e">
        <f t="shared" ca="1" si="20"/>
        <v>#N/A</v>
      </c>
      <c r="R62" s="17" t="e">
        <f t="shared" ca="1" si="20"/>
        <v>#N/A</v>
      </c>
      <c r="S62" s="17" t="e">
        <f t="shared" ca="1" si="20"/>
        <v>#N/A</v>
      </c>
      <c r="T62" s="17" t="e">
        <f t="shared" ca="1" si="20"/>
        <v>#N/A</v>
      </c>
      <c r="U62" s="17" t="e">
        <f t="shared" ca="1" si="20"/>
        <v>#N/A</v>
      </c>
      <c r="V62" s="17" t="e">
        <f t="shared" ca="1" si="20"/>
        <v>#N/A</v>
      </c>
      <c r="W62" s="17" t="e">
        <f t="shared" ca="1" si="20"/>
        <v>#N/A</v>
      </c>
      <c r="X62" s="17" t="e">
        <f t="shared" ca="1" si="20"/>
        <v>#N/A</v>
      </c>
      <c r="Y62" s="17" t="e">
        <f t="shared" ca="1" si="20"/>
        <v>#N/A</v>
      </c>
      <c r="Z62" s="17" t="e">
        <f t="shared" ca="1" si="20"/>
        <v>#N/A</v>
      </c>
      <c r="AA62" s="17" t="e">
        <f t="shared" ca="1" si="20"/>
        <v>#N/A</v>
      </c>
      <c r="AB62" s="17" t="e">
        <f t="shared" ca="1" si="20"/>
        <v>#N/A</v>
      </c>
      <c r="AC62" s="17">
        <f t="shared" ca="1" si="20"/>
        <v>13</v>
      </c>
      <c r="AD62" s="17">
        <f t="shared" ca="1" si="20"/>
        <v>13</v>
      </c>
      <c r="AE62" s="17">
        <f t="shared" ca="1" si="20"/>
        <v>13</v>
      </c>
      <c r="AF62" s="17">
        <f t="shared" ca="1" si="20"/>
        <v>13</v>
      </c>
      <c r="AG62" s="17">
        <f t="shared" ca="1" si="20"/>
        <v>13</v>
      </c>
      <c r="AH62" s="17">
        <f t="shared" ca="1" si="20"/>
        <v>13</v>
      </c>
    </row>
    <row r="63" spans="3:34" x14ac:dyDescent="0.3">
      <c r="D63" s="21"/>
    </row>
    <row r="65" spans="4:34" x14ac:dyDescent="0.3">
      <c r="D65" s="20">
        <f ca="1">D58+1</f>
        <v>42676</v>
      </c>
      <c r="E65" s="17" t="e">
        <f ca="1">IF(MEDIAN($D65,E$55)=E$55,0.5,NA())</f>
        <v>#N/A</v>
      </c>
      <c r="F65" s="17" t="e">
        <f t="shared" ref="F65:AH66" ca="1" si="21">IF(MEDIAN($D65,F$55)=F$55,0.5,NA())</f>
        <v>#N/A</v>
      </c>
      <c r="G65" s="17" t="e">
        <f t="shared" ca="1" si="21"/>
        <v>#N/A</v>
      </c>
      <c r="H65" s="17" t="e">
        <f t="shared" ca="1" si="21"/>
        <v>#N/A</v>
      </c>
      <c r="I65" s="17" t="e">
        <f t="shared" ca="1" si="21"/>
        <v>#N/A</v>
      </c>
      <c r="J65" s="17" t="e">
        <f t="shared" ca="1" si="21"/>
        <v>#N/A</v>
      </c>
      <c r="K65" s="17" t="e">
        <f t="shared" ca="1" si="21"/>
        <v>#N/A</v>
      </c>
      <c r="L65" s="17" t="e">
        <f t="shared" ca="1" si="21"/>
        <v>#N/A</v>
      </c>
      <c r="M65" s="17" t="e">
        <f t="shared" ca="1" si="21"/>
        <v>#N/A</v>
      </c>
      <c r="N65" s="17" t="e">
        <f t="shared" ca="1" si="21"/>
        <v>#N/A</v>
      </c>
      <c r="O65" s="17" t="e">
        <f t="shared" ca="1" si="21"/>
        <v>#N/A</v>
      </c>
      <c r="P65" s="17" t="e">
        <f t="shared" ca="1" si="21"/>
        <v>#N/A</v>
      </c>
      <c r="Q65" s="17" t="e">
        <f t="shared" ca="1" si="21"/>
        <v>#N/A</v>
      </c>
      <c r="R65" s="17" t="e">
        <f t="shared" ca="1" si="21"/>
        <v>#N/A</v>
      </c>
      <c r="S65" s="17" t="e">
        <f t="shared" ca="1" si="21"/>
        <v>#N/A</v>
      </c>
      <c r="T65" s="17" t="e">
        <f t="shared" ca="1" si="21"/>
        <v>#N/A</v>
      </c>
      <c r="U65" s="17" t="e">
        <f t="shared" ca="1" si="21"/>
        <v>#N/A</v>
      </c>
      <c r="V65" s="17" t="e">
        <f t="shared" ca="1" si="21"/>
        <v>#N/A</v>
      </c>
      <c r="W65" s="17" t="e">
        <f t="shared" ca="1" si="21"/>
        <v>#N/A</v>
      </c>
      <c r="X65" s="17" t="e">
        <f t="shared" ca="1" si="21"/>
        <v>#N/A</v>
      </c>
      <c r="Y65" s="17" t="e">
        <f t="shared" ca="1" si="21"/>
        <v>#N/A</v>
      </c>
      <c r="Z65" s="17" t="e">
        <f t="shared" ca="1" si="21"/>
        <v>#N/A</v>
      </c>
      <c r="AA65" s="17" t="e">
        <f t="shared" ca="1" si="21"/>
        <v>#N/A</v>
      </c>
      <c r="AB65" s="17" t="e">
        <f t="shared" ca="1" si="21"/>
        <v>#N/A</v>
      </c>
      <c r="AC65" s="17" t="e">
        <f t="shared" ca="1" si="21"/>
        <v>#N/A</v>
      </c>
      <c r="AD65" s="17" t="e">
        <f t="shared" ca="1" si="21"/>
        <v>#N/A</v>
      </c>
      <c r="AE65" s="17" t="e">
        <f t="shared" ca="1" si="21"/>
        <v>#N/A</v>
      </c>
      <c r="AF65" s="17" t="e">
        <f t="shared" ca="1" si="21"/>
        <v>#N/A</v>
      </c>
      <c r="AG65" s="17" t="e">
        <f t="shared" ca="1" si="21"/>
        <v>#N/A</v>
      </c>
      <c r="AH65" s="17" t="e">
        <f t="shared" ca="1" si="21"/>
        <v>#N/A</v>
      </c>
    </row>
    <row r="66" spans="4:34" x14ac:dyDescent="0.3">
      <c r="D66" s="20">
        <f ca="1">D61+1</f>
        <v>42706</v>
      </c>
      <c r="E66" s="17" t="e">
        <f ca="1">IF(MEDIAN($D66,E$55)=E$55,0.5,NA())</f>
        <v>#N/A</v>
      </c>
      <c r="F66" s="17" t="e">
        <f t="shared" ca="1" si="21"/>
        <v>#N/A</v>
      </c>
      <c r="G66" s="17" t="e">
        <f t="shared" ca="1" si="21"/>
        <v>#N/A</v>
      </c>
      <c r="H66" s="17" t="e">
        <f t="shared" ca="1" si="21"/>
        <v>#N/A</v>
      </c>
      <c r="I66" s="17" t="e">
        <f t="shared" ca="1" si="21"/>
        <v>#N/A</v>
      </c>
      <c r="J66" s="17" t="e">
        <f t="shared" ca="1" si="21"/>
        <v>#N/A</v>
      </c>
      <c r="K66" s="17" t="e">
        <f t="shared" ca="1" si="21"/>
        <v>#N/A</v>
      </c>
      <c r="L66" s="17" t="e">
        <f t="shared" ca="1" si="21"/>
        <v>#N/A</v>
      </c>
      <c r="M66" s="17" t="e">
        <f t="shared" ca="1" si="21"/>
        <v>#N/A</v>
      </c>
      <c r="N66" s="17" t="e">
        <f t="shared" ca="1" si="21"/>
        <v>#N/A</v>
      </c>
      <c r="O66" s="17" t="e">
        <f t="shared" ca="1" si="21"/>
        <v>#N/A</v>
      </c>
      <c r="P66" s="17" t="e">
        <f t="shared" ca="1" si="21"/>
        <v>#N/A</v>
      </c>
      <c r="Q66" s="17" t="e">
        <f t="shared" ca="1" si="21"/>
        <v>#N/A</v>
      </c>
      <c r="R66" s="17" t="e">
        <f t="shared" ca="1" si="21"/>
        <v>#N/A</v>
      </c>
      <c r="S66" s="17" t="e">
        <f t="shared" ca="1" si="21"/>
        <v>#N/A</v>
      </c>
      <c r="T66" s="17" t="e">
        <f t="shared" ca="1" si="21"/>
        <v>#N/A</v>
      </c>
      <c r="U66" s="17" t="e">
        <f t="shared" ca="1" si="21"/>
        <v>#N/A</v>
      </c>
      <c r="V66" s="17" t="e">
        <f t="shared" ca="1" si="21"/>
        <v>#N/A</v>
      </c>
      <c r="W66" s="17" t="e">
        <f t="shared" ca="1" si="21"/>
        <v>#N/A</v>
      </c>
      <c r="X66" s="17" t="e">
        <f t="shared" ca="1" si="21"/>
        <v>#N/A</v>
      </c>
      <c r="Y66" s="17" t="e">
        <f t="shared" ca="1" si="21"/>
        <v>#N/A</v>
      </c>
      <c r="Z66" s="17" t="e">
        <f t="shared" ca="1" si="21"/>
        <v>#N/A</v>
      </c>
      <c r="AA66" s="17" t="e">
        <f t="shared" ca="1" si="21"/>
        <v>#N/A</v>
      </c>
      <c r="AB66" s="17" t="e">
        <f t="shared" ca="1" si="21"/>
        <v>#N/A</v>
      </c>
      <c r="AC66" s="17" t="e">
        <f t="shared" ca="1" si="21"/>
        <v>#N/A</v>
      </c>
      <c r="AD66" s="17">
        <f t="shared" ca="1" si="21"/>
        <v>0.5</v>
      </c>
      <c r="AE66" s="17" t="e">
        <f t="shared" ca="1" si="21"/>
        <v>#N/A</v>
      </c>
      <c r="AF66" s="17" t="e">
        <f t="shared" ca="1" si="21"/>
        <v>#N/A</v>
      </c>
      <c r="AG66" s="17" t="e">
        <f t="shared" ca="1" si="21"/>
        <v>#N/A</v>
      </c>
      <c r="AH66" s="17" t="e">
        <f t="shared" ca="1" si="21"/>
        <v>#N/A</v>
      </c>
    </row>
    <row r="69" spans="4:34" x14ac:dyDescent="0.3">
      <c r="E69" s="17">
        <v>2.5</v>
      </c>
      <c r="F69" s="17">
        <f>E69</f>
        <v>2.5</v>
      </c>
      <c r="G69" s="17">
        <f t="shared" ref="G69:AH71" si="22">F69</f>
        <v>2.5</v>
      </c>
      <c r="H69" s="17">
        <f t="shared" si="22"/>
        <v>2.5</v>
      </c>
      <c r="I69" s="17">
        <f t="shared" si="22"/>
        <v>2.5</v>
      </c>
      <c r="J69" s="17">
        <f t="shared" si="22"/>
        <v>2.5</v>
      </c>
      <c r="K69" s="17">
        <f t="shared" si="22"/>
        <v>2.5</v>
      </c>
      <c r="L69" s="17">
        <f t="shared" si="22"/>
        <v>2.5</v>
      </c>
      <c r="M69" s="17">
        <f t="shared" si="22"/>
        <v>2.5</v>
      </c>
      <c r="N69" s="17">
        <f t="shared" si="22"/>
        <v>2.5</v>
      </c>
      <c r="O69" s="17">
        <f t="shared" si="22"/>
        <v>2.5</v>
      </c>
      <c r="P69" s="17">
        <f t="shared" si="22"/>
        <v>2.5</v>
      </c>
      <c r="Q69" s="17">
        <f t="shared" si="22"/>
        <v>2.5</v>
      </c>
      <c r="R69" s="17">
        <f t="shared" si="22"/>
        <v>2.5</v>
      </c>
      <c r="S69" s="17">
        <f t="shared" si="22"/>
        <v>2.5</v>
      </c>
      <c r="T69" s="17">
        <f t="shared" si="22"/>
        <v>2.5</v>
      </c>
      <c r="U69" s="17">
        <f t="shared" si="22"/>
        <v>2.5</v>
      </c>
      <c r="V69" s="17">
        <f t="shared" si="22"/>
        <v>2.5</v>
      </c>
      <c r="W69" s="17">
        <f t="shared" si="22"/>
        <v>2.5</v>
      </c>
      <c r="X69" s="17">
        <f t="shared" si="22"/>
        <v>2.5</v>
      </c>
      <c r="Y69" s="17">
        <f t="shared" si="22"/>
        <v>2.5</v>
      </c>
      <c r="Z69" s="17">
        <f t="shared" si="22"/>
        <v>2.5</v>
      </c>
      <c r="AA69" s="17">
        <f t="shared" si="22"/>
        <v>2.5</v>
      </c>
      <c r="AB69" s="17">
        <f t="shared" si="22"/>
        <v>2.5</v>
      </c>
      <c r="AC69" s="17">
        <f t="shared" si="22"/>
        <v>2.5</v>
      </c>
      <c r="AD69" s="17">
        <f t="shared" si="22"/>
        <v>2.5</v>
      </c>
      <c r="AE69" s="17">
        <f t="shared" si="22"/>
        <v>2.5</v>
      </c>
      <c r="AF69" s="17">
        <f t="shared" si="22"/>
        <v>2.5</v>
      </c>
      <c r="AG69" s="17">
        <f t="shared" si="22"/>
        <v>2.5</v>
      </c>
      <c r="AH69" s="17">
        <f t="shared" si="22"/>
        <v>2.5</v>
      </c>
    </row>
    <row r="70" spans="4:34" x14ac:dyDescent="0.3">
      <c r="D70" s="17">
        <v>3</v>
      </c>
      <c r="E70" s="17" t="str">
        <f t="shared" ref="E70:AH70" ca="1" si="23">LEFT(UPPER(TEXT(E55,"[$-411]ddd")),$D70)</f>
        <v>月</v>
      </c>
      <c r="F70" s="17" t="str">
        <f t="shared" ca="1" si="23"/>
        <v>火</v>
      </c>
      <c r="G70" s="17" t="str">
        <f t="shared" ca="1" si="23"/>
        <v>水</v>
      </c>
      <c r="H70" s="17" t="str">
        <f t="shared" ca="1" si="23"/>
        <v>木</v>
      </c>
      <c r="I70" s="17" t="str">
        <f t="shared" ca="1" si="23"/>
        <v>金</v>
      </c>
      <c r="J70" s="17" t="str">
        <f t="shared" ca="1" si="23"/>
        <v>土</v>
      </c>
      <c r="K70" s="17" t="str">
        <f t="shared" ca="1" si="23"/>
        <v>日</v>
      </c>
      <c r="L70" s="17" t="str">
        <f t="shared" ca="1" si="23"/>
        <v>月</v>
      </c>
      <c r="M70" s="17" t="str">
        <f t="shared" ca="1" si="23"/>
        <v>火</v>
      </c>
      <c r="N70" s="17" t="str">
        <f t="shared" ca="1" si="23"/>
        <v>水</v>
      </c>
      <c r="O70" s="17" t="str">
        <f t="shared" ca="1" si="23"/>
        <v>木</v>
      </c>
      <c r="P70" s="17" t="str">
        <f t="shared" ca="1" si="23"/>
        <v>金</v>
      </c>
      <c r="Q70" s="17" t="str">
        <f t="shared" ca="1" si="23"/>
        <v>土</v>
      </c>
      <c r="R70" s="17" t="str">
        <f t="shared" ca="1" si="23"/>
        <v>日</v>
      </c>
      <c r="S70" s="17" t="str">
        <f t="shared" ca="1" si="23"/>
        <v>月</v>
      </c>
      <c r="T70" s="17" t="str">
        <f t="shared" ca="1" si="23"/>
        <v>火</v>
      </c>
      <c r="U70" s="17" t="str">
        <f t="shared" ca="1" si="23"/>
        <v>水</v>
      </c>
      <c r="V70" s="17" t="str">
        <f t="shared" ca="1" si="23"/>
        <v>木</v>
      </c>
      <c r="W70" s="17" t="str">
        <f t="shared" ca="1" si="23"/>
        <v>金</v>
      </c>
      <c r="X70" s="17" t="str">
        <f t="shared" ca="1" si="23"/>
        <v>土</v>
      </c>
      <c r="Y70" s="17" t="str">
        <f t="shared" ca="1" si="23"/>
        <v>日</v>
      </c>
      <c r="Z70" s="17" t="str">
        <f t="shared" ca="1" si="23"/>
        <v>月</v>
      </c>
      <c r="AA70" s="17" t="str">
        <f t="shared" ca="1" si="23"/>
        <v>火</v>
      </c>
      <c r="AB70" s="17" t="str">
        <f t="shared" ca="1" si="23"/>
        <v>水</v>
      </c>
      <c r="AC70" s="17" t="str">
        <f t="shared" ca="1" si="23"/>
        <v>木</v>
      </c>
      <c r="AD70" s="17" t="str">
        <f t="shared" ca="1" si="23"/>
        <v>金</v>
      </c>
      <c r="AE70" s="17" t="str">
        <f t="shared" ca="1" si="23"/>
        <v>土</v>
      </c>
      <c r="AF70" s="17" t="str">
        <f t="shared" ca="1" si="23"/>
        <v>日</v>
      </c>
      <c r="AG70" s="17" t="str">
        <f t="shared" ca="1" si="23"/>
        <v>月</v>
      </c>
      <c r="AH70" s="17" t="str">
        <f t="shared" ca="1" si="23"/>
        <v>火</v>
      </c>
    </row>
    <row r="71" spans="4:34" x14ac:dyDescent="0.3">
      <c r="E71" s="17">
        <v>1.3</v>
      </c>
      <c r="F71" s="17">
        <f>E71</f>
        <v>1.3</v>
      </c>
      <c r="G71" s="17">
        <f t="shared" si="22"/>
        <v>1.3</v>
      </c>
      <c r="H71" s="17">
        <f t="shared" si="22"/>
        <v>1.3</v>
      </c>
      <c r="I71" s="17">
        <f t="shared" si="22"/>
        <v>1.3</v>
      </c>
      <c r="J71" s="17">
        <f t="shared" si="22"/>
        <v>1.3</v>
      </c>
      <c r="K71" s="17">
        <f t="shared" si="22"/>
        <v>1.3</v>
      </c>
      <c r="L71" s="17">
        <f t="shared" si="22"/>
        <v>1.3</v>
      </c>
      <c r="M71" s="17">
        <f t="shared" si="22"/>
        <v>1.3</v>
      </c>
      <c r="N71" s="17">
        <f t="shared" si="22"/>
        <v>1.3</v>
      </c>
      <c r="O71" s="17">
        <f t="shared" si="22"/>
        <v>1.3</v>
      </c>
      <c r="P71" s="17">
        <f t="shared" si="22"/>
        <v>1.3</v>
      </c>
      <c r="Q71" s="17">
        <f t="shared" si="22"/>
        <v>1.3</v>
      </c>
      <c r="R71" s="17">
        <f t="shared" si="22"/>
        <v>1.3</v>
      </c>
      <c r="S71" s="17">
        <f t="shared" si="22"/>
        <v>1.3</v>
      </c>
      <c r="T71" s="17">
        <f t="shared" si="22"/>
        <v>1.3</v>
      </c>
      <c r="U71" s="17">
        <f t="shared" si="22"/>
        <v>1.3</v>
      </c>
      <c r="V71" s="17">
        <f t="shared" si="22"/>
        <v>1.3</v>
      </c>
      <c r="W71" s="17">
        <f t="shared" si="22"/>
        <v>1.3</v>
      </c>
      <c r="X71" s="17">
        <f t="shared" si="22"/>
        <v>1.3</v>
      </c>
      <c r="Y71" s="17">
        <f t="shared" si="22"/>
        <v>1.3</v>
      </c>
      <c r="Z71" s="17">
        <f t="shared" si="22"/>
        <v>1.3</v>
      </c>
      <c r="AA71" s="17">
        <f t="shared" si="22"/>
        <v>1.3</v>
      </c>
      <c r="AB71" s="17">
        <f t="shared" si="22"/>
        <v>1.3</v>
      </c>
      <c r="AC71" s="17">
        <f t="shared" si="22"/>
        <v>1.3</v>
      </c>
      <c r="AD71" s="17">
        <f t="shared" si="22"/>
        <v>1.3</v>
      </c>
      <c r="AE71" s="17">
        <f t="shared" si="22"/>
        <v>1.3</v>
      </c>
      <c r="AF71" s="17">
        <f t="shared" si="22"/>
        <v>1.3</v>
      </c>
      <c r="AG71" s="17">
        <f t="shared" si="22"/>
        <v>1.3</v>
      </c>
      <c r="AH71" s="17">
        <f t="shared" si="22"/>
        <v>1.3</v>
      </c>
    </row>
    <row r="72" spans="4:34" x14ac:dyDescent="0.3">
      <c r="E72" s="17" t="str">
        <f ca="1">TEXT(E55,"dd")</f>
        <v>07</v>
      </c>
      <c r="F72" s="17" t="str">
        <f t="shared" ref="F72:AH72" ca="1" si="24">TEXT(F55,"dd")</f>
        <v>08</v>
      </c>
      <c r="G72" s="17" t="str">
        <f t="shared" ca="1" si="24"/>
        <v>09</v>
      </c>
      <c r="H72" s="17" t="str">
        <f t="shared" ca="1" si="24"/>
        <v>10</v>
      </c>
      <c r="I72" s="17" t="str">
        <f t="shared" ca="1" si="24"/>
        <v>11</v>
      </c>
      <c r="J72" s="17" t="str">
        <f t="shared" ca="1" si="24"/>
        <v>12</v>
      </c>
      <c r="K72" s="17" t="str">
        <f t="shared" ca="1" si="24"/>
        <v>13</v>
      </c>
      <c r="L72" s="17" t="str">
        <f t="shared" ca="1" si="24"/>
        <v>14</v>
      </c>
      <c r="M72" s="17" t="str">
        <f t="shared" ca="1" si="24"/>
        <v>15</v>
      </c>
      <c r="N72" s="17" t="str">
        <f t="shared" ca="1" si="24"/>
        <v>16</v>
      </c>
      <c r="O72" s="17" t="str">
        <f t="shared" ca="1" si="24"/>
        <v>17</v>
      </c>
      <c r="P72" s="17" t="str">
        <f t="shared" ca="1" si="24"/>
        <v>18</v>
      </c>
      <c r="Q72" s="17" t="str">
        <f t="shared" ca="1" si="24"/>
        <v>19</v>
      </c>
      <c r="R72" s="17" t="str">
        <f t="shared" ca="1" si="24"/>
        <v>20</v>
      </c>
      <c r="S72" s="17" t="str">
        <f t="shared" ca="1" si="24"/>
        <v>21</v>
      </c>
      <c r="T72" s="17" t="str">
        <f t="shared" ca="1" si="24"/>
        <v>22</v>
      </c>
      <c r="U72" s="17" t="str">
        <f t="shared" ca="1" si="24"/>
        <v>23</v>
      </c>
      <c r="V72" s="17" t="str">
        <f t="shared" ca="1" si="24"/>
        <v>24</v>
      </c>
      <c r="W72" s="17" t="str">
        <f t="shared" ca="1" si="24"/>
        <v>25</v>
      </c>
      <c r="X72" s="17" t="str">
        <f t="shared" ca="1" si="24"/>
        <v>26</v>
      </c>
      <c r="Y72" s="17" t="str">
        <f t="shared" ca="1" si="24"/>
        <v>27</v>
      </c>
      <c r="Z72" s="17" t="str">
        <f t="shared" ca="1" si="24"/>
        <v>28</v>
      </c>
      <c r="AA72" s="17" t="str">
        <f t="shared" ca="1" si="24"/>
        <v>29</v>
      </c>
      <c r="AB72" s="17" t="str">
        <f t="shared" ca="1" si="24"/>
        <v>30</v>
      </c>
      <c r="AC72" s="17" t="str">
        <f t="shared" ca="1" si="24"/>
        <v>01</v>
      </c>
      <c r="AD72" s="17" t="str">
        <f t="shared" ca="1" si="24"/>
        <v>02</v>
      </c>
      <c r="AE72" s="17" t="str">
        <f t="shared" ca="1" si="24"/>
        <v>03</v>
      </c>
      <c r="AF72" s="17" t="str">
        <f t="shared" ca="1" si="24"/>
        <v>04</v>
      </c>
      <c r="AG72" s="17" t="str">
        <f t="shared" ca="1" si="24"/>
        <v>05</v>
      </c>
      <c r="AH72" s="17" t="str">
        <f t="shared" ca="1" si="24"/>
        <v>06</v>
      </c>
    </row>
  </sheetData>
  <phoneticPr fontId="1"/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プログラマー タイムライン</vt:lpstr>
      <vt:lpstr>計算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2016-11-07T06:55:50Z</dcterms:created>
  <dcterms:modified xsi:type="dcterms:W3CDTF">2016-11-07T06:55:51Z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