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grum Broker\ROZLICZENIA\"/>
    </mc:Choice>
  </mc:AlternateContent>
  <bookViews>
    <workbookView xWindow="0" yWindow="0" windowWidth="28800" windowHeight="12435" activeTab="1"/>
  </bookViews>
  <sheets>
    <sheet name="Arkusz1 (2)" sheetId="2" r:id="rId1"/>
    <sheet name="Arkusz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N47" i="1"/>
  <c r="P57" i="1"/>
  <c r="G57" i="1"/>
  <c r="L5" i="1"/>
  <c r="N55" i="1"/>
  <c r="L46" i="1"/>
  <c r="M43" i="1"/>
  <c r="E43" i="1"/>
  <c r="G43" i="1" s="1"/>
  <c r="E44" i="1"/>
  <c r="G44" i="1" s="1"/>
  <c r="M44" i="1" l="1"/>
  <c r="M42" i="1"/>
  <c r="E42" i="1"/>
  <c r="G42" i="1" s="1"/>
  <c r="M45" i="1" l="1"/>
  <c r="M35" i="2"/>
  <c r="E35" i="2"/>
  <c r="G35" i="2" s="1"/>
  <c r="M34" i="2"/>
  <c r="M36" i="2" s="1"/>
  <c r="G34" i="2"/>
  <c r="E34" i="2"/>
  <c r="M29" i="2"/>
  <c r="G29" i="2"/>
  <c r="E29" i="2"/>
  <c r="M28" i="2"/>
  <c r="G28" i="2"/>
  <c r="E28" i="2"/>
  <c r="M27" i="2"/>
  <c r="E27" i="2"/>
  <c r="G27" i="2" s="1"/>
  <c r="M26" i="2"/>
  <c r="E26" i="2"/>
  <c r="G26" i="2" s="1"/>
  <c r="M25" i="2"/>
  <c r="M30" i="2" s="1"/>
  <c r="G25" i="2"/>
  <c r="E25" i="2"/>
  <c r="M20" i="2"/>
  <c r="G20" i="2"/>
  <c r="E20" i="2"/>
  <c r="M19" i="2"/>
  <c r="M21" i="2" s="1"/>
  <c r="G19" i="2"/>
  <c r="E19" i="2"/>
  <c r="M14" i="2"/>
  <c r="G14" i="2"/>
  <c r="E14" i="2"/>
  <c r="M13" i="2"/>
  <c r="E13" i="2"/>
  <c r="G13" i="2" s="1"/>
  <c r="M12" i="2"/>
  <c r="M15" i="2" s="1"/>
  <c r="E12" i="2"/>
  <c r="G12" i="2" s="1"/>
  <c r="M7" i="2"/>
  <c r="E7" i="2"/>
  <c r="G7" i="2" s="1"/>
  <c r="M6" i="2"/>
  <c r="M8" i="2" s="1"/>
  <c r="G6" i="2"/>
  <c r="L5" i="2"/>
  <c r="L4" i="2"/>
  <c r="M3" i="2"/>
  <c r="G2" i="2"/>
  <c r="K60" i="1"/>
  <c r="N38" i="1"/>
  <c r="N23" i="1"/>
  <c r="N17" i="1"/>
  <c r="N10" i="1"/>
  <c r="N32" i="1"/>
  <c r="P38" i="1"/>
  <c r="P32" i="1"/>
  <c r="P18" i="1"/>
  <c r="P11" i="1"/>
  <c r="M3" i="1"/>
  <c r="L4" i="1"/>
  <c r="M35" i="1"/>
  <c r="M34" i="1"/>
  <c r="M36" i="1" s="1"/>
  <c r="P47" i="1" l="1"/>
  <c r="L47" i="1"/>
  <c r="G43" i="2"/>
  <c r="P38" i="2"/>
  <c r="L37" i="2"/>
  <c r="L38" i="2"/>
  <c r="N38" i="2" s="1"/>
  <c r="L32" i="2"/>
  <c r="N32" i="2" s="1"/>
  <c r="P32" i="2"/>
  <c r="L31" i="2"/>
  <c r="L9" i="2"/>
  <c r="P11" i="2"/>
  <c r="L10" i="2"/>
  <c r="L16" i="2"/>
  <c r="L17" i="2"/>
  <c r="N17" i="2" s="1"/>
  <c r="P18" i="2"/>
  <c r="L23" i="2"/>
  <c r="N23" i="2" s="1"/>
  <c r="P23" i="2"/>
  <c r="L22" i="2"/>
  <c r="L38" i="1"/>
  <c r="E35" i="1"/>
  <c r="G35" i="1" s="1"/>
  <c r="E34" i="1"/>
  <c r="G34" i="1" s="1"/>
  <c r="N10" i="2" l="1"/>
  <c r="N41" i="2"/>
  <c r="P43" i="2"/>
  <c r="K46" i="2" s="1"/>
  <c r="L37" i="1"/>
  <c r="M20" i="1"/>
  <c r="E20" i="1"/>
  <c r="G20" i="1" s="1"/>
  <c r="M19" i="1"/>
  <c r="E19" i="1"/>
  <c r="G19" i="1" s="1"/>
  <c r="M21" i="1" l="1"/>
  <c r="L22" i="1" s="1"/>
  <c r="L23" i="1"/>
  <c r="M14" i="1" l="1"/>
  <c r="E14" i="1"/>
  <c r="G14" i="1" s="1"/>
  <c r="M13" i="1"/>
  <c r="E13" i="1"/>
  <c r="G13" i="1" s="1"/>
  <c r="M12" i="1"/>
  <c r="M15" i="1" s="1"/>
  <c r="L17" i="1" s="1"/>
  <c r="E12" i="1"/>
  <c r="G12" i="1" s="1"/>
  <c r="L16" i="1" s="1"/>
  <c r="G2" i="1" l="1"/>
  <c r="M7" i="1" l="1"/>
  <c r="E7" i="1"/>
  <c r="G7" i="1" s="1"/>
  <c r="M6" i="1"/>
  <c r="G6" i="1"/>
  <c r="M8" i="1" l="1"/>
  <c r="L10" i="1" s="1"/>
  <c r="L9" i="1"/>
  <c r="M29" i="1"/>
  <c r="E29" i="1"/>
  <c r="G29" i="1" s="1"/>
  <c r="M28" i="1"/>
  <c r="E28" i="1"/>
  <c r="G28" i="1" s="1"/>
  <c r="M27" i="1"/>
  <c r="E27" i="1"/>
  <c r="G27" i="1" s="1"/>
  <c r="M26" i="1"/>
  <c r="E26" i="1"/>
  <c r="G26" i="1" s="1"/>
  <c r="M25" i="1"/>
  <c r="E25" i="1"/>
  <c r="G25" i="1" s="1"/>
  <c r="M30" i="1" l="1"/>
  <c r="L32" i="1" s="1"/>
  <c r="L31" i="1" l="1"/>
</calcChain>
</file>

<file path=xl/sharedStrings.xml><?xml version="1.0" encoding="utf-8"?>
<sst xmlns="http://schemas.openxmlformats.org/spreadsheetml/2006/main" count="122" uniqueCount="46">
  <si>
    <t>Data audytu</t>
  </si>
  <si>
    <t>Firma</t>
  </si>
  <si>
    <t>Lokalizacja</t>
  </si>
  <si>
    <t>Rodzaj transportu/Przejechane kilometry</t>
  </si>
  <si>
    <t>kwota za kilometry</t>
  </si>
  <si>
    <t>kwota za audyt</t>
  </si>
  <si>
    <t>SUMA</t>
  </si>
  <si>
    <t>Czas</t>
  </si>
  <si>
    <t>przygotowanie</t>
  </si>
  <si>
    <t>audyt</t>
  </si>
  <si>
    <t>raport</t>
  </si>
  <si>
    <t>Suma</t>
  </si>
  <si>
    <t>JeleniaPlast</t>
  </si>
  <si>
    <t>Spółdzielcza</t>
  </si>
  <si>
    <t>Kowary</t>
  </si>
  <si>
    <t>Łomnica</t>
  </si>
  <si>
    <t>Miarki</t>
  </si>
  <si>
    <t>Animak</t>
  </si>
  <si>
    <t>Legnica, Jaworzynska</t>
  </si>
  <si>
    <t>RURY pre izolowane</t>
  </si>
  <si>
    <t>Międzyrzecz, Zakaszewskiego 4</t>
  </si>
  <si>
    <t>value/hour</t>
  </si>
  <si>
    <t>without road</t>
  </si>
  <si>
    <t>Assman DISTRIBUTION</t>
  </si>
  <si>
    <t>Wrocław, Szczecinska</t>
  </si>
  <si>
    <t>-------------</t>
  </si>
  <si>
    <t>JUTAR</t>
  </si>
  <si>
    <t>Łagiewniki Kościelne</t>
  </si>
  <si>
    <t>C+P Systemy Meblowe</t>
  </si>
  <si>
    <t>Legnica, Jaworzyńska 297</t>
  </si>
  <si>
    <t>TecSolum - Szczotki</t>
  </si>
  <si>
    <t>Środa Śląska</t>
  </si>
  <si>
    <t>X-KOM</t>
  </si>
  <si>
    <t>Bojemskiego 25</t>
  </si>
  <si>
    <t>Ferrum</t>
  </si>
  <si>
    <t>Chojnów,Okrzei 6</t>
  </si>
  <si>
    <t>EL Plast</t>
  </si>
  <si>
    <t>Jastrzębie Zdrój</t>
  </si>
  <si>
    <t>Pałac wojanów</t>
  </si>
  <si>
    <t>Wojanów 8</t>
  </si>
  <si>
    <t>Middle value</t>
  </si>
  <si>
    <t>Legipol</t>
  </si>
  <si>
    <t>Wałbrzych</t>
  </si>
  <si>
    <t>Megipol</t>
  </si>
  <si>
    <t>Budmech</t>
  </si>
  <si>
    <t>Wola Markowska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</si>
</sst>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164" fontId="0" fillId="0" borderId="0" xfId="0" applyNumberFormat="1" applyFill="1"/>
    <xf numFmtId="0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0" workbookViewId="0">
      <selection activeCell="L5" sqref="L5"/>
    </sheetView>
  </sheetViews>
  <sheetFormatPr defaultRowHeight="15" x14ac:dyDescent="0.25"/>
  <cols>
    <col min="1" max="1" width="11.5703125" bestFit="1" customWidth="1"/>
    <col min="2" max="2" width="18.85546875" bestFit="1" customWidth="1"/>
    <col min="3" max="3" width="19.85546875" bestFit="1" customWidth="1"/>
    <col min="4" max="4" width="38.28515625" bestFit="1" customWidth="1"/>
    <col min="5" max="5" width="18" bestFit="1" customWidth="1"/>
    <col min="6" max="6" width="14.28515625" bestFit="1" customWidth="1"/>
    <col min="7" max="7" width="14.140625" customWidth="1"/>
    <col min="9" max="9" width="4.85546875" bestFit="1" customWidth="1"/>
    <col min="10" max="10" width="14.42578125" customWidth="1"/>
    <col min="11" max="11" width="12.42578125" bestFit="1" customWidth="1"/>
    <col min="12" max="12" width="11.7109375" customWidth="1"/>
    <col min="13" max="13" width="6.42578125" bestFit="1" customWidth="1"/>
    <col min="16" max="16" width="10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6" x14ac:dyDescent="0.25">
      <c r="B2" t="s">
        <v>23</v>
      </c>
      <c r="C2" t="s">
        <v>24</v>
      </c>
      <c r="D2">
        <v>0</v>
      </c>
      <c r="E2">
        <v>0</v>
      </c>
      <c r="F2" s="2">
        <v>800</v>
      </c>
      <c r="G2">
        <f>F2+E2</f>
        <v>800</v>
      </c>
      <c r="I2" s="3"/>
      <c r="J2" s="6" t="s">
        <v>25</v>
      </c>
      <c r="K2" s="6" t="s">
        <v>25</v>
      </c>
      <c r="L2" s="6" t="s">
        <v>25</v>
      </c>
      <c r="M2" s="6" t="s">
        <v>25</v>
      </c>
    </row>
    <row r="3" spans="1:16" x14ac:dyDescent="0.25">
      <c r="I3" s="3"/>
      <c r="M3" s="4">
        <f>SUM(M1:M2)</f>
        <v>0</v>
      </c>
    </row>
    <row r="4" spans="1:16" x14ac:dyDescent="0.25">
      <c r="I4" s="3"/>
      <c r="K4" t="s">
        <v>21</v>
      </c>
      <c r="L4" s="5" t="e">
        <f>SUM(#REF!)/M2</f>
        <v>#REF!</v>
      </c>
    </row>
    <row r="5" spans="1:16" x14ac:dyDescent="0.25">
      <c r="I5" s="3"/>
      <c r="K5" s="8" t="s">
        <v>22</v>
      </c>
      <c r="L5" s="9" t="e">
        <f>SUM(#REF!)/M2</f>
        <v>#REF!</v>
      </c>
    </row>
    <row r="6" spans="1:16" x14ac:dyDescent="0.25">
      <c r="A6" s="1">
        <v>44200</v>
      </c>
      <c r="B6" t="s">
        <v>19</v>
      </c>
      <c r="C6" t="s">
        <v>20</v>
      </c>
      <c r="D6">
        <v>0</v>
      </c>
      <c r="E6">
        <v>0</v>
      </c>
      <c r="F6" s="2">
        <v>800</v>
      </c>
      <c r="G6" s="2">
        <f>F6+E6</f>
        <v>800</v>
      </c>
      <c r="I6" s="3"/>
      <c r="J6">
        <v>2</v>
      </c>
      <c r="K6">
        <v>6</v>
      </c>
      <c r="L6">
        <v>20</v>
      </c>
      <c r="M6">
        <f>J6+K6+L6</f>
        <v>28</v>
      </c>
    </row>
    <row r="7" spans="1:16" x14ac:dyDescent="0.25">
      <c r="A7" s="1">
        <v>44222</v>
      </c>
      <c r="B7" t="s">
        <v>19</v>
      </c>
      <c r="C7" t="s">
        <v>20</v>
      </c>
      <c r="D7">
        <v>413</v>
      </c>
      <c r="E7" s="2">
        <f>D7</f>
        <v>413</v>
      </c>
      <c r="F7" s="2">
        <v>250</v>
      </c>
      <c r="G7" s="2">
        <f t="shared" ref="G7" si="0">F7+E7</f>
        <v>663</v>
      </c>
      <c r="I7" s="3"/>
      <c r="J7">
        <v>0</v>
      </c>
      <c r="K7">
        <v>5</v>
      </c>
      <c r="L7">
        <v>0</v>
      </c>
      <c r="M7">
        <f>J7+K7+L7</f>
        <v>5</v>
      </c>
    </row>
    <row r="8" spans="1:16" x14ac:dyDescent="0.25">
      <c r="I8" s="3"/>
      <c r="M8" s="4">
        <f>SUM(M6:M7)</f>
        <v>33</v>
      </c>
    </row>
    <row r="9" spans="1:16" x14ac:dyDescent="0.25">
      <c r="I9" s="3"/>
      <c r="K9" t="s">
        <v>21</v>
      </c>
      <c r="L9" s="5">
        <f>SUM(G6:G7)/M8</f>
        <v>44.333333333333336</v>
      </c>
    </row>
    <row r="10" spans="1:16" x14ac:dyDescent="0.25">
      <c r="I10" s="3"/>
      <c r="K10" s="8" t="s">
        <v>22</v>
      </c>
      <c r="L10" s="9">
        <f>SUM(F6:F7)/M8</f>
        <v>31.818181818181817</v>
      </c>
      <c r="N10" s="2">
        <f>O10-L10</f>
        <v>18.181818181818183</v>
      </c>
      <c r="O10">
        <v>50</v>
      </c>
    </row>
    <row r="11" spans="1:16" x14ac:dyDescent="0.25">
      <c r="I11" s="3"/>
      <c r="P11">
        <f>M8*O10</f>
        <v>1650</v>
      </c>
    </row>
    <row r="12" spans="1:16" x14ac:dyDescent="0.25">
      <c r="A12" s="1">
        <v>44223</v>
      </c>
      <c r="B12" t="s">
        <v>26</v>
      </c>
      <c r="C12" t="s">
        <v>27</v>
      </c>
      <c r="D12">
        <v>509</v>
      </c>
      <c r="E12" s="2">
        <f>D12</f>
        <v>509</v>
      </c>
      <c r="F12" s="2">
        <v>800</v>
      </c>
      <c r="G12" s="2">
        <f>F12+E12</f>
        <v>1309</v>
      </c>
      <c r="I12" s="3"/>
      <c r="J12">
        <v>2</v>
      </c>
      <c r="K12">
        <v>3</v>
      </c>
      <c r="L12">
        <v>20</v>
      </c>
      <c r="M12">
        <f>J12+K12+L12</f>
        <v>25</v>
      </c>
    </row>
    <row r="13" spans="1:16" x14ac:dyDescent="0.25">
      <c r="A13" s="1">
        <v>44238</v>
      </c>
      <c r="B13" t="s">
        <v>28</v>
      </c>
      <c r="C13" t="s">
        <v>29</v>
      </c>
      <c r="D13">
        <v>129</v>
      </c>
      <c r="E13" s="2">
        <f>D13</f>
        <v>129</v>
      </c>
      <c r="F13" s="2">
        <v>800</v>
      </c>
      <c r="G13" s="2">
        <f t="shared" ref="G13:G14" si="1">F13+E13</f>
        <v>929</v>
      </c>
      <c r="I13" s="3"/>
      <c r="J13">
        <v>2</v>
      </c>
      <c r="K13">
        <v>4</v>
      </c>
      <c r="L13">
        <v>20</v>
      </c>
      <c r="M13">
        <f>J13+K13+L13</f>
        <v>26</v>
      </c>
    </row>
    <row r="14" spans="1:16" x14ac:dyDescent="0.25">
      <c r="A14" s="1">
        <v>44239</v>
      </c>
      <c r="B14" t="s">
        <v>30</v>
      </c>
      <c r="C14" t="s">
        <v>31</v>
      </c>
      <c r="D14">
        <v>38</v>
      </c>
      <c r="E14" s="2">
        <f>D14</f>
        <v>38</v>
      </c>
      <c r="F14" s="2">
        <v>800</v>
      </c>
      <c r="G14" s="2">
        <f t="shared" si="1"/>
        <v>838</v>
      </c>
      <c r="I14" s="3"/>
      <c r="J14">
        <v>2</v>
      </c>
      <c r="K14">
        <v>5</v>
      </c>
      <c r="L14">
        <v>20</v>
      </c>
      <c r="M14">
        <f>J14+K14+L14</f>
        <v>27</v>
      </c>
    </row>
    <row r="15" spans="1:16" x14ac:dyDescent="0.25">
      <c r="I15" s="3"/>
      <c r="M15" s="4">
        <f>SUM(M12:M14)</f>
        <v>78</v>
      </c>
    </row>
    <row r="16" spans="1:16" x14ac:dyDescent="0.25">
      <c r="I16" s="3"/>
      <c r="K16" t="s">
        <v>21</v>
      </c>
      <c r="L16" s="5">
        <f>SUM(G12:G14)/M15</f>
        <v>39.435897435897438</v>
      </c>
    </row>
    <row r="17" spans="1:16" x14ac:dyDescent="0.25">
      <c r="I17" s="3"/>
      <c r="K17" s="8" t="s">
        <v>22</v>
      </c>
      <c r="L17" s="9">
        <f>SUM(F12:F14)/M15</f>
        <v>30.76923076923077</v>
      </c>
      <c r="N17" s="2">
        <f>O17-L17</f>
        <v>19.23076923076923</v>
      </c>
      <c r="O17">
        <v>50</v>
      </c>
    </row>
    <row r="18" spans="1:16" x14ac:dyDescent="0.25">
      <c r="I18" s="3"/>
      <c r="P18">
        <f>M15*O17</f>
        <v>3900</v>
      </c>
    </row>
    <row r="19" spans="1:16" x14ac:dyDescent="0.25">
      <c r="A19" s="1">
        <v>44259</v>
      </c>
      <c r="B19" t="s">
        <v>32</v>
      </c>
      <c r="C19" t="s">
        <v>33</v>
      </c>
      <c r="D19">
        <v>459</v>
      </c>
      <c r="E19" s="2">
        <f>D19</f>
        <v>459</v>
      </c>
      <c r="F19" s="2">
        <v>800</v>
      </c>
      <c r="G19" s="2">
        <f>F19+E19</f>
        <v>1259</v>
      </c>
      <c r="I19" s="3"/>
      <c r="J19">
        <v>2</v>
      </c>
      <c r="K19">
        <v>5.5</v>
      </c>
      <c r="L19">
        <v>22</v>
      </c>
      <c r="M19">
        <f>J19+K19+L19</f>
        <v>29.5</v>
      </c>
    </row>
    <row r="20" spans="1:16" x14ac:dyDescent="0.25">
      <c r="A20" s="1">
        <v>44266</v>
      </c>
      <c r="B20" t="s">
        <v>34</v>
      </c>
      <c r="C20" t="s">
        <v>35</v>
      </c>
      <c r="D20">
        <v>0</v>
      </c>
      <c r="E20" s="2">
        <f>D20</f>
        <v>0</v>
      </c>
      <c r="F20" s="2">
        <v>800</v>
      </c>
      <c r="G20" s="2">
        <f t="shared" ref="G20" si="2">F20+E20</f>
        <v>800</v>
      </c>
      <c r="I20" s="3"/>
      <c r="J20">
        <v>2</v>
      </c>
      <c r="K20">
        <v>5</v>
      </c>
      <c r="L20">
        <v>20</v>
      </c>
      <c r="M20">
        <f>J20+K20+L20</f>
        <v>27</v>
      </c>
    </row>
    <row r="21" spans="1:16" x14ac:dyDescent="0.25">
      <c r="I21" s="3"/>
      <c r="M21" s="4">
        <f>SUM(M19:M20)</f>
        <v>56.5</v>
      </c>
    </row>
    <row r="22" spans="1:16" x14ac:dyDescent="0.25">
      <c r="I22" s="3"/>
      <c r="K22" t="s">
        <v>21</v>
      </c>
      <c r="L22" s="5">
        <f>SUM(G19:G20)/M21</f>
        <v>36.442477876106196</v>
      </c>
    </row>
    <row r="23" spans="1:16" x14ac:dyDescent="0.25">
      <c r="I23" s="3"/>
      <c r="K23" s="8" t="s">
        <v>22</v>
      </c>
      <c r="L23" s="9">
        <f>SUM(F19:F20)/M21</f>
        <v>28.318584070796462</v>
      </c>
      <c r="N23" s="2">
        <f>O23-L23</f>
        <v>21.681415929203538</v>
      </c>
      <c r="O23">
        <v>50</v>
      </c>
      <c r="P23">
        <f>M21*O23</f>
        <v>2825</v>
      </c>
    </row>
    <row r="24" spans="1:16" x14ac:dyDescent="0.25">
      <c r="I24" s="3"/>
    </row>
    <row r="25" spans="1:16" x14ac:dyDescent="0.25">
      <c r="A25" s="1">
        <v>44279</v>
      </c>
      <c r="B25" t="s">
        <v>12</v>
      </c>
      <c r="C25" t="s">
        <v>13</v>
      </c>
      <c r="D25">
        <v>0</v>
      </c>
      <c r="E25" s="2">
        <f>D25</f>
        <v>0</v>
      </c>
      <c r="F25" s="2">
        <v>800</v>
      </c>
      <c r="G25" s="2">
        <f>F25+E25</f>
        <v>800</v>
      </c>
      <c r="I25" s="3"/>
      <c r="J25">
        <v>2</v>
      </c>
      <c r="K25">
        <v>5.5</v>
      </c>
      <c r="L25">
        <v>20</v>
      </c>
      <c r="M25">
        <f>J25+K25+L25</f>
        <v>27.5</v>
      </c>
    </row>
    <row r="26" spans="1:16" x14ac:dyDescent="0.25">
      <c r="A26" s="15">
        <v>44281</v>
      </c>
      <c r="B26" s="16" t="s">
        <v>12</v>
      </c>
      <c r="C26" t="s">
        <v>14</v>
      </c>
      <c r="D26">
        <v>111</v>
      </c>
      <c r="E26" s="2">
        <f>D26</f>
        <v>111</v>
      </c>
      <c r="F26" s="2">
        <v>800</v>
      </c>
      <c r="G26" s="2">
        <f t="shared" ref="G26:G29" si="3">F26+E26</f>
        <v>911</v>
      </c>
      <c r="I26" s="3"/>
      <c r="J26">
        <v>2</v>
      </c>
      <c r="K26">
        <v>2</v>
      </c>
      <c r="L26">
        <v>12</v>
      </c>
      <c r="M26">
        <f>J26+K26+L26</f>
        <v>16</v>
      </c>
    </row>
    <row r="27" spans="1:16" x14ac:dyDescent="0.25">
      <c r="A27" s="15"/>
      <c r="B27" s="16"/>
      <c r="C27" t="s">
        <v>15</v>
      </c>
      <c r="D27">
        <v>8</v>
      </c>
      <c r="E27" s="2">
        <f>D27</f>
        <v>8</v>
      </c>
      <c r="F27" s="2">
        <v>800</v>
      </c>
      <c r="G27" s="2">
        <f t="shared" si="3"/>
        <v>808</v>
      </c>
      <c r="I27" s="3"/>
      <c r="J27">
        <v>1</v>
      </c>
      <c r="K27">
        <v>2</v>
      </c>
      <c r="L27">
        <v>15</v>
      </c>
      <c r="M27">
        <f t="shared" ref="M27:M29" si="4">J27+K27+L27</f>
        <v>18</v>
      </c>
    </row>
    <row r="28" spans="1:16" x14ac:dyDescent="0.25">
      <c r="A28" s="15"/>
      <c r="B28" s="16"/>
      <c r="C28" t="s">
        <v>16</v>
      </c>
      <c r="D28">
        <v>116</v>
      </c>
      <c r="E28" s="2">
        <f t="shared" ref="E28:E29" si="5">D28</f>
        <v>116</v>
      </c>
      <c r="F28" s="2">
        <v>800</v>
      </c>
      <c r="G28" s="2">
        <f t="shared" si="3"/>
        <v>916</v>
      </c>
      <c r="I28" s="3"/>
      <c r="J28">
        <v>1</v>
      </c>
      <c r="K28">
        <v>2</v>
      </c>
      <c r="L28">
        <v>20</v>
      </c>
      <c r="M28">
        <f t="shared" si="4"/>
        <v>23</v>
      </c>
    </row>
    <row r="29" spans="1:16" x14ac:dyDescent="0.25">
      <c r="A29" s="10">
        <v>44285</v>
      </c>
      <c r="B29" s="11" t="s">
        <v>17</v>
      </c>
      <c r="C29" s="12" t="s">
        <v>18</v>
      </c>
      <c r="D29" s="12">
        <v>128</v>
      </c>
      <c r="E29" s="13">
        <f t="shared" si="5"/>
        <v>128</v>
      </c>
      <c r="F29" s="2">
        <v>800</v>
      </c>
      <c r="G29" s="13">
        <f t="shared" si="3"/>
        <v>928</v>
      </c>
      <c r="I29" s="3"/>
      <c r="J29">
        <v>0</v>
      </c>
      <c r="K29">
        <v>2.5</v>
      </c>
      <c r="L29">
        <v>18</v>
      </c>
      <c r="M29">
        <f t="shared" si="4"/>
        <v>20.5</v>
      </c>
    </row>
    <row r="30" spans="1:16" x14ac:dyDescent="0.25">
      <c r="I30" s="3"/>
      <c r="M30" s="4">
        <f>SUM(M25:M29)</f>
        <v>105</v>
      </c>
    </row>
    <row r="31" spans="1:16" x14ac:dyDescent="0.25">
      <c r="I31" s="3"/>
      <c r="K31" t="s">
        <v>21</v>
      </c>
      <c r="L31" s="5">
        <f>SUM(G25:G29)/M30</f>
        <v>41.55238095238095</v>
      </c>
    </row>
    <row r="32" spans="1:16" x14ac:dyDescent="0.25">
      <c r="I32" s="3"/>
      <c r="K32" s="8" t="s">
        <v>22</v>
      </c>
      <c r="L32" s="9">
        <f>SUM(F25:F29)/M30</f>
        <v>38.095238095238095</v>
      </c>
      <c r="N32" s="2">
        <f>O32-L32</f>
        <v>11.904761904761905</v>
      </c>
      <c r="O32">
        <v>50</v>
      </c>
      <c r="P32">
        <f>M30*O32</f>
        <v>5250</v>
      </c>
    </row>
    <row r="33" spans="1:16" x14ac:dyDescent="0.25">
      <c r="I33" s="3"/>
    </row>
    <row r="34" spans="1:16" x14ac:dyDescent="0.25">
      <c r="A34" s="1">
        <v>44309</v>
      </c>
      <c r="B34" t="s">
        <v>36</v>
      </c>
      <c r="C34" t="s">
        <v>37</v>
      </c>
      <c r="D34">
        <v>0</v>
      </c>
      <c r="E34" s="2">
        <f>D34</f>
        <v>0</v>
      </c>
      <c r="F34" s="2">
        <v>800</v>
      </c>
      <c r="G34" s="2">
        <f>F34+E34</f>
        <v>800</v>
      </c>
      <c r="I34" s="3"/>
      <c r="J34">
        <v>2</v>
      </c>
      <c r="K34">
        <v>5</v>
      </c>
      <c r="L34">
        <v>24</v>
      </c>
      <c r="M34">
        <f>J34+K34+L34</f>
        <v>31</v>
      </c>
    </row>
    <row r="35" spans="1:16" x14ac:dyDescent="0.25">
      <c r="A35" s="1">
        <v>44313</v>
      </c>
      <c r="B35" t="s">
        <v>38</v>
      </c>
      <c r="C35" t="s">
        <v>39</v>
      </c>
      <c r="D35">
        <v>200</v>
      </c>
      <c r="E35" s="2">
        <f>D35</f>
        <v>200</v>
      </c>
      <c r="F35" s="2">
        <v>800</v>
      </c>
      <c r="G35" s="2">
        <f t="shared" ref="G35" si="6">F35+E35</f>
        <v>1000</v>
      </c>
      <c r="I35" s="3"/>
      <c r="J35">
        <v>0</v>
      </c>
      <c r="K35">
        <v>5</v>
      </c>
      <c r="L35">
        <v>13</v>
      </c>
      <c r="M35">
        <f>J35+K35+L35</f>
        <v>18</v>
      </c>
    </row>
    <row r="36" spans="1:16" x14ac:dyDescent="0.25">
      <c r="M36" s="4">
        <f>SUM(M31:M35)</f>
        <v>49</v>
      </c>
    </row>
    <row r="37" spans="1:16" x14ac:dyDescent="0.25">
      <c r="K37" t="s">
        <v>21</v>
      </c>
      <c r="L37" s="7">
        <f>SUM(G34:G35)/M36</f>
        <v>36.734693877551024</v>
      </c>
    </row>
    <row r="38" spans="1:16" x14ac:dyDescent="0.25">
      <c r="K38" s="8" t="s">
        <v>22</v>
      </c>
      <c r="L38" s="14">
        <f>SUM(F34:F35)/M36</f>
        <v>32.653061224489797</v>
      </c>
      <c r="N38" s="2">
        <f>O38-L38</f>
        <v>17.346938775510203</v>
      </c>
      <c r="O38">
        <v>50</v>
      </c>
      <c r="P38">
        <f>M36*O38</f>
        <v>2450</v>
      </c>
    </row>
    <row r="41" spans="1:16" x14ac:dyDescent="0.25">
      <c r="L41" s="8"/>
      <c r="M41" s="17" t="s">
        <v>40</v>
      </c>
      <c r="N41" s="18">
        <f>SUM(L10,L17,L23,L32,L38)/5</f>
        <v>32.330859195587387</v>
      </c>
    </row>
    <row r="43" spans="1:16" x14ac:dyDescent="0.25">
      <c r="G43" s="2">
        <f>SUM(G2:G36)</f>
        <v>13561</v>
      </c>
      <c r="P43" s="2">
        <f>SUM(P2:P38)</f>
        <v>16075</v>
      </c>
    </row>
    <row r="46" spans="1:16" x14ac:dyDescent="0.25">
      <c r="K46">
        <f>100-(G43*100/P43)</f>
        <v>15.639191290824257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22" workbookViewId="0">
      <selection activeCell="O41" sqref="O41"/>
    </sheetView>
  </sheetViews>
  <sheetFormatPr defaultRowHeight="15" x14ac:dyDescent="0.25"/>
  <cols>
    <col min="1" max="1" width="11.5703125" bestFit="1" customWidth="1"/>
    <col min="2" max="2" width="18.85546875" bestFit="1" customWidth="1"/>
    <col min="3" max="3" width="19.85546875" bestFit="1" customWidth="1"/>
    <col min="4" max="4" width="38.28515625" bestFit="1" customWidth="1"/>
    <col min="5" max="5" width="18" bestFit="1" customWidth="1"/>
    <col min="6" max="6" width="14.28515625" bestFit="1" customWidth="1"/>
    <col min="7" max="7" width="14.140625" customWidth="1"/>
    <col min="9" max="9" width="4.85546875" bestFit="1" customWidth="1"/>
    <col min="10" max="10" width="21.140625" bestFit="1" customWidth="1"/>
    <col min="11" max="11" width="12.42578125" bestFit="1" customWidth="1"/>
    <col min="12" max="12" width="11.7109375" customWidth="1"/>
    <col min="13" max="13" width="6.42578125" bestFit="1" customWidth="1"/>
    <col min="16" max="16" width="10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6" x14ac:dyDescent="0.25">
      <c r="B2" t="s">
        <v>23</v>
      </c>
      <c r="C2" t="s">
        <v>24</v>
      </c>
      <c r="D2">
        <v>0</v>
      </c>
      <c r="E2">
        <v>0</v>
      </c>
      <c r="F2">
        <v>500</v>
      </c>
      <c r="G2">
        <f>F2+E2</f>
        <v>500</v>
      </c>
      <c r="I2" s="3"/>
      <c r="J2" s="6" t="s">
        <v>25</v>
      </c>
      <c r="K2" s="6" t="s">
        <v>25</v>
      </c>
      <c r="L2" s="6" t="s">
        <v>25</v>
      </c>
      <c r="M2" s="6" t="s">
        <v>25</v>
      </c>
    </row>
    <row r="3" spans="1:16" x14ac:dyDescent="0.25">
      <c r="I3" s="3"/>
      <c r="M3" s="4">
        <f>SUM(M1:M2)</f>
        <v>0</v>
      </c>
    </row>
    <row r="4" spans="1:16" x14ac:dyDescent="0.25">
      <c r="I4" s="3"/>
      <c r="K4" t="s">
        <v>21</v>
      </c>
      <c r="L4" s="5" t="e">
        <f>SUM(#REF!)/M2</f>
        <v>#REF!</v>
      </c>
    </row>
    <row r="5" spans="1:16" x14ac:dyDescent="0.25">
      <c r="I5" s="3"/>
      <c r="K5" s="8" t="s">
        <v>22</v>
      </c>
      <c r="L5" s="9" t="e">
        <f>SUM(#REF!)/M2</f>
        <v>#REF!</v>
      </c>
    </row>
    <row r="6" spans="1:16" x14ac:dyDescent="0.25">
      <c r="A6" s="1">
        <v>44200</v>
      </c>
      <c r="B6" t="s">
        <v>19</v>
      </c>
      <c r="C6" t="s">
        <v>20</v>
      </c>
      <c r="D6">
        <v>0</v>
      </c>
      <c r="E6">
        <v>0</v>
      </c>
      <c r="F6" s="2">
        <v>500</v>
      </c>
      <c r="G6" s="2">
        <f>F6+E6</f>
        <v>500</v>
      </c>
      <c r="I6" s="3"/>
      <c r="J6">
        <v>2</v>
      </c>
      <c r="K6">
        <v>6</v>
      </c>
      <c r="L6">
        <v>20</v>
      </c>
      <c r="M6">
        <f>J6+K6+L6</f>
        <v>28</v>
      </c>
    </row>
    <row r="7" spans="1:16" x14ac:dyDescent="0.25">
      <c r="A7" s="1">
        <v>44222</v>
      </c>
      <c r="B7" t="s">
        <v>19</v>
      </c>
      <c r="C7" t="s">
        <v>20</v>
      </c>
      <c r="D7">
        <v>413</v>
      </c>
      <c r="E7" s="2">
        <f>D7</f>
        <v>413</v>
      </c>
      <c r="F7" s="2">
        <v>250</v>
      </c>
      <c r="G7" s="2">
        <f t="shared" ref="G7" si="0">F7+E7</f>
        <v>663</v>
      </c>
      <c r="I7" s="3"/>
      <c r="J7">
        <v>0</v>
      </c>
      <c r="K7">
        <v>5</v>
      </c>
      <c r="L7">
        <v>0</v>
      </c>
      <c r="M7">
        <f>J7+K7+L7</f>
        <v>5</v>
      </c>
    </row>
    <row r="8" spans="1:16" x14ac:dyDescent="0.25">
      <c r="I8" s="3"/>
      <c r="M8" s="4">
        <f>SUM(M6:M7)</f>
        <v>33</v>
      </c>
    </row>
    <row r="9" spans="1:16" x14ac:dyDescent="0.25">
      <c r="I9" s="3"/>
      <c r="K9" t="s">
        <v>21</v>
      </c>
      <c r="L9" s="5">
        <f>SUM(G6:G7)/M8</f>
        <v>35.242424242424242</v>
      </c>
    </row>
    <row r="10" spans="1:16" x14ac:dyDescent="0.25">
      <c r="I10" s="3"/>
      <c r="K10" s="8" t="s">
        <v>22</v>
      </c>
      <c r="L10" s="9">
        <f>SUM(F6:F7)/M8</f>
        <v>22.727272727272727</v>
      </c>
      <c r="N10" s="2">
        <f>O10-L10</f>
        <v>27.272727272727273</v>
      </c>
      <c r="O10">
        <v>50</v>
      </c>
    </row>
    <row r="11" spans="1:16" x14ac:dyDescent="0.25">
      <c r="I11" s="3"/>
      <c r="P11">
        <f>M8*O10</f>
        <v>1650</v>
      </c>
    </row>
    <row r="12" spans="1:16" x14ac:dyDescent="0.25">
      <c r="A12" s="1">
        <v>44223</v>
      </c>
      <c r="B12" t="s">
        <v>26</v>
      </c>
      <c r="C12" t="s">
        <v>27</v>
      </c>
      <c r="D12">
        <v>509</v>
      </c>
      <c r="E12" s="2">
        <f>D12</f>
        <v>509</v>
      </c>
      <c r="F12" s="2">
        <v>500</v>
      </c>
      <c r="G12" s="2">
        <f>F12+E12</f>
        <v>1009</v>
      </c>
      <c r="I12" s="3"/>
      <c r="J12">
        <v>2</v>
      </c>
      <c r="K12">
        <v>3</v>
      </c>
      <c r="L12">
        <v>20</v>
      </c>
      <c r="M12">
        <f>J12+K12+L12</f>
        <v>25</v>
      </c>
    </row>
    <row r="13" spans="1:16" x14ac:dyDescent="0.25">
      <c r="A13" s="1">
        <v>44238</v>
      </c>
      <c r="B13" t="s">
        <v>28</v>
      </c>
      <c r="C13" t="s">
        <v>29</v>
      </c>
      <c r="D13">
        <v>129</v>
      </c>
      <c r="E13" s="2">
        <f>D13</f>
        <v>129</v>
      </c>
      <c r="F13" s="2">
        <v>500</v>
      </c>
      <c r="G13" s="2">
        <f t="shared" ref="G13:G14" si="1">F13+E13</f>
        <v>629</v>
      </c>
      <c r="I13" s="3"/>
      <c r="J13">
        <v>2</v>
      </c>
      <c r="K13">
        <v>4</v>
      </c>
      <c r="L13">
        <v>20</v>
      </c>
      <c r="M13">
        <f>J13+K13+L13</f>
        <v>26</v>
      </c>
    </row>
    <row r="14" spans="1:16" x14ac:dyDescent="0.25">
      <c r="A14" s="1">
        <v>44239</v>
      </c>
      <c r="B14" t="s">
        <v>30</v>
      </c>
      <c r="C14" t="s">
        <v>31</v>
      </c>
      <c r="D14">
        <v>38</v>
      </c>
      <c r="E14" s="2">
        <f>D14</f>
        <v>38</v>
      </c>
      <c r="F14" s="2">
        <v>500</v>
      </c>
      <c r="G14" s="2">
        <f t="shared" si="1"/>
        <v>538</v>
      </c>
      <c r="I14" s="3"/>
      <c r="J14">
        <v>2</v>
      </c>
      <c r="K14">
        <v>5</v>
      </c>
      <c r="L14">
        <v>20</v>
      </c>
      <c r="M14">
        <f>J14+K14+L14</f>
        <v>27</v>
      </c>
    </row>
    <row r="15" spans="1:16" x14ac:dyDescent="0.25">
      <c r="I15" s="3"/>
      <c r="M15" s="4">
        <f>SUM(M12:M14)</f>
        <v>78</v>
      </c>
    </row>
    <row r="16" spans="1:16" x14ac:dyDescent="0.25">
      <c r="I16" s="3"/>
      <c r="K16" t="s">
        <v>21</v>
      </c>
      <c r="L16" s="5">
        <f>SUM(G12:G14)/M15</f>
        <v>27.897435897435898</v>
      </c>
    </row>
    <row r="17" spans="1:16" x14ac:dyDescent="0.25">
      <c r="I17" s="3"/>
      <c r="K17" s="8" t="s">
        <v>22</v>
      </c>
      <c r="L17" s="9">
        <f>SUM(F12:F14)/M15</f>
        <v>19.23076923076923</v>
      </c>
      <c r="N17" s="2">
        <f>O17-L17</f>
        <v>30.76923076923077</v>
      </c>
      <c r="O17">
        <v>50</v>
      </c>
    </row>
    <row r="18" spans="1:16" x14ac:dyDescent="0.25">
      <c r="I18" s="3"/>
      <c r="P18">
        <f>M15*O17</f>
        <v>3900</v>
      </c>
    </row>
    <row r="19" spans="1:16" x14ac:dyDescent="0.25">
      <c r="A19" s="1">
        <v>44259</v>
      </c>
      <c r="B19" t="s">
        <v>32</v>
      </c>
      <c r="C19" t="s">
        <v>33</v>
      </c>
      <c r="D19">
        <v>459</v>
      </c>
      <c r="E19" s="2">
        <f>D19</f>
        <v>459</v>
      </c>
      <c r="F19" s="2">
        <v>500</v>
      </c>
      <c r="G19" s="2">
        <f>F19+E19</f>
        <v>959</v>
      </c>
      <c r="I19" s="3"/>
      <c r="J19">
        <v>2</v>
      </c>
      <c r="K19">
        <v>5.5</v>
      </c>
      <c r="L19">
        <v>22</v>
      </c>
      <c r="M19">
        <f>J19+K19+L19</f>
        <v>29.5</v>
      </c>
    </row>
    <row r="20" spans="1:16" x14ac:dyDescent="0.25">
      <c r="A20" s="1">
        <v>44266</v>
      </c>
      <c r="B20" t="s">
        <v>34</v>
      </c>
      <c r="C20" t="s">
        <v>35</v>
      </c>
      <c r="D20">
        <v>0</v>
      </c>
      <c r="E20" s="2">
        <f>D20</f>
        <v>0</v>
      </c>
      <c r="F20" s="2">
        <v>500</v>
      </c>
      <c r="G20" s="2">
        <f t="shared" ref="G20" si="2">F20+E20</f>
        <v>500</v>
      </c>
      <c r="I20" s="3"/>
      <c r="J20">
        <v>2</v>
      </c>
      <c r="K20">
        <v>5</v>
      </c>
      <c r="L20">
        <v>20</v>
      </c>
      <c r="M20">
        <f>J20+K20+L20</f>
        <v>27</v>
      </c>
    </row>
    <row r="21" spans="1:16" x14ac:dyDescent="0.25">
      <c r="I21" s="3"/>
      <c r="M21" s="4">
        <f>SUM(M19:M20)</f>
        <v>56.5</v>
      </c>
    </row>
    <row r="22" spans="1:16" x14ac:dyDescent="0.25">
      <c r="I22" s="3"/>
      <c r="K22" t="s">
        <v>21</v>
      </c>
      <c r="L22" s="5">
        <f>SUM(G19:G20)/M21</f>
        <v>25.823008849557521</v>
      </c>
    </row>
    <row r="23" spans="1:16" x14ac:dyDescent="0.25">
      <c r="I23" s="3"/>
      <c r="K23" s="8" t="s">
        <v>22</v>
      </c>
      <c r="L23" s="9">
        <f>SUM(F19:F20)/M21</f>
        <v>17.699115044247787</v>
      </c>
      <c r="N23" s="2">
        <f>O23-L23</f>
        <v>32.30088495575221</v>
      </c>
      <c r="O23">
        <v>50</v>
      </c>
      <c r="P23">
        <f>M21*O23</f>
        <v>2825</v>
      </c>
    </row>
    <row r="24" spans="1:16" x14ac:dyDescent="0.25">
      <c r="I24" s="3"/>
    </row>
    <row r="25" spans="1:16" x14ac:dyDescent="0.25">
      <c r="A25" s="1">
        <v>44279</v>
      </c>
      <c r="B25" t="s">
        <v>12</v>
      </c>
      <c r="C25" t="s">
        <v>13</v>
      </c>
      <c r="D25">
        <v>0</v>
      </c>
      <c r="E25" s="2">
        <f>D25</f>
        <v>0</v>
      </c>
      <c r="F25" s="2">
        <v>500</v>
      </c>
      <c r="G25" s="2">
        <f>F25+E25</f>
        <v>500</v>
      </c>
      <c r="I25" s="3"/>
      <c r="J25">
        <v>2</v>
      </c>
      <c r="K25">
        <v>5.5</v>
      </c>
      <c r="L25">
        <v>20</v>
      </c>
      <c r="M25">
        <f>J25+K25+L25</f>
        <v>27.5</v>
      </c>
    </row>
    <row r="26" spans="1:16" x14ac:dyDescent="0.25">
      <c r="A26" s="15">
        <v>44281</v>
      </c>
      <c r="B26" s="16" t="s">
        <v>12</v>
      </c>
      <c r="C26" t="s">
        <v>14</v>
      </c>
      <c r="D26">
        <v>111</v>
      </c>
      <c r="E26" s="2">
        <f>D26</f>
        <v>111</v>
      </c>
      <c r="F26" s="2">
        <v>500</v>
      </c>
      <c r="G26" s="2">
        <f t="shared" ref="G26:G29" si="3">F26+E26</f>
        <v>611</v>
      </c>
      <c r="I26" s="3"/>
      <c r="J26">
        <v>2</v>
      </c>
      <c r="K26">
        <v>2</v>
      </c>
      <c r="L26">
        <v>12</v>
      </c>
      <c r="M26">
        <f>J26+K26+L26</f>
        <v>16</v>
      </c>
    </row>
    <row r="27" spans="1:16" x14ac:dyDescent="0.25">
      <c r="A27" s="15"/>
      <c r="B27" s="16"/>
      <c r="C27" t="s">
        <v>15</v>
      </c>
      <c r="D27">
        <v>8</v>
      </c>
      <c r="E27" s="2">
        <f>D27</f>
        <v>8</v>
      </c>
      <c r="F27" s="2">
        <v>500</v>
      </c>
      <c r="G27" s="2">
        <f t="shared" si="3"/>
        <v>508</v>
      </c>
      <c r="I27" s="3"/>
      <c r="J27">
        <v>1</v>
      </c>
      <c r="K27">
        <v>2</v>
      </c>
      <c r="L27">
        <v>15</v>
      </c>
      <c r="M27">
        <f t="shared" ref="M27:M29" si="4">J27+K27+L27</f>
        <v>18</v>
      </c>
    </row>
    <row r="28" spans="1:16" x14ac:dyDescent="0.25">
      <c r="A28" s="15"/>
      <c r="B28" s="16"/>
      <c r="C28" t="s">
        <v>16</v>
      </c>
      <c r="D28">
        <v>116</v>
      </c>
      <c r="E28" s="2">
        <f t="shared" ref="E28:E29" si="5">D28</f>
        <v>116</v>
      </c>
      <c r="F28" s="2">
        <v>500</v>
      </c>
      <c r="G28" s="2">
        <f t="shared" si="3"/>
        <v>616</v>
      </c>
      <c r="I28" s="3"/>
      <c r="J28">
        <v>1</v>
      </c>
      <c r="K28">
        <v>2</v>
      </c>
      <c r="L28">
        <v>20</v>
      </c>
      <c r="M28">
        <f t="shared" si="4"/>
        <v>23</v>
      </c>
    </row>
    <row r="29" spans="1:16" x14ac:dyDescent="0.25">
      <c r="A29" s="10">
        <v>44285</v>
      </c>
      <c r="B29" s="11" t="s">
        <v>17</v>
      </c>
      <c r="C29" s="12" t="s">
        <v>18</v>
      </c>
      <c r="D29" s="12">
        <v>128</v>
      </c>
      <c r="E29" s="13">
        <f t="shared" si="5"/>
        <v>128</v>
      </c>
      <c r="F29" s="13">
        <v>500</v>
      </c>
      <c r="G29" s="13">
        <f t="shared" si="3"/>
        <v>628</v>
      </c>
      <c r="I29" s="3"/>
      <c r="J29">
        <v>0</v>
      </c>
      <c r="K29">
        <v>2.5</v>
      </c>
      <c r="L29">
        <v>18</v>
      </c>
      <c r="M29">
        <f t="shared" si="4"/>
        <v>20.5</v>
      </c>
    </row>
    <row r="30" spans="1:16" x14ac:dyDescent="0.25">
      <c r="I30" s="3"/>
      <c r="M30" s="4">
        <f>SUM(M25:M29)</f>
        <v>105</v>
      </c>
    </row>
    <row r="31" spans="1:16" x14ac:dyDescent="0.25">
      <c r="I31" s="3"/>
      <c r="K31" t="s">
        <v>21</v>
      </c>
      <c r="L31" s="5">
        <f>SUM(G25:G29)/M30</f>
        <v>27.266666666666666</v>
      </c>
    </row>
    <row r="32" spans="1:16" x14ac:dyDescent="0.25">
      <c r="I32" s="3"/>
      <c r="K32" s="8" t="s">
        <v>22</v>
      </c>
      <c r="L32" s="9">
        <f>SUM(F25:F29)/M30</f>
        <v>23.80952380952381</v>
      </c>
      <c r="N32" s="2">
        <f>O32-L32</f>
        <v>26.19047619047619</v>
      </c>
      <c r="O32">
        <v>50</v>
      </c>
      <c r="P32">
        <f>M30*O32</f>
        <v>5250</v>
      </c>
    </row>
    <row r="33" spans="1:16" x14ac:dyDescent="0.25">
      <c r="I33" s="3"/>
    </row>
    <row r="34" spans="1:16" x14ac:dyDescent="0.25">
      <c r="A34" s="1">
        <v>44309</v>
      </c>
      <c r="B34" t="s">
        <v>36</v>
      </c>
      <c r="C34" t="s">
        <v>37</v>
      </c>
      <c r="D34">
        <v>0</v>
      </c>
      <c r="E34" s="2">
        <f>D34</f>
        <v>0</v>
      </c>
      <c r="F34" s="2">
        <v>500</v>
      </c>
      <c r="G34" s="2">
        <f>F34+E34</f>
        <v>500</v>
      </c>
      <c r="I34" s="3"/>
      <c r="J34">
        <v>2</v>
      </c>
      <c r="K34">
        <v>5</v>
      </c>
      <c r="L34">
        <v>24</v>
      </c>
      <c r="M34">
        <f>J34+K34+L34</f>
        <v>31</v>
      </c>
    </row>
    <row r="35" spans="1:16" x14ac:dyDescent="0.25">
      <c r="A35" s="1">
        <v>44313</v>
      </c>
      <c r="B35" t="s">
        <v>38</v>
      </c>
      <c r="C35" t="s">
        <v>39</v>
      </c>
      <c r="D35">
        <v>200</v>
      </c>
      <c r="E35" s="2">
        <f>D35</f>
        <v>200</v>
      </c>
      <c r="F35" s="2">
        <v>500</v>
      </c>
      <c r="G35" s="2">
        <f t="shared" ref="G35" si="6">F35+E35</f>
        <v>700</v>
      </c>
      <c r="I35" s="3"/>
      <c r="J35">
        <v>0</v>
      </c>
      <c r="K35">
        <v>5</v>
      </c>
      <c r="L35">
        <v>13</v>
      </c>
      <c r="M35">
        <f>J35+K35+L35</f>
        <v>18</v>
      </c>
    </row>
    <row r="36" spans="1:16" x14ac:dyDescent="0.25">
      <c r="M36" s="4">
        <f>SUM(M31:M35)</f>
        <v>49</v>
      </c>
    </row>
    <row r="37" spans="1:16" x14ac:dyDescent="0.25">
      <c r="K37" t="s">
        <v>21</v>
      </c>
      <c r="L37" s="7">
        <f>SUM(G34:G35)/M36</f>
        <v>24.489795918367346</v>
      </c>
    </row>
    <row r="38" spans="1:16" x14ac:dyDescent="0.25">
      <c r="K38" s="8" t="s">
        <v>22</v>
      </c>
      <c r="L38" s="14">
        <f>SUM(F34:F35)/M36</f>
        <v>20.408163265306122</v>
      </c>
      <c r="N38" s="2">
        <f>O38-L38</f>
        <v>29.591836734693878</v>
      </c>
      <c r="O38">
        <v>50</v>
      </c>
      <c r="P38">
        <f>M36*O38</f>
        <v>2450</v>
      </c>
    </row>
    <row r="42" spans="1:16" x14ac:dyDescent="0.25">
      <c r="A42" s="1">
        <v>44446</v>
      </c>
      <c r="B42" t="s">
        <v>41</v>
      </c>
      <c r="C42" t="s">
        <v>42</v>
      </c>
      <c r="D42">
        <v>149</v>
      </c>
      <c r="E42" s="2">
        <f>D42</f>
        <v>149</v>
      </c>
      <c r="F42" s="2">
        <v>500</v>
      </c>
      <c r="G42" s="2">
        <f>F42+E42</f>
        <v>649</v>
      </c>
      <c r="I42" s="3"/>
      <c r="J42">
        <v>2</v>
      </c>
      <c r="K42">
        <v>4</v>
      </c>
      <c r="L42">
        <v>18</v>
      </c>
      <c r="M42">
        <f>J42+K42+L42</f>
        <v>24</v>
      </c>
    </row>
    <row r="43" spans="1:16" x14ac:dyDescent="0.25">
      <c r="B43" t="s">
        <v>43</v>
      </c>
      <c r="C43" t="s">
        <v>42</v>
      </c>
      <c r="D43">
        <v>0</v>
      </c>
      <c r="E43" s="2">
        <f t="shared" ref="E43:E44" si="7">D43</f>
        <v>0</v>
      </c>
      <c r="F43">
        <v>500</v>
      </c>
      <c r="G43" s="2">
        <f t="shared" ref="G43:G44" si="8">F43+E43</f>
        <v>500</v>
      </c>
      <c r="J43">
        <v>1</v>
      </c>
      <c r="K43">
        <v>1</v>
      </c>
      <c r="L43">
        <v>12</v>
      </c>
      <c r="M43">
        <f>J43+K43+L43</f>
        <v>14</v>
      </c>
    </row>
    <row r="44" spans="1:16" x14ac:dyDescent="0.25">
      <c r="A44" s="1">
        <v>44449</v>
      </c>
      <c r="B44" t="s">
        <v>44</v>
      </c>
      <c r="C44" t="s">
        <v>45</v>
      </c>
      <c r="D44">
        <v>745</v>
      </c>
      <c r="E44" s="2">
        <f t="shared" si="7"/>
        <v>745</v>
      </c>
      <c r="F44" s="2">
        <v>500</v>
      </c>
      <c r="G44" s="2">
        <f t="shared" si="8"/>
        <v>1245</v>
      </c>
      <c r="I44" s="3"/>
      <c r="J44">
        <v>1</v>
      </c>
      <c r="K44">
        <v>4</v>
      </c>
      <c r="L44">
        <v>20</v>
      </c>
      <c r="M44">
        <f>J44+K44+L44</f>
        <v>25</v>
      </c>
    </row>
    <row r="45" spans="1:16" x14ac:dyDescent="0.25">
      <c r="M45" s="4">
        <f>SUM(M39:M44)</f>
        <v>63</v>
      </c>
    </row>
    <row r="46" spans="1:16" x14ac:dyDescent="0.25">
      <c r="K46" t="s">
        <v>21</v>
      </c>
      <c r="L46" s="5">
        <f>SUM(G42:G44)/M45</f>
        <v>38</v>
      </c>
    </row>
    <row r="47" spans="1:16" x14ac:dyDescent="0.25">
      <c r="K47" s="8" t="s">
        <v>22</v>
      </c>
      <c r="L47" s="9">
        <f>SUM(F42:F44)/M45</f>
        <v>23.80952380952381</v>
      </c>
      <c r="N47" s="2">
        <f>O47-L47</f>
        <v>26.19047619047619</v>
      </c>
      <c r="O47">
        <v>50</v>
      </c>
      <c r="P47">
        <f>M45*O47</f>
        <v>3150</v>
      </c>
    </row>
    <row r="55" spans="7:16" x14ac:dyDescent="0.25">
      <c r="L55" s="8"/>
      <c r="M55" s="17" t="s">
        <v>40</v>
      </c>
      <c r="N55" s="18">
        <f>SUM(L10,L17,L23,L32,L38,L47)/6</f>
        <v>21.280727981107251</v>
      </c>
    </row>
    <row r="57" spans="7:16" x14ac:dyDescent="0.25">
      <c r="G57" s="2">
        <f>SUM(G2:G44)</f>
        <v>11755</v>
      </c>
      <c r="P57" s="2">
        <f>SUM(P2:P47)</f>
        <v>19225</v>
      </c>
    </row>
    <row r="60" spans="7:16" x14ac:dyDescent="0.25">
      <c r="K60">
        <f>100-(G57*100/P57)</f>
        <v>38.855656697009103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 (2)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2021-07-14T14:32:53Z</dcterms:created>
  <dcterms:modified xsi:type="dcterms:W3CDTF">2021-09-11T19:07:23Z</dcterms:modified>
</cp:coreProperties>
</file>