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C56EEE93-FEC2-4D8A-B3C8-A368452D8D08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D13" i="2" s="1"/>
  <c r="G13" i="2"/>
  <c r="H13" i="2" s="1"/>
  <c r="F13" i="2"/>
  <c r="E13" i="2"/>
  <c r="G12" i="2"/>
  <c r="G10" i="2" s="1"/>
  <c r="E12" i="2"/>
  <c r="D12" i="2"/>
  <c r="C12" i="2"/>
  <c r="B12" i="2"/>
  <c r="G11" i="2"/>
  <c r="F11" i="2"/>
  <c r="F12" i="2" s="1"/>
  <c r="F10" i="2" s="1"/>
  <c r="F14" i="2" s="1"/>
  <c r="C11" i="2"/>
  <c r="B11" i="2"/>
  <c r="E10" i="2"/>
  <c r="E14" i="2" s="1"/>
  <c r="D10" i="2"/>
  <c r="D14" i="2" s="1"/>
  <c r="C10" i="2"/>
  <c r="B10" i="2"/>
  <c r="D9" i="2"/>
  <c r="E9" i="2" s="1"/>
  <c r="F9" i="2" s="1"/>
  <c r="G9" i="2" s="1"/>
  <c r="C9" i="2"/>
  <c r="B9" i="2"/>
  <c r="B4" i="2"/>
  <c r="B1" i="2"/>
  <c r="E16" i="1"/>
  <c r="D16" i="1"/>
  <c r="C16" i="1"/>
  <c r="B16" i="1"/>
  <c r="E14" i="1"/>
  <c r="D14" i="1"/>
  <c r="C14" i="1"/>
  <c r="B3" i="2" s="1"/>
  <c r="B14" i="1"/>
  <c r="E8" i="1"/>
  <c r="E11" i="1" s="1"/>
  <c r="D8" i="1"/>
  <c r="D11" i="1" s="1"/>
  <c r="C8" i="1"/>
  <c r="B8" i="1" s="1"/>
  <c r="B11" i="1" s="1"/>
  <c r="H10" i="2" l="1"/>
  <c r="H14" i="2" s="1"/>
  <c r="B17" i="2" s="1"/>
  <c r="B19" i="2" s="1"/>
  <c r="G14" i="2"/>
  <c r="C11" i="1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<sst xmlns="http://schemas.openxmlformats.org/spreadsheetml/2006/main" count="54" uniqueCount="46">
  <si>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</si>
  <si>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</si>
  <si>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RTX</t>
  </si>
  <si>
    <t>Personal Required Rate of Return</t>
  </si>
  <si>
    <t>6.81%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</si>
  <si>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</si>
  <si>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</si>
  <si>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</si>
  <si>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</si>
  <si>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</si>
  <si>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</si>
  <si>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1793</t>
  </si>
  <si>
    <t>3237</t>
  </si>
  <si>
    <t>4020</t>
  </si>
  <si>
    <t>6276</t>
  </si>
  <si>
    <t>Income Statement Data</t>
  </si>
  <si>
    <t>Revenue ($M)</t>
  </si>
  <si>
    <t>57244</t>
  </si>
  <si>
    <t>59837</t>
  </si>
  <si>
    <t>66501</t>
  </si>
  <si>
    <t>77046</t>
  </si>
  <si>
    <t>Net Income ($M)</t>
  </si>
  <si>
    <t>5055</t>
  </si>
  <si>
    <t>4552</t>
  </si>
  <si>
    <t>5269</t>
  </si>
  <si>
    <t>5537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</si>
  <si>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</si>
  <si>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</si>
  <si>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</si>
  <si>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</si>
  <si>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</si>
  <si>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</si>
  <si>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</si>
  <si>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</si>
  <si>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-5.0%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</si>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</sst>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1520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8.8306198029487804E-2</v>
      </c>
      <c r="C14" s="20">
        <f>C13/C12</f>
        <v>7.6073332553436832E-2</v>
      </c>
      <c r="D14" s="20">
        <f>D13/D12</f>
        <v>7.9231891249755645E-2</v>
      </c>
      <c r="E14" s="20">
        <f>E13/E12</f>
        <v>7.1866157879708223E-2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0.3546983184965381</v>
      </c>
      <c r="C16" s="20">
        <f>C9/C13</f>
        <v>0.71111599297012307</v>
      </c>
      <c r="D16" s="20">
        <f>D9/D13</f>
        <v>0.76295312203454169</v>
      </c>
      <c r="E16" s="20">
        <f>E9/E13</f>
        <v>1.1334657756908073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7.8869394928097136E-2</v>
      </c>
      <c r="C3" s="9">
        <v>7.8869394928097122E-2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0.74055830229800257</v>
      </c>
      <c r="C4" s="9">
        <v>0.74055830229800246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4020</v>
      </c>
      <c r="C10" s="21" t="str">
        <f>'Step1 - Input Data'!E9</f>
        <v>6276</v>
      </c>
      <c r="D10" s="14">
        <f>D12*$C$4</f>
        <v>3571.6116056662431</v>
      </c>
      <c r="E10" s="14">
        <f>E12*$C$4</f>
        <v>3740.9930227787877</v>
      </c>
      <c r="F10" s="14">
        <f>F12*$C$4</f>
        <v>3553.943371639848</v>
      </c>
      <c r="G10" s="14">
        <f>G12*$C$4</f>
        <v>3376.2462030578563</v>
      </c>
      <c r="H10" s="14">
        <f>G10*(1+B16)/(B15-B16)</f>
        <v>71596.073328877625</v>
      </c>
    </row>
    <row r="11" spans="1:8" ht="15.75" customHeight="1" x14ac:dyDescent="0.3">
      <c r="A11" s="35" t="s">
        <v>16</v>
      </c>
      <c r="B11" s="21" t="str">
        <f>'Step1 - Input Data'!D12</f>
        <v>66501</v>
      </c>
      <c r="C11" s="21" t="str">
        <f>'Step1 - Input Data'!E12</f>
        <v>77046</v>
      </c>
      <c r="D11" s="17">
        <v>61150</v>
      </c>
      <c r="E11" s="17">
        <v>64050</v>
      </c>
      <c r="F11" s="17">
        <f>E11*(1+$C$5)</f>
        <v>60847.5</v>
      </c>
      <c r="G11" s="17">
        <f>F11*(1+$C$5)</f>
        <v>57805.125</v>
      </c>
      <c r="H11" s="19"/>
    </row>
    <row r="12" spans="1:8" ht="13.2" customHeight="1" x14ac:dyDescent="0.25">
      <c r="A12" s="35" t="s">
        <v>21</v>
      </c>
      <c r="B12" s="21" t="str">
        <f>'Step1 - Input Data'!D13</f>
        <v>5269</v>
      </c>
      <c r="C12" s="21" t="str">
        <f>'Step1 - Input Data'!E13</f>
        <v>5537</v>
      </c>
      <c r="D12" s="21">
        <f>D11*$C$3</f>
        <v>4822.8634998531388</v>
      </c>
      <c r="E12" s="21">
        <f>E11*$C$3</f>
        <v>5051.5847451446207</v>
      </c>
      <c r="F12" s="21">
        <f>F11*$C$3</f>
        <v>4799.0055078873893</v>
      </c>
      <c r="G12" s="21">
        <f>G11*$C$3</f>
        <v>4559.0552324930204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1.07</v>
      </c>
      <c r="E13" s="19">
        <f>ROUND((1+B15)^2,2)</f>
        <v>1.1399999999999999</v>
      </c>
      <c r="F13" s="19">
        <f>ROUND((1+B15)^3,2)</f>
        <v>1.22</v>
      </c>
      <c r="G13" s="19">
        <f>ROUND((1+B15)^4,2)</f>
        <v>1.3</v>
      </c>
      <c r="H13" s="19">
        <f>G13</f>
        <v>1.3</v>
      </c>
    </row>
    <row r="14" spans="1:8" ht="13.2" customHeight="1" x14ac:dyDescent="0.25">
      <c r="A14" s="35" t="s">
        <v>40</v>
      </c>
      <c r="B14" s="19"/>
      <c r="C14" s="19"/>
      <c r="D14" s="14">
        <f>D10/D13</f>
        <v>3337.9547716506945</v>
      </c>
      <c r="E14" s="14">
        <f>E10/E13</f>
        <v>3281.5728269989368</v>
      </c>
      <c r="F14" s="14">
        <f>F10/F13</f>
        <v>2913.0683374097116</v>
      </c>
      <c r="G14" s="14">
        <f>G10/G13</f>
        <v>2597.1124638906585</v>
      </c>
      <c r="H14" s="14">
        <f>H10/H13</f>
        <v>55073.902560675095</v>
      </c>
    </row>
    <row r="15" spans="1:8" ht="13.2" customHeight="1" x14ac:dyDescent="0.25">
      <c r="A15" s="35" t="s">
        <v>41</v>
      </c>
      <c r="B15" s="29" t="str">
        <f>'Step1 - Input Data'!B4</f>
        <v>6.81%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67203.610960625098</v>
      </c>
    </row>
    <row r="18" spans="1:2" ht="13.2" customHeight="1" x14ac:dyDescent="0.25">
      <c r="A18" s="35" t="s">
        <v>5</v>
      </c>
      <c r="B18" s="31">
        <f>'Step1 - Input Data'!B5</f>
        <v>1520</v>
      </c>
    </row>
    <row r="19" spans="1:2" ht="13.2" customHeight="1" x14ac:dyDescent="0.25">
      <c r="A19" s="35" t="s">
        <v>44</v>
      </c>
      <c r="B19" s="32">
        <f>B17/B18</f>
        <v>44.21290194777967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2020-07-01T18:39:02Z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2f205ba9-e6a3-4768-8eb5-f3ce06b2cf1b</vt:lpwstr>
  </property>
</Properties>
</file>