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14ABFB72-8F1C-4970-BB33-5ABBF1AF0D52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F12" i="2"/>
  <c r="F10" i="2" s="1"/>
  <c r="E12" i="2"/>
  <c r="D12" i="2"/>
  <c r="D10" i="2" s="1"/>
  <c r="C12" i="2"/>
  <c r="B12" i="2"/>
  <c r="F11" i="2"/>
  <c r="G11" i="2" s="1"/>
  <c r="G12" i="2" s="1"/>
  <c r="G10" i="2" s="1"/>
  <c r="C11" i="2"/>
  <c r="B11" i="2"/>
  <c r="E10" i="2"/>
  <c r="C10" i="2"/>
  <c r="B10" i="2"/>
  <c r="B1" i="2"/>
  <c r="D9" i="2" s="1"/>
  <c r="E9" i="2" s="1"/>
  <c r="F9" i="2" s="1"/>
  <c r="G9" i="2" s="1"/>
  <c r="E16" i="1"/>
  <c r="D16" i="1"/>
  <c r="C16" i="1"/>
  <c r="B16" i="1"/>
  <c r="B4" i="2" s="1"/>
  <c r="E14" i="1"/>
  <c r="D14" i="1"/>
  <c r="C14" i="1"/>
  <c r="B14" i="1"/>
  <c r="B3" i="2" s="1"/>
  <c r="E11" i="1"/>
  <c r="D11" i="1"/>
  <c r="E8" i="1"/>
  <c r="D8" i="1"/>
  <c r="C8" i="1"/>
  <c r="C11" i="1" s="1"/>
  <c r="B8" i="1"/>
  <c r="B11" i="1" s="1"/>
  <c r="H10" i="2" l="1"/>
  <c r="H14" i="2" s="1"/>
  <c r="G14" i="2"/>
  <c r="D13" i="2"/>
  <c r="D14" i="2" s="1"/>
  <c r="B17" i="2" s="1"/>
  <c r="B19" i="2" s="1"/>
  <c r="B9" i="2"/>
  <c r="E13" i="2"/>
  <c r="E14" i="2" s="1"/>
  <c r="F13" i="2"/>
  <c r="F14" i="2" s="1"/>
  <c r="C9" i="2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<sst xmlns="http://schemas.openxmlformats.org/spreadsheetml/2006/main" count="55" uniqueCount="47">
  <si>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</si>
  <si>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</si>
  <si>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amat</t>
  </si>
  <si>
    <t>Personal Required Rate of Return</t>
  </si>
  <si>
    <t>8.23%</t>
  </si>
  <si>
    <t>Shares Outstanding (M)</t>
  </si>
  <si>
    <t>916.48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</si>
  <si>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</si>
  <si>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</si>
  <si>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</si>
  <si>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</si>
  <si>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</si>
  <si>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2213</t>
  </si>
  <si>
    <t>3264</t>
  </si>
  <si>
    <t>3165</t>
  </si>
  <si>
    <t>2806</t>
  </si>
  <si>
    <t>Income Statement Data</t>
  </si>
  <si>
    <t>Revenue ($M)</t>
  </si>
  <si>
    <t>10825</t>
  </si>
  <si>
    <t>14537</t>
  </si>
  <si>
    <t>17253</t>
  </si>
  <si>
    <t>14608</t>
  </si>
  <si>
    <t>Net Income ($M)</t>
  </si>
  <si>
    <t>1721</t>
  </si>
  <si>
    <t>3434</t>
  </si>
  <si>
    <t>3313</t>
  </si>
  <si>
    <t>2706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</si>
  <si>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</si>
  <si>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</si>
  <si>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</si>
  <si>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</si>
  <si>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</si>
  <si>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</si>
  <si>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</si>
  <si>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</si>
  <si>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10.3%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</si>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</sst>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0.15898383371824482</v>
      </c>
      <c r="C14" s="20">
        <f>C13/C12</f>
        <v>0.23622480566829471</v>
      </c>
      <c r="D14" s="20">
        <f>D13/D12</f>
        <v>0.19202457543615603</v>
      </c>
      <c r="E14" s="20">
        <f>E13/E12</f>
        <v>0.18524096385542169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1.2858803021499128</v>
      </c>
      <c r="C16" s="20">
        <f>C9/C13</f>
        <v>0.95049504950495045</v>
      </c>
      <c r="D16" s="20">
        <f>D9/D13</f>
        <v>0.95532749773619074</v>
      </c>
      <c r="E16" s="20">
        <f>E9/E13</f>
        <v>1.0369549150036954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0.1931185446695293</v>
      </c>
      <c r="C3" s="9">
        <v>0.1931185446695293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1.0571644410986873</v>
      </c>
      <c r="C4" s="9">
        <v>1.0571644410986869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3165</v>
      </c>
      <c r="C10" s="21" t="str">
        <f>'Step1 - Input Data'!E9</f>
        <v>2806</v>
      </c>
      <c r="D10" s="14">
        <f>D12*$C$4</f>
        <v>3301.2358033797059</v>
      </c>
      <c r="E10" s="14">
        <f>E12*$C$4</f>
        <v>3231.8220635436455</v>
      </c>
      <c r="F10" s="14">
        <f>F12*$C$4</f>
        <v>3564.6997360886407</v>
      </c>
      <c r="G10" s="14">
        <f>G12*$C$4</f>
        <v>3931.8638089057704</v>
      </c>
      <c r="H10" s="14">
        <f>G10*(1+B16)/(B15-B16)</f>
        <v>64374.014206803949</v>
      </c>
    </row>
    <row r="11" spans="1:8" ht="15.75" customHeight="1" x14ac:dyDescent="0.3">
      <c r="A11" s="35" t="s">
        <v>17</v>
      </c>
      <c r="B11" s="21" t="str">
        <f>'Step1 - Input Data'!D12</f>
        <v>17253</v>
      </c>
      <c r="C11" s="21" t="str">
        <f>'Step1 - Input Data'!E12</f>
        <v>14608</v>
      </c>
      <c r="D11" s="17">
        <v>16170</v>
      </c>
      <c r="E11" s="17">
        <v>15830</v>
      </c>
      <c r="F11" s="17">
        <f>E11*(1+$C$5)</f>
        <v>17460.489999999998</v>
      </c>
      <c r="G11" s="17">
        <f>F11*(1+$C$5)</f>
        <v>19258.920469999997</v>
      </c>
      <c r="H11" s="19"/>
    </row>
    <row r="12" spans="1:8" ht="13.2" customHeight="1" x14ac:dyDescent="0.25">
      <c r="A12" s="35" t="s">
        <v>22</v>
      </c>
      <c r="B12" s="21" t="str">
        <f>'Step1 - Input Data'!D13</f>
        <v>3313</v>
      </c>
      <c r="C12" s="21" t="str">
        <f>'Step1 - Input Data'!E13</f>
        <v>2706</v>
      </c>
      <c r="D12" s="21">
        <f>D11*$C$3</f>
        <v>3122.7268673062886</v>
      </c>
      <c r="E12" s="21">
        <f>E11*$C$3</f>
        <v>3057.0665621186486</v>
      </c>
      <c r="F12" s="21">
        <f>F11*$C$3</f>
        <v>3371.9444180168693</v>
      </c>
      <c r="G12" s="21">
        <f>G11*$C$3</f>
        <v>3719.2546930726066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1.08</v>
      </c>
      <c r="E13" s="19">
        <f>ROUND((1+B15)^2,2)</f>
        <v>1.17</v>
      </c>
      <c r="F13" s="19">
        <f>ROUND((1+B15)^3,2)</f>
        <v>1.27</v>
      </c>
      <c r="G13" s="19">
        <f>ROUND((1+B15)^4,2)</f>
        <v>1.37</v>
      </c>
      <c r="H13" s="19">
        <f>G13</f>
        <v>1.37</v>
      </c>
    </row>
    <row r="14" spans="1:8" ht="13.2" customHeight="1" x14ac:dyDescent="0.25">
      <c r="A14" s="35" t="s">
        <v>41</v>
      </c>
      <c r="B14" s="19"/>
      <c r="C14" s="19"/>
      <c r="D14" s="14">
        <f>D10/D13</f>
        <v>3056.6998179441721</v>
      </c>
      <c r="E14" s="14">
        <f>E10/E13</f>
        <v>2762.2410799518339</v>
      </c>
      <c r="F14" s="14">
        <f>F10/F13</f>
        <v>2806.8501858965674</v>
      </c>
      <c r="G14" s="14">
        <f>G10/G13</f>
        <v>2869.973583142898</v>
      </c>
      <c r="H14" s="14">
        <f>H10/H13</f>
        <v>46988.331537813101</v>
      </c>
    </row>
    <row r="15" spans="1:8" ht="13.2" customHeight="1" x14ac:dyDescent="0.25">
      <c r="A15" s="35" t="s">
        <v>42</v>
      </c>
      <c r="B15" s="29" t="str">
        <f>'Step1 - Input Data'!B4</f>
        <v>8.23%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58484.096204748574</v>
      </c>
    </row>
    <row r="18" spans="1:2" ht="13.2" customHeight="1" x14ac:dyDescent="0.25">
      <c r="A18" s="35" t="s">
        <v>5</v>
      </c>
      <c r="B18" s="31" t="str">
        <f>'Step1 - Input Data'!B5</f>
        <v>916.48</v>
      </c>
    </row>
    <row r="19" spans="1:2" ht="13.2" customHeight="1" x14ac:dyDescent="0.25">
      <c r="A19" s="35" t="s">
        <v>45</v>
      </c>
      <c r="B19" s="32">
        <f>B17/B18</f>
        <v>63.813827039050032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2020-07-01T19:22:02Z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91b29a36-9641-4dc8-92bb-33274bbc0e65</vt:lpwstr>
  </property>
</Properties>
</file>