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7FAEB351-1303-4C0D-B496-AD61EDDF755D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E14" i="2" s="1"/>
  <c r="G13" i="2"/>
  <c r="H13" i="2" s="1"/>
  <c r="F13" i="2"/>
  <c r="F12" i="2"/>
  <c r="F10" i="2" s="1"/>
  <c r="F14" i="2" s="1"/>
  <c r="E12" i="2"/>
  <c r="D12" i="2"/>
  <c r="D10" i="2" s="1"/>
  <c r="C12" i="2"/>
  <c r="B12" i="2"/>
  <c r="F11" i="2"/>
  <c r="G11" i="2" s="1"/>
  <c r="G12" i="2" s="1"/>
  <c r="G10" i="2" s="1"/>
  <c r="C11" i="2"/>
  <c r="B11" i="2"/>
  <c r="E10" i="2"/>
  <c r="C10" i="2"/>
  <c r="B10" i="2"/>
  <c r="B4" i="2"/>
  <c r="B1" i="2"/>
  <c r="D9" i="2" s="1"/>
  <c r="E9" i="2" s="1"/>
  <c r="F9" i="2" s="1"/>
  <c r="G9" i="2" s="1"/>
  <c r="E16" i="1"/>
  <c r="D16" i="1"/>
  <c r="C16" i="1"/>
  <c r="B16" i="1"/>
  <c r="E14" i="1"/>
  <c r="D14" i="1"/>
  <c r="C14" i="1"/>
  <c r="B14" i="1"/>
  <c r="B3" i="2" s="1"/>
  <c r="E11" i="1"/>
  <c r="D11" i="1"/>
  <c r="E8" i="1"/>
  <c r="D8" i="1"/>
  <c r="C8" i="1"/>
  <c r="C11" i="1" s="1"/>
  <c r="B8" i="1"/>
  <c r="B11" i="1" s="1"/>
  <c r="H10" i="2" l="1"/>
  <c r="H14" i="2" s="1"/>
  <c r="G14" i="2"/>
  <c r="D13" i="2"/>
  <c r="D14" i="2" s="1"/>
  <c r="B17" i="2" s="1"/>
  <c r="B19" i="2" s="1"/>
  <c r="B9" i="2"/>
  <c r="C9" i="2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<sst xmlns="http://schemas.openxmlformats.org/spreadsheetml/2006/main" count="55" uniqueCount="47">
  <si>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</si>
  <si>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</si>
  <si>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lmt</t>
  </si>
  <si>
    <t>Personal Required Rate of Return</t>
  </si>
  <si>
    <t>6.75%</t>
  </si>
  <si>
    <t>Shares Outstanding (M)</t>
  </si>
  <si>
    <t>280.44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</si>
  <si>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</si>
  <si>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</si>
  <si>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</si>
  <si>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</si>
  <si>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</si>
  <si>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4126</t>
  </si>
  <si>
    <t>5299</t>
  </si>
  <si>
    <t>1860</t>
  </si>
  <si>
    <t>5827</t>
  </si>
  <si>
    <t>Income Statement Data</t>
  </si>
  <si>
    <t>Revenue ($M)</t>
  </si>
  <si>
    <t>47248</t>
  </si>
  <si>
    <t>51048</t>
  </si>
  <si>
    <t>53762</t>
  </si>
  <si>
    <t>59812</t>
  </si>
  <si>
    <t>Net Income ($M)</t>
  </si>
  <si>
    <t>5302</t>
  </si>
  <si>
    <t>2002</t>
  </si>
  <si>
    <t>5046</t>
  </si>
  <si>
    <t>6230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</si>
  <si>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</si>
  <si>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</si>
  <si>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</si>
  <si>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</si>
  <si>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</si>
  <si>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</si>
  <si>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</si>
  <si>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</si>
  <si>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5.9%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</si>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</sst>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0.11221639011175076</v>
      </c>
      <c r="C14" s="20">
        <f>C13/C12</f>
        <v>3.9217990910515595E-2</v>
      </c>
      <c r="D14" s="20">
        <f>D13/D12</f>
        <v>9.3858115397492656E-2</v>
      </c>
      <c r="E14" s="20">
        <f>E13/E12</f>
        <v>0.10415970039456965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0.77819690682761222</v>
      </c>
      <c r="C16" s="20">
        <f>C9/C13</f>
        <v>2.6468531468531467</v>
      </c>
      <c r="D16" s="20">
        <f>D9/D13</f>
        <v>0.36860879904875149</v>
      </c>
      <c r="E16" s="20">
        <f>E9/E13</f>
        <v>0.93531300160513642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8.7363049203582177E-2</v>
      </c>
      <c r="C3" s="9">
        <v>8.7363049203582163E-2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1.1822429635836618</v>
      </c>
      <c r="C4" s="9">
        <v>1.182242963583662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1860</v>
      </c>
      <c r="C10" s="21" t="str">
        <f>'Step1 - Input Data'!E9</f>
        <v>5827</v>
      </c>
      <c r="D10" s="14">
        <f>D12*$C$4</f>
        <v>6501.749844973433</v>
      </c>
      <c r="E10" s="14">
        <f>E12*$C$4</f>
        <v>6618.4611606973403</v>
      </c>
      <c r="F10" s="14">
        <f>F12*$C$4</f>
        <v>7008.9503691784839</v>
      </c>
      <c r="G10" s="14">
        <f>G12*$C$4</f>
        <v>7422.4784409600134</v>
      </c>
      <c r="H10" s="14">
        <f>G10*(1+B16)/(B15-B16)</f>
        <v>159387.95810061501</v>
      </c>
    </row>
    <row r="11" spans="1:8" ht="15.75" customHeight="1" x14ac:dyDescent="0.3">
      <c r="A11" s="35" t="s">
        <v>17</v>
      </c>
      <c r="B11" s="21" t="str">
        <f>'Step1 - Input Data'!D12</f>
        <v>53762</v>
      </c>
      <c r="C11" s="21" t="str">
        <f>'Step1 - Input Data'!E12</f>
        <v>59812</v>
      </c>
      <c r="D11" s="17">
        <v>62950</v>
      </c>
      <c r="E11" s="17">
        <v>64080</v>
      </c>
      <c r="F11" s="17">
        <f>E11*(1+$C$5)</f>
        <v>67860.72</v>
      </c>
      <c r="G11" s="17">
        <f>F11*(1+$C$5)</f>
        <v>71864.502479999996</v>
      </c>
      <c r="H11" s="19"/>
    </row>
    <row r="12" spans="1:8" ht="13.2" customHeight="1" x14ac:dyDescent="0.25">
      <c r="A12" s="35" t="s">
        <v>22</v>
      </c>
      <c r="B12" s="21" t="str">
        <f>'Step1 - Input Data'!D13</f>
        <v>5046</v>
      </c>
      <c r="C12" s="21" t="str">
        <f>'Step1 - Input Data'!E13</f>
        <v>6230</v>
      </c>
      <c r="D12" s="21">
        <f>D11*$C$3</f>
        <v>5499.503947365497</v>
      </c>
      <c r="E12" s="21">
        <f>E11*$C$3</f>
        <v>5598.2241929655447</v>
      </c>
      <c r="F12" s="21">
        <f>F11*$C$3</f>
        <v>5928.5194203505125</v>
      </c>
      <c r="G12" s="21">
        <f>G11*$C$3</f>
        <v>6278.3020661511919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</v>
      </c>
      <c r="H13" s="19">
        <f>G13</f>
        <v>1.3</v>
      </c>
    </row>
    <row r="14" spans="1:8" ht="13.2" customHeight="1" x14ac:dyDescent="0.25">
      <c r="A14" s="35" t="s">
        <v>41</v>
      </c>
      <c r="B14" s="19"/>
      <c r="C14" s="19"/>
      <c r="D14" s="14">
        <f>D10/D13</f>
        <v>6076.4017242742357</v>
      </c>
      <c r="E14" s="14">
        <f>E10/E13</f>
        <v>5805.6676848222287</v>
      </c>
      <c r="F14" s="14">
        <f>F10/F13</f>
        <v>5745.0412862118719</v>
      </c>
      <c r="G14" s="14">
        <f>G10/G13</f>
        <v>5709.5988007384713</v>
      </c>
      <c r="H14" s="14">
        <f>H10/H13</f>
        <v>122606.1216158577</v>
      </c>
    </row>
    <row r="15" spans="1:8" ht="13.2" customHeight="1" x14ac:dyDescent="0.25">
      <c r="A15" s="35" t="s">
        <v>42</v>
      </c>
      <c r="B15" s="29" t="str">
        <f>'Step1 - Input Data'!B4</f>
        <v>6.75%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145942.83111190452</v>
      </c>
    </row>
    <row r="18" spans="1:2" ht="13.2" customHeight="1" x14ac:dyDescent="0.25">
      <c r="A18" s="35" t="s">
        <v>5</v>
      </c>
      <c r="B18" s="31" t="str">
        <f>'Step1 - Input Data'!B5</f>
        <v>280.44</v>
      </c>
    </row>
    <row r="19" spans="1:2" ht="13.2" customHeight="1" x14ac:dyDescent="0.25">
      <c r="A19" s="35" t="s">
        <v>45</v>
      </c>
      <c r="B19" s="32">
        <f>B17/B18</f>
        <v>520.40661500465171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031000ae-a681-4ad1-b302-919a441b51fb</vt:lpwstr>
  </property>
</Properties>
</file>