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B8CC0F8D-C83D-4DF9-B0F4-92B223654EEC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F13" i="2"/>
  <c r="D13" i="2"/>
  <c r="F12" i="2"/>
  <c r="F10" i="2" s="1"/>
  <c r="F14" i="2" s="1"/>
  <c r="E12" i="2"/>
  <c r="E10" i="2" s="1"/>
  <c r="D12" i="2"/>
  <c r="D10" i="2" s="1"/>
  <c r="D14" i="2" s="1"/>
  <c r="C12" i="2"/>
  <c r="B12" i="2"/>
  <c r="F11" i="2"/>
  <c r="G11" i="2" s="1"/>
  <c r="G12" i="2" s="1"/>
  <c r="G10" i="2" s="1"/>
  <c r="C11" i="2"/>
  <c r="B11" i="2"/>
  <c r="C10" i="2"/>
  <c r="B10" i="2"/>
  <c r="B1" i="2"/>
  <c r="C9" i="2" s="1"/>
  <c r="E16" i="1"/>
  <c r="B4" i="2" s="1"/>
  <c r="D16" i="1"/>
  <c r="C16" i="1"/>
  <c r="B16" i="1"/>
  <c r="E14" i="1"/>
  <c r="D14" i="1"/>
  <c r="C14" i="1"/>
  <c r="B14" i="1"/>
  <c r="B3" i="2" s="1"/>
  <c r="E11" i="1"/>
  <c r="E8" i="1"/>
  <c r="D8" i="1"/>
  <c r="D11" i="1" s="1"/>
  <c r="C8" i="1"/>
  <c r="C11" i="1" s="1"/>
  <c r="B8" i="1"/>
  <c r="B11" i="1" s="1"/>
  <c r="H10" i="2" l="1"/>
  <c r="H14" i="2" s="1"/>
  <c r="G14" i="2"/>
  <c r="B9" i="2"/>
  <c r="E13" i="2"/>
  <c r="E14" i="2" s="1"/>
  <c r="B17" i="2" s="1"/>
  <c r="B19" i="2" s="1"/>
  <c r="D9" i="2"/>
  <c r="E9" i="2" s="1"/>
  <c r="F9" i="2" s="1"/>
  <c r="G9" i="2" s="1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<sst xmlns="http://schemas.openxmlformats.org/spreadsheetml/2006/main" count="55" uniqueCount="47">
  <si>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</si>
  <si>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</si>
  <si>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pnc</t>
  </si>
  <si>
    <t>Personal Required Rate of Return</t>
  </si>
  <si>
    <t>6.96%</t>
  </si>
  <si>
    <t>Shares Outstanding (M)</t>
  </si>
  <si>
    <t>424.26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</si>
  <si>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</si>
  <si>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</si>
  <si>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</si>
  <si>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</si>
  <si>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</si>
  <si>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3635</t>
  </si>
  <si>
    <t>5699</t>
  </si>
  <si>
    <t>7840</t>
  </si>
  <si>
    <t>7363</t>
  </si>
  <si>
    <t>Income Statement Data</t>
  </si>
  <si>
    <t>Revenue ($M)</t>
  </si>
  <si>
    <t>15162</t>
  </si>
  <si>
    <t>16329</t>
  </si>
  <si>
    <t>17132</t>
  </si>
  <si>
    <t>17827</t>
  </si>
  <si>
    <t>Net Income ($M)</t>
  </si>
  <si>
    <t>3903</t>
  </si>
  <si>
    <t>5338</t>
  </si>
  <si>
    <t>5301</t>
  </si>
  <si>
    <t>5369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</si>
  <si>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</si>
  <si>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</si>
  <si>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</si>
  <si>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</si>
  <si>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</si>
  <si>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</si>
  <si>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</si>
  <si>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</si>
  <si>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-3.8%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</si>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</sst>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0.25741986545310647</v>
      </c>
      <c r="C14" s="20">
        <f>C13/C12</f>
        <v>0.32690305591279317</v>
      </c>
      <c r="D14" s="20">
        <f>D13/D12</f>
        <v>0.30942096661218771</v>
      </c>
      <c r="E14" s="20">
        <f>E13/E12</f>
        <v>0.30117237897571097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0.93133487061234943</v>
      </c>
      <c r="C16" s="20">
        <f>C9/C13</f>
        <v>1.0676283252154366</v>
      </c>
      <c r="D16" s="20">
        <f>D9/D13</f>
        <v>1.4789662327862667</v>
      </c>
      <c r="E16" s="20">
        <f>E9/E13</f>
        <v>1.3713913205438628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0.29872906673844957</v>
      </c>
      <c r="C3" s="9">
        <v>0.29872906673844962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1.2123301872894789</v>
      </c>
      <c r="C4" s="9">
        <v>1.2123301872894789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7840</v>
      </c>
      <c r="C10" s="21" t="str">
        <f>'Step1 - Input Data'!E9</f>
        <v>7363</v>
      </c>
      <c r="D10" s="14">
        <f>D12*$C$4</f>
        <v>5881.4502305480546</v>
      </c>
      <c r="E10" s="14">
        <f>E12*$C$4</f>
        <v>5508.4272171573839</v>
      </c>
      <c r="F10" s="14">
        <f>F12*$C$4</f>
        <v>5299.1069829054022</v>
      </c>
      <c r="G10" s="14">
        <f>G12*$C$4</f>
        <v>5097.7409175549974</v>
      </c>
      <c r="H10" s="14">
        <f>G10*(1+B16)/(B15-B16)</f>
        <v>104832.57532068747</v>
      </c>
    </row>
    <row r="11" spans="1:8" ht="15.75" customHeight="1" x14ac:dyDescent="0.3">
      <c r="A11" s="35" t="s">
        <v>17</v>
      </c>
      <c r="B11" s="21" t="str">
        <f>'Step1 - Input Data'!D12</f>
        <v>17132</v>
      </c>
      <c r="C11" s="21" t="str">
        <f>'Step1 - Input Data'!E12</f>
        <v>17827</v>
      </c>
      <c r="D11" s="17">
        <v>16240</v>
      </c>
      <c r="E11" s="17">
        <v>15210</v>
      </c>
      <c r="F11" s="17">
        <f>E11*(1+$C$5)</f>
        <v>14632.019999999999</v>
      </c>
      <c r="G11" s="17">
        <f>F11*(1+$C$5)</f>
        <v>14076.003239999998</v>
      </c>
      <c r="H11" s="19"/>
    </row>
    <row r="12" spans="1:8" ht="13.2" customHeight="1" x14ac:dyDescent="0.25">
      <c r="A12" s="35" t="s">
        <v>22</v>
      </c>
      <c r="B12" s="21" t="str">
        <f>'Step1 - Input Data'!D13</f>
        <v>5301</v>
      </c>
      <c r="C12" s="21" t="str">
        <f>'Step1 - Input Data'!E13</f>
        <v>5369</v>
      </c>
      <c r="D12" s="21">
        <f>D11*$C$3</f>
        <v>4851.360043832422</v>
      </c>
      <c r="E12" s="21">
        <f>E11*$C$3</f>
        <v>4543.6691050918189</v>
      </c>
      <c r="F12" s="21">
        <f>F11*$C$3</f>
        <v>4371.0096790983289</v>
      </c>
      <c r="G12" s="21">
        <f>G11*$C$3</f>
        <v>4204.9113112925925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1.07</v>
      </c>
      <c r="E13" s="19">
        <f>ROUND((1+B15)^2,2)</f>
        <v>1.1399999999999999</v>
      </c>
      <c r="F13" s="19">
        <f>ROUND((1+B15)^3,2)</f>
        <v>1.22</v>
      </c>
      <c r="G13" s="19">
        <f>ROUND((1+B15)^4,2)</f>
        <v>1.31</v>
      </c>
      <c r="H13" s="19">
        <f>G13</f>
        <v>1.31</v>
      </c>
    </row>
    <row r="14" spans="1:8" ht="13.2" customHeight="1" x14ac:dyDescent="0.25">
      <c r="A14" s="35" t="s">
        <v>41</v>
      </c>
      <c r="B14" s="19"/>
      <c r="C14" s="19"/>
      <c r="D14" s="14">
        <f>D10/D13</f>
        <v>5496.6824584561255</v>
      </c>
      <c r="E14" s="14">
        <f>E10/E13</f>
        <v>4831.9536992608637</v>
      </c>
      <c r="F14" s="14">
        <f>F10/F13</f>
        <v>4343.530313856887</v>
      </c>
      <c r="G14" s="14">
        <f>G10/G13</f>
        <v>3891.4052805763336</v>
      </c>
      <c r="H14" s="14">
        <f>H10/H13</f>
        <v>80024.866657013335</v>
      </c>
    </row>
    <row r="15" spans="1:8" ht="13.2" customHeight="1" x14ac:dyDescent="0.25">
      <c r="A15" s="35" t="s">
        <v>42</v>
      </c>
      <c r="B15" s="29" t="str">
        <f>'Step1 - Input Data'!B4</f>
        <v>6.96%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98588.438409163544</v>
      </c>
    </row>
    <row r="18" spans="1:2" ht="13.2" customHeight="1" x14ac:dyDescent="0.25">
      <c r="A18" s="35" t="s">
        <v>5</v>
      </c>
      <c r="B18" s="31" t="str">
        <f>'Step1 - Input Data'!B5</f>
        <v>424.26</v>
      </c>
    </row>
    <row r="19" spans="1:2" ht="13.2" customHeight="1" x14ac:dyDescent="0.25">
      <c r="A19" s="35" t="s">
        <v>45</v>
      </c>
      <c r="B19" s="32">
        <f>B17/B18</f>
        <v>232.37740632905187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2020-07-01T18:04:17Z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da790846-e0ee-454b-b24e-b0f1078d81ea</vt:lpwstr>
  </property>
</Properties>
</file>