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D8ADF7C2-F721-453E-9FBB-49CCA82E8A69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/>
  <c r="H13" i="2" s="1"/>
  <c r="F13" i="2"/>
  <c r="E13" i="2"/>
  <c r="D13" i="2"/>
  <c r="E12" i="2"/>
  <c r="D12" i="2"/>
  <c r="C12" i="2"/>
  <c r="B12" i="2"/>
  <c r="F11" i="2"/>
  <c r="F12" i="2" s="1"/>
  <c r="F10" i="2" s="1"/>
  <c r="F14" i="2" s="1"/>
  <c r="C11" i="2"/>
  <c r="B11" i="2"/>
  <c r="E10" i="2"/>
  <c r="E14" i="2" s="1"/>
  <c r="D10" i="2"/>
  <c r="D14" i="2" s="1"/>
  <c r="C10" i="2"/>
  <c r="B10" i="2"/>
  <c r="C9" i="2"/>
  <c r="B9" i="2"/>
  <c r="B4" i="2"/>
  <c r="B3" i="2"/>
  <c r="B1" i="2"/>
  <c r="D9" i="2" s="1"/>
  <c r="E9" i="2" s="1"/>
  <c r="F9" i="2" s="1"/>
  <c r="G9" i="2" s="1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C11" i="1" l="1"/>
  <c r="G11" i="2"/>
  <c r="G12" i="2" s="1"/>
  <c r="G10" i="2" s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<sst xmlns="http://schemas.openxmlformats.org/spreadsheetml/2006/main" count="52" uniqueCount="44">
  <si>
    <t>First Year of Projections</t>
  </si>
  <si>
    <t>Company Ticker Symbol</t>
  </si>
  <si>
    <t>TPR</t>
  </si>
  <si>
    <t>Personal Required Rate of Return</t>
  </si>
  <si>
    <t>8.08%</t>
  </si>
  <si>
    <t>Shares Outstanding (M)</t>
  </si>
  <si>
    <t>276.1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</si>
  <si>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</si>
  <si>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</si>
  <si>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</si>
  <si>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</si>
  <si>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</si>
  <si>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570.7</t>
  </si>
  <si>
    <t>729.3</t>
  </si>
  <si>
    <t>517.5</t>
  </si>
  <si>
    <t>Income Statement Data</t>
  </si>
  <si>
    <t>Revenue ($M)</t>
  </si>
  <si>
    <t>4488.3</t>
  </si>
  <si>
    <t>5880</t>
  </si>
  <si>
    <t>6027.1</t>
  </si>
  <si>
    <t>Net Income ($M)</t>
  </si>
  <si>
    <t>591</t>
  </si>
  <si>
    <t>397.5</t>
  </si>
  <si>
    <t>643.4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</si>
  <si>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</si>
  <si>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</si>
  <si>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</si>
  <si>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</si>
  <si>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</si>
  <si>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</si>
  <si>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</si>
  <si>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</si>
  <si>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-5.65%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</si>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</sst>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>
        <v>5242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>
        <v>30109</v>
      </c>
      <c r="C12" s="18" t="s">
        <v>17</v>
      </c>
      <c r="D12" s="18" t="s">
        <v>18</v>
      </c>
      <c r="E12" s="18" t="s">
        <v>19</v>
      </c>
      <c r="F12" s="16"/>
      <c r="G12" s="23"/>
      <c r="H12" s="6"/>
    </row>
    <row r="13" spans="1:8" ht="15.75" customHeight="1" x14ac:dyDescent="0.3">
      <c r="A13" s="15" t="s">
        <v>20</v>
      </c>
      <c r="B13" s="18">
        <v>5050</v>
      </c>
      <c r="C13" s="18" t="s">
        <v>21</v>
      </c>
      <c r="D13" s="18" t="s">
        <v>22</v>
      </c>
      <c r="E13" s="18" t="s">
        <v>23</v>
      </c>
      <c r="F13" s="16"/>
      <c r="G13" s="23"/>
      <c r="H13" s="6"/>
    </row>
    <row r="14" spans="1:8" ht="15.75" customHeight="1" x14ac:dyDescent="0.3">
      <c r="A14" s="10" t="s">
        <v>24</v>
      </c>
      <c r="B14" s="20">
        <f>B13/B12</f>
        <v>0.16772393636454216</v>
      </c>
      <c r="C14" s="20">
        <f>C13/C12</f>
        <v>0.13167569012766525</v>
      </c>
      <c r="D14" s="20">
        <f>D13/D12</f>
        <v>6.7602040816326536E-2</v>
      </c>
      <c r="E14" s="20">
        <f>E13/E12</f>
        <v>0.10675117386471104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25</v>
      </c>
      <c r="B16" s="20">
        <f>B9/B13</f>
        <v>1.0380198019801981</v>
      </c>
      <c r="C16" s="20">
        <f>C9/C13</f>
        <v>0.96565143824027078</v>
      </c>
      <c r="D16" s="20">
        <f>D9/D13</f>
        <v>1.8347169811320754</v>
      </c>
      <c r="E16" s="20">
        <f>E9/E13</f>
        <v>0.80432079577245885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26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27</v>
      </c>
      <c r="C2" s="12" t="s">
        <v>28</v>
      </c>
      <c r="D2" s="4"/>
      <c r="E2" s="4"/>
    </row>
    <row r="3" spans="1:8" ht="15.75" customHeight="1" x14ac:dyDescent="0.3">
      <c r="A3" s="35" t="s">
        <v>29</v>
      </c>
      <c r="B3" s="30">
        <f>AVERAGE('Step1 - Input Data'!B14:E14)</f>
        <v>0.11843821029331125</v>
      </c>
      <c r="C3" s="9">
        <v>0.1020096349362343</v>
      </c>
      <c r="D3" s="4"/>
      <c r="E3" s="4"/>
    </row>
    <row r="4" spans="1:8" ht="15.75" customHeight="1" x14ac:dyDescent="0.3">
      <c r="A4" s="35" t="s">
        <v>30</v>
      </c>
      <c r="B4" s="30">
        <f>AVERAGE('Step1 - Input Data'!B16:E16)</f>
        <v>1.1606772542812509</v>
      </c>
      <c r="C4" s="9">
        <v>1.201563071714935</v>
      </c>
      <c r="D4" s="4"/>
      <c r="E4" s="4"/>
    </row>
    <row r="5" spans="1:8" ht="15.75" customHeight="1" x14ac:dyDescent="0.3">
      <c r="A5" s="39" t="s">
        <v>31</v>
      </c>
      <c r="B5" s="38"/>
      <c r="C5" s="8" t="s">
        <v>32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33</v>
      </c>
      <c r="B7" s="38"/>
      <c r="C7" s="38"/>
      <c r="D7" s="38"/>
      <c r="E7" s="38"/>
    </row>
    <row r="8" spans="1:8" ht="13.2" customHeight="1" x14ac:dyDescent="0.25">
      <c r="B8" s="12" t="s">
        <v>34</v>
      </c>
      <c r="C8" s="12" t="s">
        <v>34</v>
      </c>
      <c r="D8" s="12" t="s">
        <v>35</v>
      </c>
      <c r="E8" s="12" t="s">
        <v>35</v>
      </c>
      <c r="F8" s="12" t="s">
        <v>35</v>
      </c>
      <c r="G8" s="12" t="s">
        <v>35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36</v>
      </c>
    </row>
    <row r="10" spans="1:8" ht="13.2" customHeight="1" x14ac:dyDescent="0.25">
      <c r="A10" s="35" t="s">
        <v>11</v>
      </c>
      <c r="B10" s="21" t="str">
        <f>'Step1 - Input Data'!D9</f>
        <v>729.3</v>
      </c>
      <c r="C10" s="21" t="str">
        <f>'Step1 - Input Data'!E9</f>
        <v>517.5</v>
      </c>
      <c r="D10" s="14">
        <f>D12*$C$4</f>
        <v>584.66371912384898</v>
      </c>
      <c r="E10" s="14">
        <f>E12*$C$4</f>
        <v>475.57551995818329</v>
      </c>
      <c r="F10" s="14">
        <f>F12*$C$4</f>
        <v>448.7055030805459</v>
      </c>
      <c r="G10" s="14">
        <f>G12*$C$4</f>
        <v>423.35364215649508</v>
      </c>
      <c r="H10" s="14">
        <f>G10*(1+B16)/(B15-B16)</f>
        <v>7102.3143914412012</v>
      </c>
    </row>
    <row r="11" spans="1:8" ht="15.75" customHeight="1" x14ac:dyDescent="0.3">
      <c r="A11" s="35" t="s">
        <v>16</v>
      </c>
      <c r="B11" s="21" t="str">
        <f>'Step1 - Input Data'!D12</f>
        <v>5880</v>
      </c>
      <c r="C11" s="21" t="str">
        <f>'Step1 - Input Data'!E12</f>
        <v>6027.1</v>
      </c>
      <c r="D11" s="17">
        <v>4770</v>
      </c>
      <c r="E11" s="17">
        <v>3880</v>
      </c>
      <c r="F11" s="17">
        <f>E11*(1+$C$5)</f>
        <v>3660.78</v>
      </c>
      <c r="G11" s="17">
        <f>F11*(1+$C$5)</f>
        <v>3453.9459300000003</v>
      </c>
      <c r="H11" s="19"/>
    </row>
    <row r="12" spans="1:8" ht="13.2" customHeight="1" x14ac:dyDescent="0.25">
      <c r="A12" s="35" t="s">
        <v>20</v>
      </c>
      <c r="B12" s="21" t="str">
        <f>'Step1 - Input Data'!D13</f>
        <v>397.5</v>
      </c>
      <c r="C12" s="21" t="str">
        <f>'Step1 - Input Data'!E13</f>
        <v>643.4</v>
      </c>
      <c r="D12" s="21">
        <f>D11*$C$3</f>
        <v>486.58595864583759</v>
      </c>
      <c r="E12" s="21">
        <f>E11*$C$3</f>
        <v>395.79738355258911</v>
      </c>
      <c r="F12" s="21">
        <f>F11*$C$3</f>
        <v>373.43483138186781</v>
      </c>
      <c r="G12" s="21">
        <f>G11*$C$3</f>
        <v>352.33576340879227</v>
      </c>
      <c r="H12" s="19"/>
    </row>
    <row r="13" spans="1:8" ht="13.2" customHeight="1" x14ac:dyDescent="0.25">
      <c r="A13" s="35" t="s">
        <v>37</v>
      </c>
      <c r="B13" s="22"/>
      <c r="C13" s="22"/>
      <c r="D13" s="25">
        <f>ROUND((1+B15)^1,2)</f>
        <v>1.08</v>
      </c>
      <c r="E13" s="19">
        <f>ROUND((1+B15)^2,2)</f>
        <v>1.17</v>
      </c>
      <c r="F13" s="19">
        <f>ROUND((1+B15)^3,2)</f>
        <v>1.26</v>
      </c>
      <c r="G13" s="19">
        <f>ROUND((1+B15)^4,2)</f>
        <v>1.36</v>
      </c>
      <c r="H13" s="19">
        <f>G13</f>
        <v>1.36</v>
      </c>
    </row>
    <row r="14" spans="1:8" ht="13.2" customHeight="1" x14ac:dyDescent="0.25">
      <c r="A14" s="35" t="s">
        <v>38</v>
      </c>
      <c r="B14" s="19"/>
      <c r="C14" s="19"/>
      <c r="D14" s="14">
        <f>D10/D13</f>
        <v>541.3552954850453</v>
      </c>
      <c r="E14" s="14">
        <f>E10/E13</f>
        <v>406.47480338306269</v>
      </c>
      <c r="F14" s="14">
        <f>F10/F13</f>
        <v>356.1154786353539</v>
      </c>
      <c r="G14" s="14">
        <f>G10/G13</f>
        <v>311.28944276212872</v>
      </c>
      <c r="H14" s="14">
        <f>H10/H13</f>
        <v>5222.289993706765</v>
      </c>
    </row>
    <row r="15" spans="1:8" ht="13.2" customHeight="1" x14ac:dyDescent="0.25">
      <c r="A15" s="35" t="s">
        <v>39</v>
      </c>
      <c r="B15" s="29" t="str">
        <f>'Step1 - Input Data'!B4</f>
        <v>8.08%</v>
      </c>
    </row>
    <row r="16" spans="1:8" ht="13.2" customHeight="1" x14ac:dyDescent="0.25">
      <c r="A16" s="35" t="s">
        <v>40</v>
      </c>
      <c r="B16" s="30">
        <f>'Step1 - Input Data'!B6</f>
        <v>0.02</v>
      </c>
    </row>
    <row r="17" spans="1:2" ht="13.2" customHeight="1" x14ac:dyDescent="0.25">
      <c r="A17" s="35" t="s">
        <v>41</v>
      </c>
      <c r="B17" s="14">
        <f>SUM(D14:H14)</f>
        <v>6837.5250139723557</v>
      </c>
    </row>
    <row r="18" spans="1:2" ht="13.2" customHeight="1" x14ac:dyDescent="0.25">
      <c r="A18" s="35" t="s">
        <v>5</v>
      </c>
      <c r="B18" s="31" t="str">
        <f>'Step1 - Input Data'!B5</f>
        <v>276.1</v>
      </c>
    </row>
    <row r="19" spans="1:2" ht="13.2" customHeight="1" x14ac:dyDescent="0.25">
      <c r="A19" s="35" t="s">
        <v>42</v>
      </c>
      <c r="B19" s="32">
        <f>B17/B18</f>
        <v>24.764668648940077</v>
      </c>
    </row>
    <row r="21" spans="1:2" ht="13.2" customHeight="1" x14ac:dyDescent="0.25">
      <c r="A21" s="35" t="s">
        <v>43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fc1440d2-3653-49ae-b0a9-a2ce6923aa16</vt:lpwstr>
  </property>
</Properties>
</file>