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FA66ADB1-06A2-4F35-8BAC-8C80483496B1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E13" i="2"/>
  <c r="D13" i="2"/>
  <c r="E12" i="2"/>
  <c r="D12" i="2"/>
  <c r="C12" i="2"/>
  <c r="B12" i="2"/>
  <c r="F11" i="2"/>
  <c r="F12" i="2" s="1"/>
  <c r="F10" i="2" s="1"/>
  <c r="C11" i="2"/>
  <c r="B11" i="2"/>
  <c r="E10" i="2"/>
  <c r="E14" i="2" s="1"/>
  <c r="D10" i="2"/>
  <c r="D14" i="2" s="1"/>
  <c r="C10" i="2"/>
  <c r="B10" i="2"/>
  <c r="D9" i="2"/>
  <c r="E9" i="2" s="1"/>
  <c r="F9" i="2" s="1"/>
  <c r="G9" i="2" s="1"/>
  <c r="C9" i="2"/>
  <c r="B9" i="2"/>
  <c r="B4" i="2"/>
  <c r="B1" i="2"/>
  <c r="E16" i="1"/>
  <c r="D16" i="1"/>
  <c r="C16" i="1"/>
  <c r="B16" i="1"/>
  <c r="E14" i="1"/>
  <c r="D14" i="1"/>
  <c r="C14" i="1"/>
  <c r="B3" i="2" s="1"/>
  <c r="B14" i="1"/>
  <c r="E8" i="1"/>
  <c r="E11" i="1" s="1"/>
  <c r="D8" i="1"/>
  <c r="D11" i="1" s="1"/>
  <c r="C8" i="1"/>
  <c r="B8" i="1" s="1"/>
  <c r="B11" i="1" s="1"/>
  <c r="G11" i="2" l="1"/>
  <c r="G12" i="2" s="1"/>
  <c r="G10" i="2" s="1"/>
  <c r="F13" i="2"/>
  <c r="F14" i="2" s="1"/>
  <c r="C11" i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<sst xmlns="http://schemas.openxmlformats.org/spreadsheetml/2006/main" count="54" uniqueCount="46">
  <si>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</si>
  <si>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</si>
  <si>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BABA</t>
  </si>
  <si>
    <t>Personal Required Rate of Return</t>
  </si>
  <si>
    <t>7.81%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</si>
  <si>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</si>
  <si>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</si>
  <si>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</si>
  <si>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</si>
  <si>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</si>
  <si>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</si>
  <si>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62780</t>
  </si>
  <si>
    <t>95335</t>
  </si>
  <si>
    <t>101332</t>
  </si>
  <si>
    <t>180607</t>
  </si>
  <si>
    <t>Income Statement Data</t>
  </si>
  <si>
    <t>Revenue ($M)</t>
  </si>
  <si>
    <t>158273</t>
  </si>
  <si>
    <t>250266</t>
  </si>
  <si>
    <t>376844</t>
  </si>
  <si>
    <t>509711</t>
  </si>
  <si>
    <t>Net Income ($M)</t>
  </si>
  <si>
    <t>43675</t>
  </si>
  <si>
    <t>64093</t>
  </si>
  <si>
    <t>87886</t>
  </si>
  <si>
    <t>149433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</si>
  <si>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</si>
  <si>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</si>
  <si>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</si>
  <si>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</si>
  <si>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</si>
  <si>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</si>
  <si>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</si>
  <si>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</si>
  <si>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27.75%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</si>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</sst>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2680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0.275947255691116</v>
      </c>
      <c r="C14" s="20">
        <f>C13/C12</f>
        <v>0.256099510121231</v>
      </c>
      <c r="D14" s="20">
        <f>D13/D12</f>
        <v>0.233215866512403</v>
      </c>
      <c r="E14" s="20">
        <f>E13/E12</f>
        <v>0.29317201316039876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1.437435603892387</v>
      </c>
      <c r="C16" s="20">
        <f>C9/C13</f>
        <v>1.4874479272307428</v>
      </c>
      <c r="D16" s="20">
        <f>D9/D13</f>
        <v>1.1529936508658944</v>
      </c>
      <c r="E16" s="20">
        <f>E9/E13</f>
        <v>1.2086152322445511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0.26460866137128719</v>
      </c>
      <c r="C3" s="9">
        <v>0.26460866137128719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1.3216231035583936</v>
      </c>
      <c r="C4" s="9">
        <v>1.3216231035583941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101332</v>
      </c>
      <c r="C10" s="21" t="str">
        <f>'Step1 - Input Data'!E9</f>
        <v>180607</v>
      </c>
      <c r="D10" s="14">
        <f>D12*$C$4</f>
        <v>226687.41204818606</v>
      </c>
      <c r="E10" s="14">
        <f>E12*$C$4</f>
        <v>276413.09218137065</v>
      </c>
      <c r="F10" s="14">
        <f>F12*$C$4</f>
        <v>353117.72526170104</v>
      </c>
      <c r="G10" s="14">
        <f>G12*$C$4</f>
        <v>451107.89402182313</v>
      </c>
      <c r="H10" s="14">
        <f>G10*(1+B16)/(B15-B16)</f>
        <v>7919622.2358392356</v>
      </c>
    </row>
    <row r="11" spans="1:8" ht="15.75" customHeight="1" x14ac:dyDescent="0.3">
      <c r="A11" s="35" t="s">
        <v>16</v>
      </c>
      <c r="B11" s="21" t="str">
        <f>'Step1 - Input Data'!D12</f>
        <v>376844</v>
      </c>
      <c r="C11" s="21" t="str">
        <f>'Step1 - Input Data'!E12</f>
        <v>509711</v>
      </c>
      <c r="D11" s="17">
        <v>648210</v>
      </c>
      <c r="E11" s="17">
        <v>790400</v>
      </c>
      <c r="F11" s="17">
        <f>E11*(1+$C$5)</f>
        <v>1009736.0000000001</v>
      </c>
      <c r="G11" s="17">
        <f>F11*(1+$C$5)</f>
        <v>1289937.7400000002</v>
      </c>
      <c r="H11" s="19"/>
    </row>
    <row r="12" spans="1:8" ht="13.2" customHeight="1" x14ac:dyDescent="0.25">
      <c r="A12" s="35" t="s">
        <v>21</v>
      </c>
      <c r="B12" s="21" t="str">
        <f>'Step1 - Input Data'!D13</f>
        <v>87886</v>
      </c>
      <c r="C12" s="21" t="str">
        <f>'Step1 - Input Data'!E13</f>
        <v>149433</v>
      </c>
      <c r="D12" s="21">
        <f>D11*$C$3</f>
        <v>171521.98038748206</v>
      </c>
      <c r="E12" s="21">
        <f>E11*$C$3</f>
        <v>209146.68594786539</v>
      </c>
      <c r="F12" s="21">
        <f>F11*$C$3</f>
        <v>267184.89129839808</v>
      </c>
      <c r="G12" s="21">
        <f>G11*$C$3</f>
        <v>341328.69863370358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1.08</v>
      </c>
      <c r="E13" s="19">
        <f>ROUND((1+B15)^2,2)</f>
        <v>1.1599999999999999</v>
      </c>
      <c r="F13" s="19">
        <f>ROUND((1+B15)^3,2)</f>
        <v>1.25</v>
      </c>
      <c r="G13" s="19">
        <f>ROUND((1+B15)^4,2)</f>
        <v>1.35</v>
      </c>
      <c r="H13" s="19">
        <f>G13</f>
        <v>1.35</v>
      </c>
    </row>
    <row r="14" spans="1:8" ht="13.2" customHeight="1" x14ac:dyDescent="0.25">
      <c r="A14" s="35" t="s">
        <v>40</v>
      </c>
      <c r="B14" s="19"/>
      <c r="C14" s="19"/>
      <c r="D14" s="14">
        <f>D10/D13</f>
        <v>209895.75189646857</v>
      </c>
      <c r="E14" s="14">
        <f>E10/E13</f>
        <v>238287.14843221608</v>
      </c>
      <c r="F14" s="14">
        <f>F10/F13</f>
        <v>282494.18020936084</v>
      </c>
      <c r="G14" s="14">
        <f>G10/G13</f>
        <v>334153.99557172082</v>
      </c>
      <c r="H14" s="14">
        <f>H10/H13</f>
        <v>5866386.8413623963</v>
      </c>
    </row>
    <row r="15" spans="1:8" ht="13.2" customHeight="1" x14ac:dyDescent="0.25">
      <c r="A15" s="35" t="s">
        <v>41</v>
      </c>
      <c r="B15" s="29" t="str">
        <f>'Step1 - Input Data'!B4</f>
        <v>7.81%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6931217.9174721623</v>
      </c>
    </row>
    <row r="18" spans="1:2" ht="13.2" customHeight="1" x14ac:dyDescent="0.25">
      <c r="A18" s="35" t="s">
        <v>5</v>
      </c>
      <c r="B18" s="31">
        <f>'Step1 - Input Data'!B5</f>
        <v>2680</v>
      </c>
    </row>
    <row r="19" spans="1:2" ht="13.2" customHeight="1" x14ac:dyDescent="0.25">
      <c r="A19" s="35" t="s">
        <v>44</v>
      </c>
      <c r="B19" s="32">
        <f>B17/B18</f>
        <v>2586.2753423403592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2020-07-09T13:14:26Z</dcterms:created>
  <dcterms:modified xsi:type="dcterms:W3CDTF">2020-07-09T05:18:56Z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7f0bb21b-aebb-4060-8009-4efda3c8e319</vt:lpwstr>
  </property>
</Properties>
</file>