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09060.gary.wu\code\FlaskRESTfulAPI\code\static\"/>
    </mc:Choice>
  </mc:AlternateContent>
  <xr:revisionPtr revIDLastSave="0" documentId="13_ncr:1_{2E95CA44-8342-422A-B7E4-FECFEA161E31}" xr6:coauthVersionLast="45" xr6:coauthVersionMax="45" xr10:uidLastSave="{00000000-0000-0000-0000-000000000000}"/>
  <bookViews>
    <workbookView xWindow="768" yWindow="768" windowWidth="17280" windowHeight="8976" xr2:uid="{00000000-000D-0000-FFFF-FFFF00000000}"/>
  </bookViews>
  <sheets>
    <sheet name="Step1 - Input Data" sheetId="1" r:id="rId1"/>
    <sheet name="Step2 - Proje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2" l="1"/>
  <c r="B18" i="2"/>
  <c r="B16" i="2"/>
  <c r="B15" i="2"/>
  <c r="E13" i="2" s="1"/>
  <c r="G13" i="2"/>
  <c r="H13" i="2" s="1"/>
  <c r="F13" i="2"/>
  <c r="E12" i="2"/>
  <c r="D12" i="2"/>
  <c r="D10" i="2" s="1"/>
  <c r="C12" i="2"/>
  <c r="B12" i="2"/>
  <c r="F11" i="2"/>
  <c r="F12" i="2" s="1"/>
  <c r="F10" i="2" s="1"/>
  <c r="F14" i="2" s="1"/>
  <c r="C11" i="2"/>
  <c r="B11" i="2"/>
  <c r="E10" i="2"/>
  <c r="C10" i="2"/>
  <c r="B10" i="2"/>
  <c r="D9" i="2"/>
  <c r="E9" i="2" s="1"/>
  <c r="F9" i="2" s="1"/>
  <c r="G9" i="2" s="1"/>
  <c r="C9" i="2"/>
  <c r="B4" i="2"/>
  <c r="B3" i="2"/>
  <c r="B1" i="2"/>
  <c r="B9" i="2" s="1"/>
  <c r="E16" i="1"/>
  <c r="D16" i="1"/>
  <c r="C16" i="1"/>
  <c r="B16" i="1"/>
  <c r="E14" i="1"/>
  <c r="D14" i="1"/>
  <c r="C14" i="1"/>
  <c r="B14" i="1"/>
  <c r="E11" i="1"/>
  <c r="D11" i="1"/>
  <c r="E8" i="1"/>
  <c r="D8" i="1"/>
  <c r="C8" i="1"/>
  <c r="B8" i="1" s="1"/>
  <c r="B11" i="1" s="1"/>
  <c r="E14" i="2" l="1"/>
  <c r="D13" i="2"/>
  <c r="D14" i="2" s="1"/>
  <c r="G11" i="2"/>
  <c r="G12" i="2" s="1"/>
  <c r="G10" i="2" s="1"/>
  <c r="C11" i="1"/>
  <c r="H10" i="2" l="1"/>
  <c r="H14" i="2" s="1"/>
  <c r="G14" i="2"/>
  <c r="B17" i="2" s="1"/>
  <c r="B19" i="2" s="1"/>
</calcChain>
</file>

<file path=xl/sharedStrings.xml><?xml version="1.0" encoding="utf-8"?>
<sst xmlns="http://schemas.openxmlformats.org/spreadsheetml/2006/main" count="55" uniqueCount="47">
  <si>
    <t>First Year of Projections</t>
  </si>
  <si>
    <t>Company Ticker Symbol</t>
  </si>
  <si>
    <t>MMM</t>
  </si>
  <si>
    <t>Personal Required Rate of Return</t>
  </si>
  <si>
    <t>5.88%</t>
  </si>
  <si>
    <t>Shares Outstanding (M)</t>
  </si>
  <si>
    <t>575.2</t>
  </si>
  <si>
    <t>best from recent company filing</t>
  </si>
  <si>
    <t>Perpetual Growth Rate</t>
  </si>
  <si>
    <t>generally somewhere between 2% - 3%</t>
  </si>
  <si>
    <t>Cash Flow Statement Data</t>
  </si>
  <si>
    <t>Free Cash Flow ($M)</t>
  </si>
  <si>
    <t>5242</t>
  </si>
  <si>
    <t>4867</t>
  </si>
  <si>
    <t>4862</t>
  </si>
  <si>
    <t>5371</t>
  </si>
  <si>
    <t>Income Statement Data</t>
  </si>
  <si>
    <t>Revenue ($M)</t>
  </si>
  <si>
    <t>30109</t>
  </si>
  <si>
    <t>31657</t>
  </si>
  <si>
    <t>32765</t>
  </si>
  <si>
    <t>32136</t>
  </si>
  <si>
    <t>Net Income ($M)</t>
  </si>
  <si>
    <t>5050</t>
  </si>
  <si>
    <t>4858</t>
  </si>
  <si>
    <t>5349</t>
  </si>
  <si>
    <t>4570</t>
  </si>
  <si>
    <t>Net Profit Margins</t>
  </si>
  <si>
    <t>FCF to Profit Margins (%)</t>
  </si>
  <si>
    <t>Current Year</t>
  </si>
  <si>
    <t>Average</t>
  </si>
  <si>
    <t>Adopted</t>
  </si>
  <si>
    <t>Avg Profit Margin</t>
  </si>
  <si>
    <t>Avg FCF/ Profit Margin</t>
  </si>
  <si>
    <t>Growth Rate</t>
  </si>
  <si>
    <t>0.5%</t>
  </si>
  <si>
    <t>Discounted Free Cash Flow Valuation</t>
  </si>
  <si>
    <t>A</t>
  </si>
  <si>
    <t>E</t>
  </si>
  <si>
    <t>Terminal Value</t>
  </si>
  <si>
    <t>Discount Factor</t>
  </si>
  <si>
    <t>PV of Future Cash Flow</t>
  </si>
  <si>
    <t>Required Return</t>
  </si>
  <si>
    <t>Perpetual Growth</t>
  </si>
  <si>
    <t>Today's Value ($M)</t>
  </si>
  <si>
    <t>Fair Value of Equity</t>
  </si>
  <si>
    <t>Today's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</si>
</sst>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4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3" borderId="5" xfId="0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2" fillId="2" borderId="0" xfId="0" applyFont="1" applyFill="1"/>
    <xf numFmtId="164" fontId="2" fillId="3" borderId="5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6" fillId="0" borderId="0" xfId="0" applyFont="1" applyAlignment="1">
      <alignment horizontal="center"/>
    </xf>
    <xf numFmtId="0" fontId="4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31.88671875" style="34" customWidth="1"/>
  </cols>
  <sheetData>
    <row r="1" spans="1:8" ht="15.75" customHeight="1" x14ac:dyDescent="0.3">
      <c r="A1" s="1"/>
      <c r="B1" s="2"/>
      <c r="C1" s="2"/>
      <c r="D1" s="2"/>
      <c r="E1" s="2"/>
      <c r="F1" s="2"/>
      <c r="G1" s="2"/>
      <c r="H1" s="3"/>
    </row>
    <row r="2" spans="1:8" ht="15.75" customHeight="1" x14ac:dyDescent="0.3">
      <c r="A2" s="10" t="s">
        <v>0</v>
      </c>
      <c r="B2" s="5">
        <v>2020</v>
      </c>
      <c r="C2" s="16"/>
      <c r="D2" s="16"/>
      <c r="E2" s="16"/>
      <c r="F2" s="16"/>
      <c r="G2" s="16"/>
      <c r="H2" s="6"/>
    </row>
    <row r="3" spans="1:8" ht="15.75" customHeight="1" x14ac:dyDescent="0.3">
      <c r="A3" s="10" t="s">
        <v>1</v>
      </c>
      <c r="B3" s="7" t="s">
        <v>2</v>
      </c>
      <c r="C3" s="16"/>
      <c r="D3" s="16"/>
      <c r="E3" s="16"/>
      <c r="F3" s="16"/>
      <c r="G3" s="16"/>
      <c r="H3" s="6"/>
    </row>
    <row r="4" spans="1:8" ht="15.75" customHeight="1" x14ac:dyDescent="0.3">
      <c r="A4" s="10" t="s">
        <v>3</v>
      </c>
      <c r="B4" s="8" t="s">
        <v>4</v>
      </c>
      <c r="C4" s="33"/>
      <c r="D4" s="33"/>
      <c r="E4" s="16"/>
      <c r="F4" s="16"/>
      <c r="G4" s="16"/>
      <c r="H4" s="6"/>
    </row>
    <row r="5" spans="1:8" ht="15.75" customHeight="1" x14ac:dyDescent="0.3">
      <c r="A5" s="10" t="s">
        <v>5</v>
      </c>
      <c r="B5" s="18" t="s">
        <v>6</v>
      </c>
      <c r="C5" s="37" t="s">
        <v>7</v>
      </c>
      <c r="D5" s="38"/>
      <c r="E5" s="16"/>
      <c r="F5" s="16"/>
      <c r="G5" s="16"/>
      <c r="H5" s="6"/>
    </row>
    <row r="6" spans="1:8" ht="15.75" customHeight="1" x14ac:dyDescent="0.3">
      <c r="A6" s="10" t="s">
        <v>8</v>
      </c>
      <c r="B6" s="9">
        <v>0.02</v>
      </c>
      <c r="C6" s="37" t="s">
        <v>9</v>
      </c>
      <c r="D6" s="38"/>
      <c r="E6" s="38"/>
      <c r="F6" s="16"/>
      <c r="G6" s="16"/>
      <c r="H6" s="6"/>
    </row>
    <row r="7" spans="1:8" ht="15.75" customHeight="1" x14ac:dyDescent="0.3">
      <c r="A7" s="10"/>
      <c r="B7" s="16"/>
      <c r="C7" s="16"/>
      <c r="D7" s="16"/>
      <c r="E7" s="16"/>
      <c r="F7" s="16"/>
      <c r="G7" s="16"/>
      <c r="H7" s="6"/>
    </row>
    <row r="8" spans="1:8" ht="15.75" customHeight="1" x14ac:dyDescent="0.3">
      <c r="A8" s="11" t="s">
        <v>10</v>
      </c>
      <c r="B8" s="13">
        <f>C8-1</f>
        <v>2016</v>
      </c>
      <c r="C8" s="13">
        <f>D8-1</f>
        <v>2017</v>
      </c>
      <c r="D8" s="13">
        <f>E8-1</f>
        <v>2018</v>
      </c>
      <c r="E8" s="13">
        <f>B2-1</f>
        <v>2019</v>
      </c>
      <c r="F8" s="23"/>
      <c r="G8" s="16"/>
      <c r="H8" s="6"/>
    </row>
    <row r="9" spans="1:8" ht="15.75" customHeight="1" x14ac:dyDescent="0.3">
      <c r="A9" s="15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23"/>
      <c r="G9" s="16"/>
      <c r="H9" s="6"/>
    </row>
    <row r="10" spans="1:8" ht="15.75" customHeight="1" x14ac:dyDescent="0.3">
      <c r="A10" s="15"/>
      <c r="B10" s="23"/>
      <c r="C10" s="23"/>
      <c r="D10" s="23"/>
      <c r="E10" s="23"/>
      <c r="F10" s="23"/>
      <c r="G10" s="16"/>
      <c r="H10" s="6"/>
    </row>
    <row r="11" spans="1:8" ht="15.75" customHeight="1" x14ac:dyDescent="0.3">
      <c r="A11" s="11" t="s">
        <v>16</v>
      </c>
      <c r="B11" s="13">
        <f>B8</f>
        <v>2016</v>
      </c>
      <c r="C11" s="13">
        <f>C8</f>
        <v>2017</v>
      </c>
      <c r="D11" s="13">
        <f>D8</f>
        <v>2018</v>
      </c>
      <c r="E11" s="13">
        <f>E8</f>
        <v>2019</v>
      </c>
      <c r="F11" s="23"/>
      <c r="G11" s="23"/>
      <c r="H11" s="6"/>
    </row>
    <row r="12" spans="1:8" ht="15.75" customHeight="1" x14ac:dyDescent="0.3">
      <c r="A12" s="15" t="s">
        <v>17</v>
      </c>
      <c r="B12" s="18" t="s">
        <v>18</v>
      </c>
      <c r="C12" s="18" t="s">
        <v>19</v>
      </c>
      <c r="D12" s="18" t="s">
        <v>20</v>
      </c>
      <c r="E12" s="18" t="s">
        <v>21</v>
      </c>
      <c r="F12" s="16"/>
      <c r="G12" s="23"/>
      <c r="H12" s="6"/>
    </row>
    <row r="13" spans="1:8" ht="15.75" customHeight="1" x14ac:dyDescent="0.3">
      <c r="A13" s="15" t="s">
        <v>22</v>
      </c>
      <c r="B13" s="18" t="s">
        <v>23</v>
      </c>
      <c r="C13" s="18" t="s">
        <v>24</v>
      </c>
      <c r="D13" s="18" t="s">
        <v>25</v>
      </c>
      <c r="E13" s="18" t="s">
        <v>26</v>
      </c>
      <c r="F13" s="16"/>
      <c r="G13" s="23"/>
      <c r="H13" s="6"/>
    </row>
    <row r="14" spans="1:8" ht="15.75" customHeight="1" x14ac:dyDescent="0.3">
      <c r="A14" s="10" t="s">
        <v>27</v>
      </c>
      <c r="B14" s="20">
        <f>B13/B12</f>
        <v>0.16772393636454216</v>
      </c>
      <c r="C14" s="20">
        <f>C13/C12</f>
        <v>0.15345737119752345</v>
      </c>
      <c r="D14" s="20">
        <f>D13/D12</f>
        <v>0.16325347169235466</v>
      </c>
      <c r="E14" s="20">
        <f>E13/E12</f>
        <v>0.14220811550908638</v>
      </c>
      <c r="F14" s="16"/>
      <c r="G14" s="23"/>
      <c r="H14" s="6"/>
    </row>
    <row r="15" spans="1:8" ht="15.75" customHeight="1" x14ac:dyDescent="0.3">
      <c r="A15" s="10"/>
      <c r="B15" s="23"/>
      <c r="C15" s="23"/>
      <c r="D15" s="23"/>
      <c r="E15" s="23"/>
      <c r="F15" s="16"/>
      <c r="G15" s="23"/>
      <c r="H15" s="6"/>
    </row>
    <row r="16" spans="1:8" ht="15.75" customHeight="1" x14ac:dyDescent="0.3">
      <c r="A16" s="10" t="s">
        <v>28</v>
      </c>
      <c r="B16" s="20">
        <f>B9/B13</f>
        <v>1.0380198019801981</v>
      </c>
      <c r="C16" s="20">
        <f>C9/C13</f>
        <v>1.001852614244545</v>
      </c>
      <c r="D16" s="20">
        <f>D9/D13</f>
        <v>0.90895494484950456</v>
      </c>
      <c r="E16" s="20">
        <f>E9/E13</f>
        <v>1.1752735229759299</v>
      </c>
      <c r="F16" s="16"/>
      <c r="G16" s="23"/>
      <c r="H16" s="6"/>
    </row>
    <row r="17" spans="1:8" ht="15.75" customHeight="1" x14ac:dyDescent="0.3">
      <c r="A17" s="10"/>
      <c r="B17" s="23"/>
      <c r="C17" s="23"/>
      <c r="D17" s="23"/>
      <c r="E17" s="23"/>
      <c r="F17" s="16"/>
      <c r="G17" s="23"/>
      <c r="H17" s="6"/>
    </row>
    <row r="18" spans="1:8" ht="15.75" customHeight="1" x14ac:dyDescent="0.3">
      <c r="A18" s="24"/>
      <c r="B18" s="26"/>
      <c r="C18" s="27"/>
      <c r="D18" s="27"/>
      <c r="E18" s="27"/>
      <c r="F18" s="27"/>
      <c r="G18" s="27"/>
      <c r="H18" s="28"/>
    </row>
  </sheetData>
  <mergeCells count="2">
    <mergeCell ref="C5:D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defaultColWidth="14.44140625" defaultRowHeight="15.75" customHeight="1" x14ac:dyDescent="0.25"/>
  <cols>
    <col min="1" max="1" width="29" style="34" customWidth="1"/>
  </cols>
  <sheetData>
    <row r="1" spans="1:8" ht="13.2" customHeight="1" x14ac:dyDescent="0.25">
      <c r="A1" s="35" t="s">
        <v>29</v>
      </c>
      <c r="B1" s="36">
        <f>'Step1 - Input Data'!B2</f>
        <v>2020</v>
      </c>
      <c r="D1" s="4"/>
      <c r="E1" s="4"/>
    </row>
    <row r="2" spans="1:8" ht="13.2" customHeight="1" x14ac:dyDescent="0.25">
      <c r="A2" s="35"/>
      <c r="B2" s="12" t="s">
        <v>30</v>
      </c>
      <c r="C2" s="12" t="s">
        <v>31</v>
      </c>
      <c r="D2" s="4"/>
      <c r="E2" s="4"/>
    </row>
    <row r="3" spans="1:8" ht="15.75" customHeight="1" x14ac:dyDescent="0.3">
      <c r="A3" s="35" t="s">
        <v>32</v>
      </c>
      <c r="B3" s="30">
        <f>AVERAGE('Step1 - Input Data'!B14:E14)</f>
        <v>0.15666072369087666</v>
      </c>
      <c r="C3" s="9">
        <v>0.15666072369087669</v>
      </c>
      <c r="D3" s="4"/>
      <c r="E3" s="4"/>
    </row>
    <row r="4" spans="1:8" ht="15.75" customHeight="1" x14ac:dyDescent="0.3">
      <c r="A4" s="35" t="s">
        <v>33</v>
      </c>
      <c r="B4" s="30">
        <f>AVERAGE('Step1 - Input Data'!B16:E16)</f>
        <v>1.0310252210125443</v>
      </c>
      <c r="C4" s="9">
        <v>1.0310252210125439</v>
      </c>
      <c r="D4" s="4"/>
      <c r="E4" s="4"/>
    </row>
    <row r="5" spans="1:8" ht="15.75" customHeight="1" x14ac:dyDescent="0.3">
      <c r="A5" s="39" t="s">
        <v>34</v>
      </c>
      <c r="B5" s="38"/>
      <c r="C5" s="8" t="s">
        <v>35</v>
      </c>
      <c r="D5" s="4"/>
      <c r="E5" s="4"/>
    </row>
    <row r="6" spans="1:8" ht="13.2" customHeight="1" x14ac:dyDescent="0.25">
      <c r="A6" s="4"/>
      <c r="B6" s="4"/>
      <c r="C6" s="4"/>
      <c r="D6" s="4"/>
      <c r="E6" s="4"/>
    </row>
    <row r="7" spans="1:8" ht="13.2" customHeight="1" x14ac:dyDescent="0.25">
      <c r="A7" s="40" t="s">
        <v>36</v>
      </c>
      <c r="B7" s="38"/>
      <c r="C7" s="38"/>
      <c r="D7" s="38"/>
      <c r="E7" s="38"/>
    </row>
    <row r="8" spans="1:8" ht="13.2" customHeight="1" x14ac:dyDescent="0.25">
      <c r="B8" s="12" t="s">
        <v>37</v>
      </c>
      <c r="C8" s="12" t="s">
        <v>37</v>
      </c>
      <c r="D8" s="12" t="s">
        <v>38</v>
      </c>
      <c r="E8" s="12" t="s">
        <v>38</v>
      </c>
      <c r="F8" s="12" t="s">
        <v>38</v>
      </c>
      <c r="G8" s="12" t="s">
        <v>38</v>
      </c>
    </row>
    <row r="9" spans="1:8" ht="13.2" customHeight="1" x14ac:dyDescent="0.25">
      <c r="B9" s="12">
        <f>B1-2</f>
        <v>2018</v>
      </c>
      <c r="C9" s="12">
        <f>B1-1</f>
        <v>2019</v>
      </c>
      <c r="D9" s="12">
        <f>B1</f>
        <v>2020</v>
      </c>
      <c r="E9" s="12">
        <f>D9+1</f>
        <v>2021</v>
      </c>
      <c r="F9" s="12">
        <f>E9+1</f>
        <v>2022</v>
      </c>
      <c r="G9" s="12">
        <f>F9+1</f>
        <v>2023</v>
      </c>
      <c r="H9" s="12" t="s">
        <v>39</v>
      </c>
    </row>
    <row r="10" spans="1:8" ht="13.2" customHeight="1" x14ac:dyDescent="0.25">
      <c r="A10" s="35" t="s">
        <v>11</v>
      </c>
      <c r="B10" s="21" t="str">
        <f>'Step1 - Input Data'!D9</f>
        <v>4862</v>
      </c>
      <c r="C10" s="21" t="str">
        <f>'Step1 - Input Data'!E9</f>
        <v>5371</v>
      </c>
      <c r="D10" s="14">
        <f>D12*$C$4</f>
        <v>4813.3304865676628</v>
      </c>
      <c r="E10" s="14">
        <f>E12*$C$4</f>
        <v>4873.0933147565902</v>
      </c>
      <c r="F10" s="14">
        <f>F12*$C$4</f>
        <v>4897.4587813303724</v>
      </c>
      <c r="G10" s="14">
        <f>G12*$C$4</f>
        <v>4921.9460752370242</v>
      </c>
      <c r="H10" s="14">
        <f>G10*(1+B16)/(B15-B16)</f>
        <v>129391.3658954063</v>
      </c>
    </row>
    <row r="11" spans="1:8" ht="15.75" customHeight="1" x14ac:dyDescent="0.3">
      <c r="A11" s="35" t="s">
        <v>17</v>
      </c>
      <c r="B11" s="21" t="str">
        <f>'Step1 - Input Data'!D12</f>
        <v>32765</v>
      </c>
      <c r="C11" s="21" t="str">
        <f>'Step1 - Input Data'!E12</f>
        <v>32136</v>
      </c>
      <c r="D11" s="17">
        <v>29800</v>
      </c>
      <c r="E11" s="17">
        <v>30170</v>
      </c>
      <c r="F11" s="17">
        <f>E11*(1+$C$5)</f>
        <v>30320.85</v>
      </c>
      <c r="G11" s="17">
        <f>F11*(1+$C$5)</f>
        <v>30472.454249999995</v>
      </c>
      <c r="H11" s="19"/>
    </row>
    <row r="12" spans="1:8" ht="13.2" customHeight="1" x14ac:dyDescent="0.25">
      <c r="A12" s="35" t="s">
        <v>22</v>
      </c>
      <c r="B12" s="21" t="str">
        <f>'Step1 - Input Data'!D13</f>
        <v>5349</v>
      </c>
      <c r="C12" s="21" t="str">
        <f>'Step1 - Input Data'!E13</f>
        <v>4570</v>
      </c>
      <c r="D12" s="21">
        <f>D11*$C$3</f>
        <v>4668.4895659881258</v>
      </c>
      <c r="E12" s="21">
        <f>E11*$C$3</f>
        <v>4726.4540337537501</v>
      </c>
      <c r="F12" s="21">
        <f>F11*$C$3</f>
        <v>4750.0863039225187</v>
      </c>
      <c r="G12" s="21">
        <f>G11*$C$3</f>
        <v>4773.8367354421307</v>
      </c>
      <c r="H12" s="19"/>
    </row>
    <row r="13" spans="1:8" ht="13.2" customHeight="1" x14ac:dyDescent="0.25">
      <c r="A13" s="35" t="s">
        <v>40</v>
      </c>
      <c r="B13" s="22"/>
      <c r="C13" s="22"/>
      <c r="D13" s="25">
        <f>ROUND((1+B15)^1,2)</f>
        <v>1.06</v>
      </c>
      <c r="E13" s="19">
        <f>ROUND((1+B15)^2,2)</f>
        <v>1.1200000000000001</v>
      </c>
      <c r="F13" s="19">
        <f>ROUND((1+B15)^3,2)</f>
        <v>1.19</v>
      </c>
      <c r="G13" s="19">
        <f>ROUND((1+B15)^4,2)</f>
        <v>1.26</v>
      </c>
      <c r="H13" s="19">
        <f>G13</f>
        <v>1.26</v>
      </c>
    </row>
    <row r="14" spans="1:8" ht="13.2" customHeight="1" x14ac:dyDescent="0.25">
      <c r="A14" s="35" t="s">
        <v>41</v>
      </c>
      <c r="B14" s="19"/>
      <c r="C14" s="19"/>
      <c r="D14" s="14">
        <f>D10/D13</f>
        <v>4540.8778175166626</v>
      </c>
      <c r="E14" s="14">
        <f>E10/E13</f>
        <v>4350.9761738898123</v>
      </c>
      <c r="F14" s="14">
        <f>F10/F13</f>
        <v>4115.511580949893</v>
      </c>
      <c r="G14" s="14">
        <f>G10/G13</f>
        <v>3906.3064089182731</v>
      </c>
      <c r="H14" s="14">
        <f>H10/H13</f>
        <v>102691.56023444944</v>
      </c>
    </row>
    <row r="15" spans="1:8" ht="13.2" customHeight="1" x14ac:dyDescent="0.25">
      <c r="A15" s="35" t="s">
        <v>42</v>
      </c>
      <c r="B15" s="29" t="str">
        <f>'Step1 - Input Data'!B4</f>
        <v>5.88%</v>
      </c>
    </row>
    <row r="16" spans="1:8" ht="13.2" customHeight="1" x14ac:dyDescent="0.25">
      <c r="A16" s="35" t="s">
        <v>43</v>
      </c>
      <c r="B16" s="30">
        <f>'Step1 - Input Data'!B6</f>
        <v>0.02</v>
      </c>
    </row>
    <row r="17" spans="1:2" ht="13.2" customHeight="1" x14ac:dyDescent="0.25">
      <c r="A17" s="35" t="s">
        <v>44</v>
      </c>
      <c r="B17" s="14">
        <f>SUM(D14:H14)</f>
        <v>119605.23221572409</v>
      </c>
    </row>
    <row r="18" spans="1:2" ht="13.2" customHeight="1" x14ac:dyDescent="0.25">
      <c r="A18" s="35" t="s">
        <v>5</v>
      </c>
      <c r="B18" s="31" t="str">
        <f>'Step1 - Input Data'!B5</f>
        <v>575.2</v>
      </c>
    </row>
    <row r="19" spans="1:2" ht="13.2" customHeight="1" x14ac:dyDescent="0.25">
      <c r="A19" s="35" t="s">
        <v>45</v>
      </c>
      <c r="B19" s="32">
        <f>B17/B18</f>
        <v>207.93677367128663</v>
      </c>
    </row>
    <row r="21" spans="1:2" ht="13.2" customHeight="1" x14ac:dyDescent="0.25">
      <c r="A21" s="35" t="s">
        <v>46</v>
      </c>
      <c r="B21" s="32">
        <f ca="1">IFERROR(__xludf.DUMMYFUNCTION("googlefinance('Step1 - Input Data'!B3,""price"")"),148.38)</f>
        <v>148.38</v>
      </c>
    </row>
  </sheetData>
  <mergeCells count="2">
    <mergeCell ref="A5:B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Step1 - Input Data</vt:lpstr>
      <vt:lpstr>Step2 -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Wu (YT-OPS)</cp:lastModifiedBy>
  <dcterms:created xsi:type="dcterms:W3CDTF">2020-07-09T13:14:26Z</dcterms:created>
  <dcterms:modified xsi:type="dcterms:W3CDTF">2020-07-09T05:29:29Z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7e38e30a-6816-4841-b43f-e0d390aae817</vt:lpwstr>
  </property>
</Properties>
</file>