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ABCA3500-09E8-4F51-9364-53FBFCED5AD4}" xr6:coauthVersionLast="45" xr6:coauthVersionMax="45" xr10:uidLastSave="{00000000-0000-0000-0000-000000000000}"/>
  <bookViews>
    <workbookView xWindow="-28320" yWindow="480" windowWidth="21600" windowHeight="11325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D13" i="2" s="1"/>
  <c r="G13" i="2"/>
  <c r="H13" i="2" s="1"/>
  <c r="F13" i="2"/>
  <c r="E13" i="2"/>
  <c r="F12" i="2"/>
  <c r="E12" i="2"/>
  <c r="E10" i="2" s="1"/>
  <c r="E14" i="2" s="1"/>
  <c r="D12" i="2"/>
  <c r="C12" i="2"/>
  <c r="B12" i="2"/>
  <c r="G11" i="2"/>
  <c r="G12" i="2" s="1"/>
  <c r="G10" i="2" s="1"/>
  <c r="F11" i="2"/>
  <c r="C11" i="2"/>
  <c r="B11" i="2"/>
  <c r="F10" i="2"/>
  <c r="F14" i="2" s="1"/>
  <c r="D10" i="2"/>
  <c r="D14" i="2" s="1"/>
  <c r="C10" i="2"/>
  <c r="B10" i="2"/>
  <c r="C9" i="2"/>
  <c r="B9" i="2"/>
  <c r="B1" i="2"/>
  <c r="D9" i="2" s="1"/>
  <c r="E9" i="2" s="1"/>
  <c r="F9" i="2" s="1"/>
  <c r="G9" i="2" s="1"/>
  <c r="E16" i="1"/>
  <c r="D16" i="1"/>
  <c r="C16" i="1"/>
  <c r="B16" i="1"/>
  <c r="B4" i="2" s="1"/>
  <c r="E14" i="1"/>
  <c r="D14" i="1"/>
  <c r="C14" i="1"/>
  <c r="B14" i="1"/>
  <c r="B3" i="2" s="1"/>
  <c r="E8" i="1"/>
  <c r="E11" i="1" s="1"/>
  <c r="G14" i="2" l="1"/>
  <c r="B17" i="2" s="1"/>
  <c r="B19" i="2" s="1"/>
  <c r="H10" i="2"/>
  <c r="H14" i="2" s="1"/>
  <c r="D8" i="1"/>
  <c r="D11" i="1" l="1"/>
  <c r="C8" i="1"/>
  <c r="B8" i="1" l="1"/>
  <c r="B11" i="1" s="1"/>
  <c r="C11" i="1"/>
</calcChain>
</file>

<file path=xl/sharedStrings.xml><?xml version="1.0" encoding="utf-8"?>
<sst xmlns="http://schemas.openxmlformats.org/spreadsheetml/2006/main" count="54" uniqueCount="46">
  <si>
    <t>First Year of Projections</t>
  </si>
  <si>
    <t>Company Ticker Symbol</t>
  </si>
  <si>
    <t>aapl</t>
  </si>
  <si>
    <t>Personal Required Rate of Return</t>
  </si>
  <si>
    <t>6.86%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</si>
  <si>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</si>
  <si>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</si>
  <si>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</si>
  <si>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</si>
  <si>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</si>
  <si>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</si>
  <si>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52276</t>
  </si>
  <si>
    <t>50803</t>
  </si>
  <si>
    <t>64121</t>
  </si>
  <si>
    <t>58896</t>
  </si>
  <si>
    <t>Income Statement Data</t>
  </si>
  <si>
    <t>Revenue ($M)</t>
  </si>
  <si>
    <t>215639</t>
  </si>
  <si>
    <t>229234</t>
  </si>
  <si>
    <t>265595</t>
  </si>
  <si>
    <t>260174</t>
  </si>
  <si>
    <t>Net Income ($M)</t>
  </si>
  <si>
    <t>45687</t>
  </si>
  <si>
    <t>48351</t>
  </si>
  <si>
    <t>59531</t>
  </si>
  <si>
    <t>55256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</si>
  <si>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</si>
  <si>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</si>
  <si>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</si>
  <si>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</si>
  <si>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</si>
  <si>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</si>
  <si>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</si>
  <si>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</si>
  <si>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6.75%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</si>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</sst>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4330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0.211867983064288</v>
      </c>
      <c r="C14" s="20">
        <f>C13/C12</f>
        <v>0.21092420845075338</v>
      </c>
      <c r="D14" s="20">
        <f>D13/D12</f>
        <v>0.22414202074587247</v>
      </c>
      <c r="E14" s="20">
        <f>E13/E12</f>
        <v>0.21238094505984456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1.1442204565850242</v>
      </c>
      <c r="C16" s="20">
        <f>C9/C13</f>
        <v>1.0507124981903166</v>
      </c>
      <c r="D16" s="20">
        <f>D9/D13</f>
        <v>1.0771026859955317</v>
      </c>
      <c r="E16" s="20">
        <f>E9/E13</f>
        <v>1.0658751990734039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0.21482878933018962</v>
      </c>
      <c r="C3" s="9">
        <v>0.21482878933018959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1.0844777099610692</v>
      </c>
      <c r="C4" s="9">
        <v>1.084477709961069</v>
      </c>
      <c r="D4" s="4"/>
      <c r="E4" s="4"/>
    </row>
    <row r="5" spans="1:8" ht="15.75" customHeight="1" x14ac:dyDescent="0.3">
      <c r="A5" s="39" t="s">
        <v>33</v>
      </c>
      <c r="B5" s="38"/>
      <c r="C5" s="8" t="s">
        <v>34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35</v>
      </c>
      <c r="B7" s="38"/>
      <c r="C7" s="38"/>
      <c r="D7" s="38"/>
      <c r="E7" s="38"/>
    </row>
    <row r="8" spans="1:8" ht="13.2" customHeight="1" x14ac:dyDescent="0.25">
      <c r="B8" s="12" t="s">
        <v>36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38</v>
      </c>
    </row>
    <row r="10" spans="1:8" ht="13.2" customHeight="1" x14ac:dyDescent="0.25">
      <c r="A10" s="35" t="s">
        <v>10</v>
      </c>
      <c r="B10" s="21" t="str">
        <f>'Step1 - Input Data'!D9</f>
        <v>64121</v>
      </c>
      <c r="C10" s="21" t="str">
        <f>'Step1 - Input Data'!E9</f>
        <v>58896</v>
      </c>
      <c r="D10" s="14">
        <f>D12*$C$4</f>
        <v>59320.61226633592</v>
      </c>
      <c r="E10" s="14">
        <f>E12*$C$4</f>
        <v>60960.770582080972</v>
      </c>
      <c r="F10" s="14">
        <f>F12*$C$4</f>
        <v>65075.622596371431</v>
      </c>
      <c r="G10" s="14">
        <f>G12*$C$4</f>
        <v>69468.227121626493</v>
      </c>
      <c r="H10" s="14">
        <f>G10*(1+B16)/(B15-B16)</f>
        <v>1457975.1371205566</v>
      </c>
    </row>
    <row r="11" spans="1:8" ht="15.75" customHeight="1" x14ac:dyDescent="0.3">
      <c r="A11" s="35" t="s">
        <v>16</v>
      </c>
      <c r="B11" s="21" t="str">
        <f>'Step1 - Input Data'!D12</f>
        <v>265595</v>
      </c>
      <c r="C11" s="21" t="str">
        <f>'Step1 - Input Data'!E12</f>
        <v>260174</v>
      </c>
      <c r="D11" s="17">
        <v>254620</v>
      </c>
      <c r="E11" s="17">
        <v>261660</v>
      </c>
      <c r="F11" s="17">
        <f>E11*(1+$C$5)</f>
        <v>279322.05</v>
      </c>
      <c r="G11" s="17">
        <f>F11*(1+$C$5)</f>
        <v>298176.28837499995</v>
      </c>
      <c r="H11" s="19"/>
    </row>
    <row r="12" spans="1:8" ht="13.2" customHeight="1" x14ac:dyDescent="0.25">
      <c r="A12" s="35" t="s">
        <v>21</v>
      </c>
      <c r="B12" s="21" t="str">
        <f>'Step1 - Input Data'!D13</f>
        <v>59531</v>
      </c>
      <c r="C12" s="21" t="str">
        <f>'Step1 - Input Data'!E13</f>
        <v>55256</v>
      </c>
      <c r="D12" s="21">
        <f>D11*$C$3</f>
        <v>54699.706339252873</v>
      </c>
      <c r="E12" s="21">
        <f>E11*$C$3</f>
        <v>56212.101016137407</v>
      </c>
      <c r="F12" s="21">
        <f>F11*$C$3</f>
        <v>60006.417834726679</v>
      </c>
      <c r="G12" s="21">
        <f>G11*$C$3</f>
        <v>64056.85103857072</v>
      </c>
      <c r="H12" s="19"/>
    </row>
    <row r="13" spans="1:8" ht="13.2" customHeight="1" x14ac:dyDescent="0.25">
      <c r="A13" s="35" t="s">
        <v>39</v>
      </c>
      <c r="B13" s="22"/>
      <c r="C13" s="22"/>
      <c r="D13" s="25">
        <f>ROUND((1+B15)^1,2)</f>
        <v>1.07</v>
      </c>
      <c r="E13" s="19">
        <f>ROUND((1+B15)^2,2)</f>
        <v>1.1399999999999999</v>
      </c>
      <c r="F13" s="19">
        <f>ROUND((1+B15)^3,2)</f>
        <v>1.22</v>
      </c>
      <c r="G13" s="19">
        <f>ROUND((1+B15)^4,2)</f>
        <v>1.3</v>
      </c>
      <c r="H13" s="19">
        <f>G13</f>
        <v>1.3</v>
      </c>
    </row>
    <row r="14" spans="1:8" ht="13.2" customHeight="1" x14ac:dyDescent="0.25">
      <c r="A14" s="35" t="s">
        <v>40</v>
      </c>
      <c r="B14" s="19"/>
      <c r="C14" s="19"/>
      <c r="D14" s="14">
        <f>D10/D13</f>
        <v>55439.824547977492</v>
      </c>
      <c r="E14" s="14">
        <f>E10/E13</f>
        <v>53474.360159720156</v>
      </c>
      <c r="F14" s="14">
        <f>F10/F13</f>
        <v>53340.674259320847</v>
      </c>
      <c r="G14" s="14">
        <f>G10/G13</f>
        <v>53437.097785866528</v>
      </c>
      <c r="H14" s="14">
        <f>H10/H13</f>
        <v>1121519.336246582</v>
      </c>
    </row>
    <row r="15" spans="1:8" ht="13.2" customHeight="1" x14ac:dyDescent="0.25">
      <c r="A15" s="35" t="s">
        <v>41</v>
      </c>
      <c r="B15" s="29" t="str">
        <f>'Step1 - Input Data'!B4</f>
        <v>6.86%</v>
      </c>
    </row>
    <row r="16" spans="1:8" ht="13.2" customHeight="1" x14ac:dyDescent="0.25">
      <c r="A16" s="35" t="s">
        <v>42</v>
      </c>
      <c r="B16" s="30">
        <f>'Step1 - Input Data'!B6</f>
        <v>0.02</v>
      </c>
    </row>
    <row r="17" spans="1:2" ht="13.2" customHeight="1" x14ac:dyDescent="0.25">
      <c r="A17" s="35" t="s">
        <v>43</v>
      </c>
      <c r="B17" s="14">
        <f>SUM(D14:H14)</f>
        <v>1337211.2929994669</v>
      </c>
    </row>
    <row r="18" spans="1:2" ht="13.2" customHeight="1" x14ac:dyDescent="0.25">
      <c r="A18" s="35" t="s">
        <v>5</v>
      </c>
      <c r="B18" s="31">
        <f>'Step1 - Input Data'!B5</f>
        <v>4330</v>
      </c>
    </row>
    <row r="19" spans="1:2" ht="13.2" customHeight="1" x14ac:dyDescent="0.25">
      <c r="A19" s="35" t="s">
        <v>44</v>
      </c>
      <c r="B19" s="32">
        <f>B17/B18</f>
        <v>308.82477898371059</v>
      </c>
    </row>
    <row r="21" spans="1:2" ht="13.2" customHeight="1" x14ac:dyDescent="0.25">
      <c r="A21" s="35" t="s">
        <v>45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2020-07-06T10:38:41Z</dcterms:created>
  <dcterms:modified xsi:type="dcterms:W3CDTF">2020-07-06T07:57:05Z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4a384689-7f9e-4df9-bdf8-28649d488ffd</vt:lpwstr>
  </property>
</Properties>
</file>