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C880A0F6-1F0F-4EB4-894D-E6FFD92C9A1C}" xr6:coauthVersionLast="45" xr6:coauthVersionMax="45" xr10:uidLastSave="{00000000-0000-0000-0000-000000000000}"/>
  <bookViews>
    <workbookView xWindow="-26880" yWindow="1920" windowWidth="21600" windowHeight="11325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F13" i="2" s="1"/>
  <c r="E13" i="2"/>
  <c r="E14" i="2" s="1"/>
  <c r="D13" i="2"/>
  <c r="E12" i="2"/>
  <c r="D12" i="2"/>
  <c r="C12" i="2"/>
  <c r="B12" i="2"/>
  <c r="F11" i="2"/>
  <c r="F12" i="2" s="1"/>
  <c r="F10" i="2" s="1"/>
  <c r="C11" i="2"/>
  <c r="B11" i="2"/>
  <c r="E10" i="2"/>
  <c r="D10" i="2"/>
  <c r="D14" i="2" s="1"/>
  <c r="C10" i="2"/>
  <c r="B10" i="2"/>
  <c r="B4" i="2"/>
  <c r="B1" i="2"/>
  <c r="C9" i="2" s="1"/>
  <c r="E16" i="1"/>
  <c r="D16" i="1"/>
  <c r="C16" i="1"/>
  <c r="B16" i="1"/>
  <c r="E14" i="1"/>
  <c r="D14" i="1"/>
  <c r="C14" i="1"/>
  <c r="B14" i="1"/>
  <c r="B3" i="2" s="1"/>
  <c r="E8" i="1"/>
  <c r="E11" i="1" s="1"/>
  <c r="D8" i="1"/>
  <c r="C8" i="1" s="1"/>
  <c r="B8" i="1" l="1"/>
  <c r="B11" i="1" s="1"/>
  <c r="C11" i="1"/>
  <c r="F14" i="2"/>
  <c r="D9" i="2"/>
  <c r="E9" i="2" s="1"/>
  <c r="F9" i="2" s="1"/>
  <c r="G9" i="2" s="1"/>
  <c r="G13" i="2"/>
  <c r="H13" i="2" s="1"/>
  <c r="B9" i="2"/>
  <c r="G11" i="2"/>
  <c r="G12" i="2" s="1"/>
  <c r="G10" i="2" s="1"/>
  <c r="D11" i="1"/>
  <c r="H10" i="2" l="1"/>
  <c r="H14" i="2" s="1"/>
  <c r="G14" i="2"/>
  <c r="B17" i="2" s="1"/>
  <c r="B19" i="2" s="1"/>
</calcChain>
</file>

<file path=xl/sharedStrings.xml><?xml version="1.0" encoding="utf-8"?>
<sst xmlns="http://schemas.openxmlformats.org/spreadsheetml/2006/main" count="51" uniqueCount="43">
  <si>
    <t>First Year of Projections</t>
  </si>
  <si>
    <t>Company Ticker Symbol</t>
  </si>
  <si>
    <t>MSFT</t>
  </si>
  <si>
    <t>Personal Required Rate of Return</t>
  </si>
  <si>
    <t>5.51%</t>
  </si>
  <si>
    <t>Shares Outstanding (M)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</si>
  <si>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</si>
  <si>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</si>
  <si>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</si>
  <si>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</si>
  <si>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</si>
  <si>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31378</t>
  </si>
  <si>
    <t>32252</t>
  </si>
  <si>
    <t>38260</t>
  </si>
  <si>
    <t>Income Statement Data</t>
  </si>
  <si>
    <t>Revenue ($M)</t>
  </si>
  <si>
    <t>89950</t>
  </si>
  <si>
    <t>110360</t>
  </si>
  <si>
    <t>125843</t>
  </si>
  <si>
    <t>Net Income ($M)</t>
  </si>
  <si>
    <t>21204</t>
  </si>
  <si>
    <t>16571</t>
  </si>
  <si>
    <t>39240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</si>
  <si>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</si>
  <si>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</si>
  <si>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</si>
  <si>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</si>
  <si>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</si>
  <si>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</si>
  <si>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</si>
  <si>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</si>
  <si>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11.55%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</si>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</sst>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>
        <v>7580</v>
      </c>
      <c r="C5" s="37" t="s">
        <v>6</v>
      </c>
      <c r="D5" s="38"/>
      <c r="E5" s="16"/>
      <c r="F5" s="16"/>
      <c r="G5" s="16"/>
      <c r="H5" s="6"/>
    </row>
    <row r="6" spans="1:8" ht="15.75" customHeight="1" x14ac:dyDescent="0.3">
      <c r="A6" s="10" t="s">
        <v>7</v>
      </c>
      <c r="B6" s="9">
        <v>0.02</v>
      </c>
      <c r="C6" s="37" t="s">
        <v>8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9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10</v>
      </c>
      <c r="B9" s="18">
        <v>5242</v>
      </c>
      <c r="C9" s="18" t="s">
        <v>11</v>
      </c>
      <c r="D9" s="18" t="s">
        <v>12</v>
      </c>
      <c r="E9" s="18" t="s">
        <v>13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14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15</v>
      </c>
      <c r="B12" s="18">
        <v>30109</v>
      </c>
      <c r="C12" s="18" t="s">
        <v>16</v>
      </c>
      <c r="D12" s="18" t="s">
        <v>17</v>
      </c>
      <c r="E12" s="18" t="s">
        <v>18</v>
      </c>
      <c r="F12" s="16"/>
      <c r="G12" s="23"/>
      <c r="H12" s="6"/>
    </row>
    <row r="13" spans="1:8" ht="15.75" customHeight="1" x14ac:dyDescent="0.3">
      <c r="A13" s="15" t="s">
        <v>19</v>
      </c>
      <c r="B13" s="18">
        <v>5050</v>
      </c>
      <c r="C13" s="18" t="s">
        <v>20</v>
      </c>
      <c r="D13" s="18" t="s">
        <v>21</v>
      </c>
      <c r="E13" s="18" t="s">
        <v>22</v>
      </c>
      <c r="F13" s="16"/>
      <c r="G13" s="23"/>
      <c r="H13" s="6"/>
    </row>
    <row r="14" spans="1:8" ht="15.75" customHeight="1" x14ac:dyDescent="0.3">
      <c r="A14" s="10" t="s">
        <v>23</v>
      </c>
      <c r="B14" s="20">
        <f>B13/B12</f>
        <v>0.16772393636454216</v>
      </c>
      <c r="C14" s="20">
        <f>C13/C12</f>
        <v>0.23573096164535853</v>
      </c>
      <c r="D14" s="20">
        <f>D13/D12</f>
        <v>0.15015404131931859</v>
      </c>
      <c r="E14" s="20">
        <f>E13/E12</f>
        <v>0.31181710544090652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24</v>
      </c>
      <c r="B16" s="20">
        <f>B9/B13</f>
        <v>1.0380198019801981</v>
      </c>
      <c r="C16" s="20">
        <f>C9/C13</f>
        <v>1.4798151292209016</v>
      </c>
      <c r="D16" s="20">
        <f>D9/D13</f>
        <v>1.9462917144408907</v>
      </c>
      <c r="E16" s="20">
        <f>E9/E13</f>
        <v>0.97502548419979618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25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26</v>
      </c>
      <c r="C2" s="12" t="s">
        <v>27</v>
      </c>
      <c r="D2" s="4"/>
      <c r="E2" s="4"/>
    </row>
    <row r="3" spans="1:8" ht="15.75" customHeight="1" x14ac:dyDescent="0.3">
      <c r="A3" s="35" t="s">
        <v>28</v>
      </c>
      <c r="B3" s="30">
        <f>AVERAGE('Step1 - Input Data'!B14:E14)</f>
        <v>0.21635651119253146</v>
      </c>
      <c r="C3" s="9">
        <v>0.23256736946852791</v>
      </c>
      <c r="D3" s="4"/>
      <c r="E3" s="4"/>
    </row>
    <row r="4" spans="1:8" ht="15.75" customHeight="1" x14ac:dyDescent="0.3">
      <c r="A4" s="35" t="s">
        <v>29</v>
      </c>
      <c r="B4" s="30">
        <f>AVERAGE('Step1 - Input Data'!B16:E16)</f>
        <v>1.3597880324604468</v>
      </c>
      <c r="C4" s="9">
        <v>1.467044109287196</v>
      </c>
      <c r="D4" s="4"/>
      <c r="E4" s="4"/>
    </row>
    <row r="5" spans="1:8" ht="15.75" customHeight="1" x14ac:dyDescent="0.3">
      <c r="A5" s="39" t="s">
        <v>30</v>
      </c>
      <c r="B5" s="38"/>
      <c r="C5" s="8" t="s">
        <v>31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32</v>
      </c>
      <c r="B7" s="38"/>
      <c r="C7" s="38"/>
      <c r="D7" s="38"/>
      <c r="E7" s="38"/>
    </row>
    <row r="8" spans="1:8" ht="13.2" customHeight="1" x14ac:dyDescent="0.25">
      <c r="B8" s="12" t="s">
        <v>33</v>
      </c>
      <c r="C8" s="12" t="s">
        <v>33</v>
      </c>
      <c r="D8" s="12" t="s">
        <v>34</v>
      </c>
      <c r="E8" s="12" t="s">
        <v>34</v>
      </c>
      <c r="F8" s="12" t="s">
        <v>34</v>
      </c>
      <c r="G8" s="12" t="s">
        <v>34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35</v>
      </c>
    </row>
    <row r="10" spans="1:8" ht="13.2" customHeight="1" x14ac:dyDescent="0.25">
      <c r="A10" s="35" t="s">
        <v>10</v>
      </c>
      <c r="B10" s="21" t="str">
        <f>'Step1 - Input Data'!D9</f>
        <v>32252</v>
      </c>
      <c r="C10" s="21" t="str">
        <f>'Step1 - Input Data'!E9</f>
        <v>38260</v>
      </c>
      <c r="D10" s="14">
        <f>D12*$C$4</f>
        <v>47858.242893906812</v>
      </c>
      <c r="E10" s="14">
        <f>E12*$C$4</f>
        <v>51642.002170255473</v>
      </c>
      <c r="F10" s="14">
        <f>F12*$C$4</f>
        <v>57606.653420919974</v>
      </c>
      <c r="G10" s="14">
        <f>G12*$C$4</f>
        <v>64260.221891036228</v>
      </c>
      <c r="H10" s="14">
        <f>G10*(1+B16)/(B15-B16)</f>
        <v>1867391.0635001976</v>
      </c>
    </row>
    <row r="11" spans="1:8" ht="15.75" customHeight="1" x14ac:dyDescent="0.3">
      <c r="A11" s="35" t="s">
        <v>15</v>
      </c>
      <c r="B11" s="21" t="str">
        <f>'Step1 - Input Data'!D12</f>
        <v>110360</v>
      </c>
      <c r="C11" s="21" t="str">
        <f>'Step1 - Input Data'!E12</f>
        <v>125843</v>
      </c>
      <c r="D11" s="17">
        <v>140270</v>
      </c>
      <c r="E11" s="17">
        <v>151360</v>
      </c>
      <c r="F11" s="17">
        <f>E11*(1+$C$5)</f>
        <v>168842.08</v>
      </c>
      <c r="G11" s="17">
        <f>F11*(1+$C$5)</f>
        <v>188343.34023999996</v>
      </c>
      <c r="H11" s="19"/>
    </row>
    <row r="12" spans="1:8" ht="13.2" customHeight="1" x14ac:dyDescent="0.25">
      <c r="A12" s="35" t="s">
        <v>19</v>
      </c>
      <c r="B12" s="21" t="str">
        <f>'Step1 - Input Data'!D13</f>
        <v>16571</v>
      </c>
      <c r="C12" s="21" t="str">
        <f>'Step1 - Input Data'!E13</f>
        <v>39240</v>
      </c>
      <c r="D12" s="21">
        <f>D11*$C$3</f>
        <v>32622.224915350409</v>
      </c>
      <c r="E12" s="21">
        <f>E11*$C$3</f>
        <v>35201.397042756384</v>
      </c>
      <c r="F12" s="21">
        <f>F11*$C$3</f>
        <v>39267.158401194742</v>
      </c>
      <c r="G12" s="21">
        <f>G11*$C$3</f>
        <v>43802.515196532731</v>
      </c>
      <c r="H12" s="19"/>
    </row>
    <row r="13" spans="1:8" ht="13.2" customHeight="1" x14ac:dyDescent="0.25">
      <c r="A13" s="35" t="s">
        <v>36</v>
      </c>
      <c r="B13" s="22"/>
      <c r="C13" s="22"/>
      <c r="D13" s="25">
        <f>ROUND((1+B15)^1,2)</f>
        <v>1.06</v>
      </c>
      <c r="E13" s="19">
        <f>ROUND((1+B15)^2,2)</f>
        <v>1.1100000000000001</v>
      </c>
      <c r="F13" s="19">
        <f>ROUND((1+B15)^3,2)</f>
        <v>1.17</v>
      </c>
      <c r="G13" s="19">
        <f>ROUND((1+B15)^4,2)</f>
        <v>1.24</v>
      </c>
      <c r="H13" s="19">
        <f>G13</f>
        <v>1.24</v>
      </c>
    </row>
    <row r="14" spans="1:8" ht="13.2" customHeight="1" x14ac:dyDescent="0.25">
      <c r="A14" s="35" t="s">
        <v>37</v>
      </c>
      <c r="B14" s="19"/>
      <c r="C14" s="19"/>
      <c r="D14" s="14">
        <f>D10/D13</f>
        <v>45149.285748968687</v>
      </c>
      <c r="E14" s="14">
        <f>E10/E13</f>
        <v>46524.326279509434</v>
      </c>
      <c r="F14" s="14">
        <f>F10/F13</f>
        <v>49236.455915316219</v>
      </c>
      <c r="G14" s="14">
        <f>G10/G13</f>
        <v>51822.759589545349</v>
      </c>
      <c r="H14" s="14">
        <f>H10/H13</f>
        <v>1505960.5350808045</v>
      </c>
    </row>
    <row r="15" spans="1:8" ht="13.2" customHeight="1" x14ac:dyDescent="0.25">
      <c r="A15" s="35" t="s">
        <v>38</v>
      </c>
      <c r="B15" s="29" t="str">
        <f>'Step1 - Input Data'!B4</f>
        <v>5.51%</v>
      </c>
    </row>
    <row r="16" spans="1:8" ht="13.2" customHeight="1" x14ac:dyDescent="0.25">
      <c r="A16" s="35" t="s">
        <v>39</v>
      </c>
      <c r="B16" s="30">
        <f>'Step1 - Input Data'!B6</f>
        <v>0.02</v>
      </c>
    </row>
    <row r="17" spans="1:2" ht="13.2" customHeight="1" x14ac:dyDescent="0.25">
      <c r="A17" s="35" t="s">
        <v>40</v>
      </c>
      <c r="B17" s="14">
        <f>SUM(D14:H14)</f>
        <v>1698693.3626141441</v>
      </c>
    </row>
    <row r="18" spans="1:2" ht="13.2" customHeight="1" x14ac:dyDescent="0.25">
      <c r="A18" s="35" t="s">
        <v>5</v>
      </c>
      <c r="B18" s="31">
        <f>'Step1 - Input Data'!B5</f>
        <v>7580</v>
      </c>
    </row>
    <row r="19" spans="1:2" ht="13.2" customHeight="1" x14ac:dyDescent="0.25">
      <c r="A19" s="35" t="s">
        <v>41</v>
      </c>
      <c r="B19" s="32">
        <f>B17/B18</f>
        <v>224.10202673009817</v>
      </c>
    </row>
    <row r="21" spans="1:2" ht="13.2" customHeight="1" x14ac:dyDescent="0.25">
      <c r="A21" s="35" t="s">
        <v>42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2020-07-06T10:38:41Z</dcterms:created>
  <dcterms:modified xsi:type="dcterms:W3CDTF">2020-07-07T17:17:35Z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86c1b2c9-dd43-4b55-87d4-e9612e715152</vt:lpwstr>
  </property>
</Properties>
</file>