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F8D5F386-98D4-45BE-BE1F-B0EEB513CA24}" xr6:coauthVersionLast="45" xr6:coauthVersionMax="45" xr10:uidLastSave="{00000000-0000-0000-0000-000000000000}"/>
  <bookViews>
    <workbookView xWindow="-27840" yWindow="960" windowWidth="21600" windowHeight="11325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F13" i="2"/>
  <c r="E12" i="2"/>
  <c r="E10" i="2" s="1"/>
  <c r="D12" i="2"/>
  <c r="D10" i="2" s="1"/>
  <c r="C12" i="2"/>
  <c r="B12" i="2"/>
  <c r="F11" i="2"/>
  <c r="F12" i="2" s="1"/>
  <c r="F10" i="2" s="1"/>
  <c r="F14" i="2" s="1"/>
  <c r="C11" i="2"/>
  <c r="B11" i="2"/>
  <c r="C10" i="2"/>
  <c r="B10" i="2"/>
  <c r="D9" i="2"/>
  <c r="E9" i="2" s="1"/>
  <c r="F9" i="2" s="1"/>
  <c r="G9" i="2" s="1"/>
  <c r="C9" i="2"/>
  <c r="B4" i="2"/>
  <c r="B3" i="2"/>
  <c r="B1" i="2"/>
  <c r="B9" i="2" s="1"/>
  <c r="E16" i="1"/>
  <c r="D16" i="1"/>
  <c r="C16" i="1"/>
  <c r="B16" i="1"/>
  <c r="E14" i="1"/>
  <c r="D14" i="1"/>
  <c r="C14" i="1"/>
  <c r="B14" i="1"/>
  <c r="E11" i="1"/>
  <c r="D11" i="1"/>
  <c r="E8" i="1"/>
  <c r="D8" i="1"/>
  <c r="C8" i="1"/>
  <c r="C11" i="1" s="1"/>
  <c r="B8" i="1"/>
  <c r="B11" i="1" s="1"/>
  <c r="D13" i="2" l="1"/>
  <c r="D14" i="2" s="1"/>
  <c r="G11" i="2"/>
  <c r="G12" i="2" s="1"/>
  <c r="G10" i="2" s="1"/>
  <c r="E13" i="2"/>
  <c r="E14" i="2" s="1"/>
  <c r="H10" i="2" l="1"/>
  <c r="H14" i="2" s="1"/>
  <c r="G14" i="2"/>
  <c r="B17" i="2" s="1"/>
  <c r="B19" i="2" s="1"/>
</calcChain>
</file>

<file path=xl/sharedStrings.xml><?xml version="1.0" encoding="utf-8"?>
<sst xmlns="http://schemas.openxmlformats.org/spreadsheetml/2006/main" count="54" uniqueCount="46">
  <si>
    <t>First Year of Projections</t>
  </si>
  <si>
    <t>Company Ticker Symbol</t>
  </si>
  <si>
    <t>sne</t>
  </si>
  <si>
    <t>Personal Required Rate of Return</t>
  </si>
  <si>
    <t>4.45%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</si>
  <si>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</si>
  <si>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</si>
  <si>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</si>
  <si>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</si>
  <si>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</si>
  <si>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</si>
  <si>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475753</t>
  </si>
  <si>
    <t>991983</t>
  </si>
  <si>
    <t>946094</t>
  </si>
  <si>
    <t>909984</t>
  </si>
  <si>
    <t>Income Statement Data</t>
  </si>
  <si>
    <t>Revenue ($M)</t>
  </si>
  <si>
    <t>7.60325e+06</t>
  </si>
  <si>
    <t>8.54398e+06</t>
  </si>
  <si>
    <t>8.66569e+06</t>
  </si>
  <si>
    <t>8.25988e+06</t>
  </si>
  <si>
    <t>Net Income ($M)</t>
  </si>
  <si>
    <t>73289</t>
  </si>
  <si>
    <t>490794</t>
  </si>
  <si>
    <t>916271</t>
  </si>
  <si>
    <t>582191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</si>
  <si>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</si>
  <si>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</si>
  <si>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</si>
  <si>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</si>
  <si>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</si>
  <si>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</si>
  <si>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</si>
  <si>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</si>
  <si>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6.0%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</si>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</sst>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1220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9.6391674612830037E-3</v>
      </c>
      <c r="C14" s="20">
        <f>C13/C12</f>
        <v>5.7443252442070325E-2</v>
      </c>
      <c r="D14" s="20">
        <f>D13/D12</f>
        <v>0.1057354924997317</v>
      </c>
      <c r="E14" s="20">
        <f>E13/E12</f>
        <v>7.0484195896308416E-2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6.4914652949282976</v>
      </c>
      <c r="C16" s="20">
        <f>C9/C13</f>
        <v>2.0211799655252509</v>
      </c>
      <c r="D16" s="20">
        <f>D9/D13</f>
        <v>1.032548230818175</v>
      </c>
      <c r="E16" s="20">
        <f>E9/E13</f>
        <v>1.5630334374801398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6.0825527074848361E-2</v>
      </c>
      <c r="C3" s="9">
        <v>6.0825527074848368E-2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2.7770567321879662</v>
      </c>
      <c r="C4" s="9">
        <v>2.7770567321879658</v>
      </c>
      <c r="D4" s="4"/>
      <c r="E4" s="4"/>
    </row>
    <row r="5" spans="1:8" ht="15.75" customHeight="1" x14ac:dyDescent="0.3">
      <c r="A5" s="39" t="s">
        <v>33</v>
      </c>
      <c r="B5" s="38"/>
      <c r="C5" s="8" t="s">
        <v>34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35</v>
      </c>
      <c r="B7" s="38"/>
      <c r="C7" s="38"/>
      <c r="D7" s="38"/>
      <c r="E7" s="38"/>
    </row>
    <row r="8" spans="1:8" ht="13.2" customHeight="1" x14ac:dyDescent="0.25">
      <c r="B8" s="12" t="s">
        <v>36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38</v>
      </c>
    </row>
    <row r="10" spans="1:8" ht="13.2" customHeight="1" x14ac:dyDescent="0.25">
      <c r="A10" s="35" t="s">
        <v>10</v>
      </c>
      <c r="B10" s="21" t="str">
        <f>'Step1 - Input Data'!D9</f>
        <v>946094</v>
      </c>
      <c r="C10" s="21" t="str">
        <f>'Step1 - Input Data'!E9</f>
        <v>909984</v>
      </c>
      <c r="D10" s="14">
        <f>D12*$C$4</f>
        <v>12403.497433966899</v>
      </c>
      <c r="E10" s="14">
        <f>E12*$C$4</f>
        <v>13695.70437077538</v>
      </c>
      <c r="F10" s="14">
        <f>F12*$C$4</f>
        <v>14517.446633021904</v>
      </c>
      <c r="G10" s="14">
        <f>G12*$C$4</f>
        <v>15388.49343100322</v>
      </c>
      <c r="H10" s="14">
        <f>G10*(1+B16)/(B15-B16)</f>
        <v>640663.80814788921</v>
      </c>
    </row>
    <row r="11" spans="1:8" ht="15.75" customHeight="1" x14ac:dyDescent="0.3">
      <c r="A11" s="35" t="s">
        <v>16</v>
      </c>
      <c r="B11" s="21" t="str">
        <f>'Step1 - Input Data'!D12</f>
        <v>8.66569e+06</v>
      </c>
      <c r="C11" s="21" t="str">
        <f>'Step1 - Input Data'!E12</f>
        <v>8.25988e+06</v>
      </c>
      <c r="D11" s="17">
        <v>73430</v>
      </c>
      <c r="E11" s="17">
        <v>81080</v>
      </c>
      <c r="F11" s="17">
        <f>E11*(1+$C$5)</f>
        <v>85944.8</v>
      </c>
      <c r="G11" s="17">
        <f>F11*(1+$C$5)</f>
        <v>91101.488000000012</v>
      </c>
      <c r="H11" s="19"/>
    </row>
    <row r="12" spans="1:8" ht="13.2" customHeight="1" x14ac:dyDescent="0.25">
      <c r="A12" s="35" t="s">
        <v>21</v>
      </c>
      <c r="B12" s="21" t="str">
        <f>'Step1 - Input Data'!D13</f>
        <v>916271</v>
      </c>
      <c r="C12" s="21" t="str">
        <f>'Step1 - Input Data'!E13</f>
        <v>582191</v>
      </c>
      <c r="D12" s="21">
        <f>D11*$C$3</f>
        <v>4466.4184531061155</v>
      </c>
      <c r="E12" s="21">
        <f>E11*$C$3</f>
        <v>4931.7337352287059</v>
      </c>
      <c r="F12" s="21">
        <f>F11*$C$3</f>
        <v>5227.6377593424286</v>
      </c>
      <c r="G12" s="21">
        <f>G11*$C$3</f>
        <v>5541.2960249029748</v>
      </c>
      <c r="H12" s="19"/>
    </row>
    <row r="13" spans="1:8" ht="13.2" customHeight="1" x14ac:dyDescent="0.25">
      <c r="A13" s="35" t="s">
        <v>39</v>
      </c>
      <c r="B13" s="22"/>
      <c r="C13" s="22"/>
      <c r="D13" s="25">
        <f>ROUND((1+B15)^1,2)</f>
        <v>1.04</v>
      </c>
      <c r="E13" s="19">
        <f>ROUND((1+B15)^2,2)</f>
        <v>1.0900000000000001</v>
      </c>
      <c r="F13" s="19">
        <f>ROUND((1+B15)^3,2)</f>
        <v>1.1399999999999999</v>
      </c>
      <c r="G13" s="19">
        <f>ROUND((1+B15)^4,2)</f>
        <v>1.19</v>
      </c>
      <c r="H13" s="19">
        <f>G13</f>
        <v>1.19</v>
      </c>
    </row>
    <row r="14" spans="1:8" ht="13.2" customHeight="1" x14ac:dyDescent="0.25">
      <c r="A14" s="35" t="s">
        <v>40</v>
      </c>
      <c r="B14" s="19"/>
      <c r="C14" s="19"/>
      <c r="D14" s="14">
        <f>D10/D13</f>
        <v>11926.439840352787</v>
      </c>
      <c r="E14" s="14">
        <f>E10/E13</f>
        <v>12564.866395206769</v>
      </c>
      <c r="F14" s="14">
        <f>F10/F13</f>
        <v>12734.602309668338</v>
      </c>
      <c r="G14" s="14">
        <f>G10/G13</f>
        <v>12931.507084876657</v>
      </c>
      <c r="H14" s="14">
        <f>H10/H13</f>
        <v>538372.94802343636</v>
      </c>
    </row>
    <row r="15" spans="1:8" ht="13.2" customHeight="1" x14ac:dyDescent="0.25">
      <c r="A15" s="35" t="s">
        <v>41</v>
      </c>
      <c r="B15" s="29" t="str">
        <f>'Step1 - Input Data'!B4</f>
        <v>4.45%</v>
      </c>
    </row>
    <row r="16" spans="1:8" ht="13.2" customHeight="1" x14ac:dyDescent="0.25">
      <c r="A16" s="35" t="s">
        <v>42</v>
      </c>
      <c r="B16" s="30">
        <f>'Step1 - Input Data'!B6</f>
        <v>0.02</v>
      </c>
    </row>
    <row r="17" spans="1:2" ht="13.2" customHeight="1" x14ac:dyDescent="0.25">
      <c r="A17" s="35" t="s">
        <v>43</v>
      </c>
      <c r="B17" s="14">
        <f>SUM(D14:H14)</f>
        <v>588530.36365354096</v>
      </c>
    </row>
    <row r="18" spans="1:2" ht="13.2" customHeight="1" x14ac:dyDescent="0.25">
      <c r="A18" s="35" t="s">
        <v>5</v>
      </c>
      <c r="B18" s="31">
        <f>'Step1 - Input Data'!B5</f>
        <v>1220</v>
      </c>
    </row>
    <row r="19" spans="1:2" ht="13.2" customHeight="1" x14ac:dyDescent="0.25">
      <c r="A19" s="35" t="s">
        <v>44</v>
      </c>
      <c r="B19" s="32">
        <f>B17/B18</f>
        <v>482.40193742093521</v>
      </c>
    </row>
    <row r="21" spans="1:2" ht="13.2" customHeight="1" x14ac:dyDescent="0.25">
      <c r="A21" s="35" t="s">
        <v>45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2020-07-06T10:38:41Z</dcterms:created>
  <dcterms:modified xsi:type="dcterms:W3CDTF">2020-07-07T17:16:44Z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c0cf9a67-023e-4589-a25f-11d0e6c750cc</vt:lpwstr>
  </property>
</Properties>
</file>