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F26CC176-60B9-41F0-AA0D-101E01ADC218}" xr6:coauthVersionLast="45" xr6:coauthVersionMax="45" xr10:uidLastSave="{00000000-0000-0000-0000-000000000000}"/>
  <bookViews>
    <workbookView xWindow="768" yWindow="768" windowWidth="17280" windowHeight="8976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G12" i="2"/>
  <c r="G10" i="2" s="1"/>
  <c r="E12" i="2"/>
  <c r="D12" i="2"/>
  <c r="C12" i="2"/>
  <c r="B12" i="2"/>
  <c r="G11" i="2"/>
  <c r="F11" i="2"/>
  <c r="F12" i="2" s="1"/>
  <c r="F10" i="2" s="1"/>
  <c r="C11" i="2"/>
  <c r="B11" i="2"/>
  <c r="E10" i="2"/>
  <c r="D10" i="2"/>
  <c r="C10" i="2"/>
  <c r="B10" i="2"/>
  <c r="E9" i="2"/>
  <c r="F9" i="2" s="1"/>
  <c r="G9" i="2" s="1"/>
  <c r="D9" i="2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F14" i="2" l="1"/>
  <c r="D14" i="2"/>
  <c r="E14" i="2"/>
  <c r="H10" i="2"/>
  <c r="H14" i="2" s="1"/>
  <c r="G14" i="2"/>
  <c r="D13" i="2"/>
  <c r="E13" i="2"/>
  <c r="F13" i="2"/>
  <c r="C11" i="1"/>
  <c r="B17" i="2" l="1"/>
  <c r="B19" i="2" s="1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<sst xmlns="http://schemas.openxmlformats.org/spreadsheetml/2006/main" count="55" uniqueCount="47">
  <si>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</si>
  <si>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</si>
  <si>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MMM</t>
  </si>
  <si>
    <t>Personal Required Rate of Return</t>
  </si>
  <si>
    <t>5.88%</t>
  </si>
  <si>
    <t>Shares Outstanding (M)</t>
  </si>
  <si>
    <t>575.2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</si>
  <si>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</si>
  <si>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</si>
  <si>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</si>
  <si>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</si>
  <si>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</si>
  <si>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5242</t>
  </si>
  <si>
    <t>4867</t>
  </si>
  <si>
    <t>4862</t>
  </si>
  <si>
    <t>5371</t>
  </si>
  <si>
    <t>Income Statement Data</t>
  </si>
  <si>
    <t>Revenue ($M)</t>
  </si>
  <si>
    <t>30109</t>
  </si>
  <si>
    <t>31657</t>
  </si>
  <si>
    <t>32765</t>
  </si>
  <si>
    <t>32136</t>
  </si>
  <si>
    <t>Net Income ($M)</t>
  </si>
  <si>
    <t>5050</t>
  </si>
  <si>
    <t>4858</t>
  </si>
  <si>
    <t>5349</t>
  </si>
  <si>
    <t>4570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</si>
  <si>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</si>
  <si>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</si>
  <si>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</si>
  <si>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</si>
  <si>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</si>
  <si>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</si>
  <si>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</si>
  <si>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</si>
  <si>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0.5%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</si>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</sst>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0.16772393636454216</v>
      </c>
      <c r="C14" s="20">
        <f>C13/C12</f>
        <v>0.15345737119752345</v>
      </c>
      <c r="D14" s="20">
        <f>D13/D12</f>
        <v>0.16325347169235466</v>
      </c>
      <c r="E14" s="20">
        <f>E13/E12</f>
        <v>0.14220811550908638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1.0380198019801981</v>
      </c>
      <c r="C16" s="20">
        <f>C9/C13</f>
        <v>1.001852614244545</v>
      </c>
      <c r="D16" s="20">
        <f>D9/D13</f>
        <v>0.90895494484950456</v>
      </c>
      <c r="E16" s="20">
        <f>E9/E13</f>
        <v>1.1752735229759299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0.15666072369087666</v>
      </c>
      <c r="C3" s="9">
        <v>0.15666072369087669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1.0310252210125443</v>
      </c>
      <c r="C4" s="9">
        <v>1.0310252210125439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4862</v>
      </c>
      <c r="C10" s="21" t="str">
        <f>'Step1 - Input Data'!E9</f>
        <v>5371</v>
      </c>
      <c r="D10" s="14">
        <f>D12*$C$4</f>
        <v>4813.3304865676628</v>
      </c>
      <c r="E10" s="14">
        <f>E12*$C$4</f>
        <v>4873.0933147565902</v>
      </c>
      <c r="F10" s="14">
        <f>F12*$C$4</f>
        <v>4897.4587813303724</v>
      </c>
      <c r="G10" s="14">
        <f>G12*$C$4</f>
        <v>4921.9460752370242</v>
      </c>
      <c r="H10" s="14">
        <f>G10*(1+B16)/(B15-B16)</f>
        <v>129391.3658954063</v>
      </c>
    </row>
    <row r="11" spans="1:8" ht="15.75" customHeight="1" x14ac:dyDescent="0.3">
      <c r="A11" s="35" t="s">
        <v>17</v>
      </c>
      <c r="B11" s="21" t="str">
        <f>'Step1 - Input Data'!D12</f>
        <v>32765</v>
      </c>
      <c r="C11" s="21" t="str">
        <f>'Step1 - Input Data'!E12</f>
        <v>32136</v>
      </c>
      <c r="D11" s="17">
        <v>29800</v>
      </c>
      <c r="E11" s="17">
        <v>30170</v>
      </c>
      <c r="F11" s="17">
        <f>E11*(1+$C$5)</f>
        <v>30320.85</v>
      </c>
      <c r="G11" s="17">
        <f>F11*(1+$C$5)</f>
        <v>30472.454249999995</v>
      </c>
      <c r="H11" s="19"/>
    </row>
    <row r="12" spans="1:8" ht="13.2" customHeight="1" x14ac:dyDescent="0.25">
      <c r="A12" s="35" t="s">
        <v>22</v>
      </c>
      <c r="B12" s="21" t="str">
        <f>'Step1 - Input Data'!D13</f>
        <v>5349</v>
      </c>
      <c r="C12" s="21" t="str">
        <f>'Step1 - Input Data'!E13</f>
        <v>4570</v>
      </c>
      <c r="D12" s="21">
        <f>D11*$C$3</f>
        <v>4668.4895659881258</v>
      </c>
      <c r="E12" s="21">
        <f>E11*$C$3</f>
        <v>4726.4540337537501</v>
      </c>
      <c r="F12" s="21">
        <f>F11*$C$3</f>
        <v>4750.0863039225187</v>
      </c>
      <c r="G12" s="21">
        <f>G11*$C$3</f>
        <v>4773.8367354421307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1.06</v>
      </c>
      <c r="E13" s="19">
        <f>ROUND((1+B15)^2,2)</f>
        <v>1.1200000000000001</v>
      </c>
      <c r="F13" s="19">
        <f>ROUND((1+B15)^3,2)</f>
        <v>1.19</v>
      </c>
      <c r="G13" s="19">
        <f>ROUND((1+B15)^4,2)</f>
        <v>1.26</v>
      </c>
      <c r="H13" s="19">
        <f>G13</f>
        <v>1.26</v>
      </c>
    </row>
    <row r="14" spans="1:8" ht="13.2" customHeight="1" x14ac:dyDescent="0.25">
      <c r="A14" s="35" t="s">
        <v>41</v>
      </c>
      <c r="B14" s="19"/>
      <c r="C14" s="19"/>
      <c r="D14" s="14">
        <f>D10/D13</f>
        <v>4540.8778175166626</v>
      </c>
      <c r="E14" s="14">
        <f>E10/E13</f>
        <v>4350.9761738898123</v>
      </c>
      <c r="F14" s="14">
        <f>F10/F13</f>
        <v>4115.511580949893</v>
      </c>
      <c r="G14" s="14">
        <f>G10/G13</f>
        <v>3906.3064089182731</v>
      </c>
      <c r="H14" s="14">
        <f>H10/H13</f>
        <v>102691.56023444944</v>
      </c>
    </row>
    <row r="15" spans="1:8" ht="13.2" customHeight="1" x14ac:dyDescent="0.25">
      <c r="A15" s="35" t="s">
        <v>42</v>
      </c>
      <c r="B15" s="29" t="str">
        <f>'Step1 - Input Data'!B4</f>
        <v>5.88%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119605.23221572409</v>
      </c>
    </row>
    <row r="18" spans="1:2" ht="13.2" customHeight="1" x14ac:dyDescent="0.25">
      <c r="A18" s="35" t="s">
        <v>5</v>
      </c>
      <c r="B18" s="31" t="str">
        <f>'Step1 - Input Data'!B5</f>
        <v>575.2</v>
      </c>
    </row>
    <row r="19" spans="1:2" ht="13.2" customHeight="1" x14ac:dyDescent="0.25">
      <c r="A19" s="35" t="s">
        <v>45</v>
      </c>
      <c r="B19" s="32">
        <f>B17/B18</f>
        <v>207.93677367128663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2020-07-09T13:32:26Z</dcterms:created>
  <dcterms:modified xsi:type="dcterms:W3CDTF">2020-07-09T05:57:55Z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1357c4de-f3d9-4ace-9dbd-4c0ad5452a3a</vt:lpwstr>
  </property>
</Properties>
</file>