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ET HOME\Desktop\"/>
    </mc:Choice>
  </mc:AlternateContent>
  <xr:revisionPtr revIDLastSave="0" documentId="8_{B6E44CC4-125E-4869-8952-B423BC57B116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rowdfunding" sheetId="1" r:id="rId1"/>
    <sheet name=" STACKED PIVOT CHART 1" sheetId="4" r:id="rId2"/>
    <sheet name="LINE PIVOT TABLE" sheetId="7" r:id="rId3"/>
    <sheet name="CROWFUNDING GOAL ANALYSIS" sheetId="8" r:id="rId4"/>
    <sheet name="STACKED PIVOT CHART 2" sheetId="6" r:id="rId5"/>
    <sheet name="STATISTICAL ANALYSIS" sheetId="10" r:id="rId6"/>
  </sheet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E20" i="10" l="1"/>
  <c r="E19" i="10"/>
  <c r="B20" i="10"/>
  <c r="B19" i="10"/>
  <c r="E18" i="10"/>
  <c r="B18" i="10"/>
  <c r="E17" i="10"/>
  <c r="E16" i="10"/>
  <c r="E14" i="10"/>
  <c r="B14" i="10"/>
  <c r="B15" i="10"/>
  <c r="B17" i="10" s="1"/>
  <c r="E15" i="10"/>
  <c r="E21" i="10"/>
  <c r="B21" i="10"/>
  <c r="H4" i="8"/>
  <c r="H5" i="8"/>
  <c r="H6" i="8"/>
  <c r="H7" i="8"/>
  <c r="H8" i="8"/>
  <c r="H9" i="8"/>
  <c r="H10" i="8"/>
  <c r="H11" i="8"/>
  <c r="H12" i="8"/>
  <c r="H13" i="8"/>
  <c r="H14" i="8"/>
  <c r="H3" i="8"/>
  <c r="G4" i="8"/>
  <c r="G5" i="8"/>
  <c r="G6" i="8"/>
  <c r="G7" i="8"/>
  <c r="G8" i="8"/>
  <c r="G9" i="8"/>
  <c r="G10" i="8"/>
  <c r="G11" i="8"/>
  <c r="G12" i="8"/>
  <c r="G13" i="8"/>
  <c r="G14" i="8"/>
  <c r="G3" i="8"/>
  <c r="F5" i="8"/>
  <c r="F6" i="8"/>
  <c r="F7" i="8"/>
  <c r="F8" i="8"/>
  <c r="F9" i="8"/>
  <c r="F10" i="8"/>
  <c r="F11" i="8"/>
  <c r="F12" i="8"/>
  <c r="F13" i="8"/>
  <c r="F14" i="8"/>
  <c r="F4" i="8"/>
  <c r="F3" i="8"/>
  <c r="D14" i="8"/>
  <c r="C14" i="8"/>
  <c r="D9" i="8"/>
  <c r="D13" i="8"/>
  <c r="D12" i="8"/>
  <c r="D11" i="8"/>
  <c r="D10" i="8"/>
  <c r="D8" i="8"/>
  <c r="D7" i="8"/>
  <c r="D6" i="8"/>
  <c r="D5" i="8"/>
  <c r="D4" i="8"/>
  <c r="D3" i="8"/>
  <c r="C13" i="8"/>
  <c r="C12" i="8"/>
  <c r="C11" i="8"/>
  <c r="C10" i="8"/>
  <c r="C8" i="8"/>
  <c r="C9" i="8"/>
  <c r="C7" i="8"/>
  <c r="C6" i="8"/>
  <c r="C5" i="8"/>
  <c r="C4" i="8"/>
  <c r="B4" i="8"/>
  <c r="E4" i="8" s="1"/>
  <c r="C3" i="8"/>
  <c r="B3" i="8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14" i="8"/>
  <c r="E14" i="8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3" i="1"/>
  <c r="I4" i="1"/>
  <c r="I5" i="1"/>
  <c r="I6" i="1"/>
  <c r="I7" i="1"/>
  <c r="I8" i="1"/>
  <c r="I9" i="1"/>
  <c r="I10" i="1"/>
  <c r="I11" i="1"/>
  <c r="F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F4" i="1"/>
  <c r="F5" i="1"/>
  <c r="F2" i="1"/>
  <c r="B16" i="10" l="1"/>
  <c r="E3" i="8"/>
</calcChain>
</file>

<file path=xl/sharedStrings.xml><?xml version="1.0" encoding="utf-8"?>
<sst xmlns="http://schemas.openxmlformats.org/spreadsheetml/2006/main" count="8174" uniqueCount="2131">
  <si>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</si>
  <si>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</si>
  <si>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</si>
  <si>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</si>
  <si>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</si>
  <si>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</si>
  <si>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</si>
  <si>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</si>
  <si>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</si>
  <si>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</si>
  <si>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</si>
  <si>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</si>
  <si>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</si>
  <si>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</si>
  <si>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</si>
  <si>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</si>
  <si>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</si>
  <si>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</si>
  <si>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</si>
  <si>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</si>
  <si>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</si>
  <si>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</si>
  <si>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</si>
  <si>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</si>
  <si>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</si>
  <si>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</si>
  <si>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</si>
  <si>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</si>
  <si>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</si>
  <si>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</si>
  <si>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</si>
  <si>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</si>
  <si>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</si>
  <si>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</si>
  <si>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</si>
  <si>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</si>
  <si>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</si>
  <si>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</si>
  <si>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</si>
  <si>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</si>
  <si>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</si>
  <si>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</si>
  <si>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</si>
  <si>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</si>
  <si>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</si>
  <si>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</si>
  <si>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</si>
  <si>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</si>
  <si>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</si>
  <si>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</si>
  <si>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</si>
  <si>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</si>
  <si>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</si>
  <si>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</si>
  <si>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</si>
  <si>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</si>
  <si>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</si>
  <si>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</si>
  <si>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</si>
  <si>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</si>
  <si>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</si>
  <si>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</si>
  <si>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</si>
  <si>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</si>
  <si>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</si>
  <si>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</si>
  <si>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</si>
  <si>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</si>
  <si>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</si>
  <si>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</si>
  <si>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</si>
  <si>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</si>
  <si>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</si>
  <si>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</si>
  <si>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</si>
  <si>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</si>
  <si>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</si>
  <si>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</si>
  <si>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</si>
  <si>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</si>
  <si>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</si>
  <si>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</si>
  <si>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</si>
  <si>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</si>
  <si>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</si>
  <si>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</si>
  <si>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</si>
  <si>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</si>
  <si>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</si>
  <si>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</si>
  <si>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</si>
  <si>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</si>
  <si>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</si>
  <si>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</si>
  <si>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</si>
  <si>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</si>
  <si>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</si>
  <si>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</si>
  <si>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</si>
  <si>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</si>
  <si>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</si>
  <si>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</si>
  <si>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</si>
  <si>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</si>
  <si>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</si>
  <si>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</si>
  <si>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</si>
  <si>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</si>
  <si>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</si>
  <si>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</si>
  <si>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</si>
  <si>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</si>
  <si>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</si>
  <si>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</si>
  <si>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</si>
  <si>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</si>
  <si>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</si>
  <si>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</si>
  <si>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</si>
  <si>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</si>
  <si>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</si>
  <si>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</si>
  <si>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</si>
  <si>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</si>
  <si>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</si>
  <si>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</si>
  <si>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</si>
  <si>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</si>
  <si>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</si>
  <si>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</si>
  <si>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</si>
  <si>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</si>
  <si>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</si>
  <si>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</si>
  <si>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</si>
  <si>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</si>
  <si>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</si>
  <si>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</si>
  <si>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</si>
  <si>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</si>
  <si>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</si>
  <si>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</si>
  <si>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</si>
  <si>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</si>
  <si>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</si>
  <si>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</si>
  <si>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</si>
  <si>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</si>
  <si>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</si>
  <si>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</si>
  <si>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</si>
  <si>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</si>
  <si>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</si>
  <si>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</si>
  <si>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</si>
  <si>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</si>
  <si>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</si>
  <si>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</si>
  <si>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</si>
  <si>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</si>
  <si>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</si>
  <si>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</si>
  <si>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</si>
  <si>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</si>
  <si>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</si>
  <si>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</si>
  <si>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</si>
  <si>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</si>
  <si>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</si>
  <si>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</si>
  <si>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</si>
  <si>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</si>
  <si>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</si>
  <si>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</si>
  <si>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</si>
  <si>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</si>
  <si>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</si>
  <si>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</si>
  <si>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</si>
  <si>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</si>
  <si>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</si>
  <si>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</si>
  <si>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</si>
  <si>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</si>
  <si>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</si>
  <si>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</si>
  <si>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</si>
  <si>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</si>
  <si>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</si>
  <si>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</si>
  <si>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</si>
  <si>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</si>
  <si>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</si>
  <si>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</si>
  <si>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</si>
  <si>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</si>
  <si>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</si>
  <si>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</si>
  <si>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</si>
  <si>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</si>
  <si>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</si>
  <si>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</si>
  <si>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</si>
  <si>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</si>
  <si>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</si>
  <si>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</si>
  <si>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</si>
  <si>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</si>
  <si>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</si>
  <si>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</si>
  <si>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</si>
  <si>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</si>
  <si>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</si>
  <si>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</si>
  <si>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</si>
  <si>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</si>
  <si>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</si>
  <si>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</si>
  <si>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</si>
  <si>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</si>
  <si>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</si>
  <si>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</si>
  <si>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</si>
  <si>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</si>
  <si>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</si>
  <si>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</si>
  <si>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</si>
  <si>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</si>
  <si>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</si>
  <si>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</si>
  <si>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</si>
  <si>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</si>
  <si>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</si>
  <si>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</si>
  <si>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</si>
  <si>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</si>
  <si>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</si>
  <si>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</si>
  <si>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</si>
  <si>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</si>
  <si>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</si>
  <si>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</si>
  <si>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</si>
  <si>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</si>
  <si>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</si>
  <si>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</si>
  <si>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</si>
  <si>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</si>
  <si>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</si>
  <si>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</si>
  <si>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</si>
  <si>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</si>
  <si>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</si>
  <si>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</si>
  <si>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</si>
  <si>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</si>
  <si>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</si>
  <si>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</si>
  <si>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</si>
  <si>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</si>
  <si>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</si>
  <si>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</si>
  <si>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</si>
  <si>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</si>
  <si>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</si>
  <si>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</si>
  <si>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</si>
  <si>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</si>
  <si>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</si>
  <si>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</si>
  <si>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</si>
  <si>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</si>
  <si>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</si>
  <si>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</si>
  <si>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</si>
  <si>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</si>
  <si>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</si>
  <si>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</si>
  <si>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</si>
  <si>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</si>
  <si>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</si>
  <si>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</si>
  <si>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</si>
  <si>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</si>
  <si>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</si>
  <si>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</si>
  <si>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</si>
  <si>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</si>
  <si>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</si>
  <si>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</si>
  <si>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</si>
  <si>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</si>
  <si>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</si>
  <si>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</si>
  <si>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</si>
  <si>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</si>
  <si>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</si>
  <si>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</si>
  <si>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</si>
  <si>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</si>
  <si>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</si>
  <si>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</si>
  <si>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</si>
  <si>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</si>
  <si>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</si>
  <si>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</si>
  <si>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</si>
  <si>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</si>
  <si>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</si>
  <si>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</si>
  <si>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</si>
  <si>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</si>
  <si>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</si>
  <si>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</si>
  <si>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</si>
  <si>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</si>
  <si>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</si>
  <si>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</si>
  <si>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</si>
  <si>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</si>
  <si>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</si>
  <si>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</si>
  <si>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</si>
  <si>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</si>
  <si>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</si>
  <si>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</si>
  <si>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</si>
  <si>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</si>
  <si>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</si>
  <si>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</si>
  <si>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</si>
  <si>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</si>
  <si>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</si>
  <si>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</si>
  <si>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</si>
  <si>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</si>
  <si>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</si>
  <si>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</si>
  <si>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</si>
  <si>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</si>
  <si>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</si>
  <si>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</si>
  <si>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</si>
  <si>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</si>
  <si>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</si>
  <si>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</si>
  <si>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</si>
  <si>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</si>
  <si>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</si>
  <si>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</si>
  <si>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</si>
  <si>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</si>
  <si>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</si>
  <si>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</si>
  <si>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</si>
  <si>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</si>
  <si>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</si>
  <si>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</si>
  <si>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</si>
  <si>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</si>
  <si>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</si>
  <si>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</si>
  <si>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</si>
  <si>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</si>
  <si>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</si>
  <si>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</si>
  <si>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</si>
  <si>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</si>
  <si>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</si>
  <si>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</si>
  <si>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</si>
  <si>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</si>
  <si>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</si>
  <si>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</si>
  <si>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</si>
  <si>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</si>
  <si>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</si>
  <si>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</si>
  <si>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</si>
  <si>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</si>
  <si>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</si>
  <si>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</si>
  <si>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</si>
  <si>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</si>
  <si>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</si>
  <si>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</si>
  <si>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</si>
  <si>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</si>
  <si>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</si>
  <si>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</si>
  <si>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</si>
  <si>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</si>
  <si>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</si>
  <si>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</si>
  <si>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</si>
  <si>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</si>
  <si>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</si>
  <si>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</si>
  <si>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</si>
  <si>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</si>
  <si>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</si>
  <si>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</si>
  <si>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</si>
  <si>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</si>
  <si>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</si>
  <si>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</si>
  <si>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</si>
  <si>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</si>
  <si>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</si>
  <si>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</si>
  <si>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</si>
  <si>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</si>
  <si>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</si>
  <si>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</si>
  <si>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</si>
  <si>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</si>
  <si>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</si>
  <si>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</si>
  <si>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</si>
  <si>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</si>
  <si>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</si>
  <si>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</si>
  <si>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</si>
  <si>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</si>
  <si>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</si>
  <si>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</si>
  <si>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</si>
  <si>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</si>
  <si>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</si>
  <si>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</si>
  <si>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</si>
  <si>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</si>
  <si>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</si>
  <si>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</si>
  <si>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</si>
  <si>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</si>
  <si>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</si>
  <si>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</si>
  <si>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</si>
  <si>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</si>
  <si>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</si>
  <si>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</si>
  <si>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</si>
  <si>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</si>
  <si>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</si>
  <si>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</si>
  <si>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</si>
  <si>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</si>
  <si>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</si>
  <si>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</si>
  <si>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</si>
  <si>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</si>
  <si>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</si>
  <si>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</si>
  <si>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</si>
  <si>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</si>
  <si>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</si>
  <si>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</si>
  <si>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</si>
  <si>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</si>
  <si>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</si>
  <si>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</si>
  <si>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</si>
  <si>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</si>
  <si>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</si>
  <si>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</si>
  <si>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</si>
  <si>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</si>
  <si>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</si>
  <si>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</si>
  <si>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</si>
  <si>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</si>
  <si>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</si>
  <si>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</si>
  <si>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</si>
  <si>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</si>
  <si>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</si>
  <si>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</si>
  <si>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</si>
  <si>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</si>
  <si>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</si>
  <si>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</si>
  <si>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</si>
  <si>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</si>
  <si>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</si>
  <si>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</si>
  <si>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</si>
  <si>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</si>
  <si>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</si>
  <si>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</si>
  <si>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</si>
  <si>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</si>
  <si>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</si>
  <si>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</si>
  <si>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</si>
  <si>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</si>
  <si>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</si>
  <si>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</si>
  <si>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</si>
  <si>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</si>
  <si>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</si>
  <si>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</si>
  <si>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</si>
  <si>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</si>
  <si>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</si>
  <si>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</si>
  <si>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</si>
  <si>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</si>
  <si>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</si>
  <si>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</si>
  <si>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</si>
  <si>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</si>
  <si>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</si>
  <si>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</si>
  <si>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</si>
  <si>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</si>
  <si>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</si>
  <si>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</si>
  <si>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</si>
  <si>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</si>
  <si>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</si>
  <si>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</si>
  <si>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</si>
  <si>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</si>
  <si>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</si>
  <si>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</si>
  <si>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</si>
  <si>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</si>
  <si>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</si>
  <si>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</si>
  <si>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</si>
  <si>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</si>
  <si>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</si>
  <si>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</si>
  <si>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</si>
  <si>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</si>
  <si>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</si>
  <si>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</si>
  <si>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</si>
  <si>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</si>
  <si>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</si>
  <si>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</si>
  <si>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</si>
  <si>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</si>
  <si>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</si>
  <si>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</si>
  <si>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</si>
  <si>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</si>
  <si>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</si>
  <si>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</si>
  <si>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</si>
  <si>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</si>
  <si>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</si>
  <si>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</si>
  <si>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</si>
  <si>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</si>
  <si>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</si>
  <si>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</si>
  <si>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</si>
  <si>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</si>
  <si>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</si>
  <si>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</si>
  <si>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</si>
  <si>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</si>
  <si>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</si>
  <si>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</si>
  <si>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</si>
  <si>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</si>
  <si>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</si>
  <si>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</si>
  <si>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</si>
  <si>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</si>
  <si>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</si>
  <si>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</si>
  <si>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</si>
  <si>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</si>
  <si>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</si>
  <si>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</si>
  <si>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</si>
  <si>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</si>
  <si>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</si>
  <si>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</si>
  <si>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</si>
  <si>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</si>
  <si>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</si>
  <si>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</si>
  <si>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</si>
  <si>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</si>
  <si>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</si>
  <si>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</si>
  <si>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</si>
  <si>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</si>
  <si>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</si>
  <si>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</si>
  <si>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</si>
  <si>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</si>
  <si>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</si>
  <si>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</si>
  <si>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</si>
  <si>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</si>
  <si>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</si>
  <si>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</si>
  <si>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</si>
  <si>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</si>
  <si>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</si>
  <si>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</si>
  <si>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</si>
  <si>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</si>
  <si>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</si>
  <si>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</si>
  <si>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</si>
  <si>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</si>
  <si>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</si>
  <si>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</si>
  <si>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</si>
  <si>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</si>
  <si>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</si>
  <si>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</si>
  <si>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</si>
  <si>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</si>
  <si>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</si>
  <si>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</si>
  <si>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</si>
  <si>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</si>
  <si>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</si>
  <si>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</si>
  <si>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</si>
  <si>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</si>
  <si>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</si>
  <si>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</si>
  <si>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</si>
  <si>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</si>
  <si>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</si>
  <si>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</si>
  <si>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</si>
  <si>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</si>
  <si>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</si>
  <si>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</si>
  <si>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</si>
  <si>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</si>
  <si>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</si>
  <si>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</si>
  <si>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</si>
  <si>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</si>
  <si>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</si>
  <si>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</si>
  <si>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</si>
  <si>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</si>
  <si>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</si>
  <si>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</si>
  <si>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</si>
  <si>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</si>
  <si>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</si>
  <si>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</si>
  <si>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</si>
  <si>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</si>
  <si>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</si>
  <si>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</si>
  <si>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</si>
  <si>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</si>
  <si>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</si>
  <si>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</si>
  <si>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</si>
  <si>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</si>
  <si>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</si>
  <si>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</si>
  <si>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</si>
  <si>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</si>
  <si>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</si>
  <si>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</si>
  <si>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</si>
  <si>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</si>
  <si>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</si>
  <si>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</si>
  <si>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</si>
  <si>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</si>
  <si>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</si>
  <si>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</si>
  <si>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</si>
  <si>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</si>
  <si>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</si>
  <si>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</si>
  <si>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</si>
  <si>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</si>
  <si>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</si>
  <si>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</si>
  <si>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</si>
  <si>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</si>
  <si>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</si>
  <si>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</si>
  <si>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</si>
  <si>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</si>
  <si>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</si>
  <si>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</si>
  <si>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</si>
  <si>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</si>
  <si>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</si>
  <si>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</si>
  <si>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</si>
  <si>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</si>
  <si>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</si>
  <si>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</si>
  <si>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</si>
  <si>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</si>
  <si>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</si>
  <si>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</si>
  <si>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</si>
  <si>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</si>
  <si>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</si>
  <si>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</si>
  <si>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</si>
  <si>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</si>
  <si>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</si>
  <si>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</si>
  <si>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</si>
  <si>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</si>
  <si>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</si>
  <si>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</si>
  <si>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</si>
  <si>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</si>
  <si>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</si>
  <si>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</si>
  <si>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</si>
  <si>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</si>
  <si>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</si>
  <si>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</si>
  <si>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</si>
  <si>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</si>
  <si>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</si>
  <si>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</si>
  <si>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</si>
  <si>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</si>
  <si>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</si>
  <si>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</si>
  <si>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</si>
  <si>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</si>
  <si>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</si>
  <si>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</si>
  <si>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</si>
  <si>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</si>
  <si>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</si>
  <si>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</si>
  <si>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</si>
  <si>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</si>
  <si>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</si>
  <si>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</si>
  <si>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</si>
  <si>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</si>
  <si>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</si>
  <si>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</si>
  <si>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</si>
  <si>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</si>
  <si>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</si>
  <si>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</si>
  <si>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</si>
  <si>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</si>
  <si>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</si>
  <si>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</si>
  <si>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</si>
  <si>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</si>
  <si>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</si>
  <si>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</si>
  <si>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</si>
  <si>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</si>
  <si>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</si>
  <si>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</si>
  <si>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</si>
  <si>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</si>
  <si>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</si>
  <si>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</si>
  <si>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</si>
  <si>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</si>
  <si>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</si>
  <si>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</si>
  <si>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</si>
  <si>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</si>
  <si>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</si>
  <si>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</si>
  <si>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</si>
  <si>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</si>
  <si>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</si>
  <si>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</si>
  <si>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</si>
  <si>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</si>
  <si>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</si>
  <si>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</si>
  <si>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</si>
  <si>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</si>
  <si>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</si>
  <si>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</si>
  <si>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</si>
  <si>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</si>
  <si>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</si>
  <si>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</si>
  <si>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</si>
  <si>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</si>
  <si>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</si>
  <si>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</si>
  <si>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</si>
  <si>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</si>
  <si>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</si>
  <si>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</si>
  <si>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</si>
  <si>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</si>
  <si>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</si>
  <si>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</si>
  <si>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</si>
  <si>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</si>
  <si>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</si>
  <si>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</si>
  <si>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</si>
  <si>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</si>
  <si>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</si>
  <si>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</si>
  <si>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</si>
  <si>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</si>
  <si>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</si>
  <si>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</si>
  <si>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</si>
  <si>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</si>
  <si>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</si>
  <si>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</si>
  <si>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</si>
  <si>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</si>
  <si>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</si>
  <si>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</si>
  <si>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</si>
  <si>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</si>
  <si>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</si>
  <si>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</si>
  <si>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</si>
  <si>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</si>
  <si>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</si>
  <si>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</si>
  <si>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</si>
  <si>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</si>
  <si>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</si>
  <si>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</si>
  <si>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</si>
  <si>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</si>
  <si>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</si>
  <si>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</si>
  <si>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</si>
  <si>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</si>
  <si>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</si>
  <si>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</si>
  <si>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</si>
  <si>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</si>
  <si>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</si>
  <si>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</si>
  <si>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</si>
  <si>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</si>
  <si>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</si>
  <si>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</si>
  <si>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</si>
  <si>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</si>
  <si>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</si>
  <si>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</si>
  <si>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</si>
  <si>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</si>
  <si>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</si>
  <si>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</si>
  <si>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</si>
  <si>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</si>
  <si>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</si>
  <si>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</si>
  <si>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</si>
  <si>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</si>
  <si>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</si>
  <si>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</si>
  <si>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</si>
  <si>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</si>
  <si>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</si>
  <si>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</si>
  <si>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</si>
  <si>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</si>
  <si>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</si>
  <si>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</si>
  <si>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</si>
  <si>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</si>
  <si>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</si>
  <si>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</si>
  <si>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</si>
  <si>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</si>
  <si>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</si>
  <si>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</si>
  <si>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</si>
  <si>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</si>
  <si>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</si>
  <si>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</si>
  <si>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</si>
  <si>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</si>
  <si>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</si>
  <si>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</si>
  <si>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</si>
  <si>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</si>
  <si>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</si>
  <si>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</si>
  <si>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</si>
  <si>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</si>
  <si>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</si>
  <si>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</si>
  <si>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</si>
  <si>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</si>
  <si>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</si>
  <si>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</si>
  <si>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</si>
  <si>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</si>
  <si>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</si>
  <si>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</si>
  <si>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</si>
  <si>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</si>
  <si>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</si>
  <si>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</si>
  <si>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</si>
  <si>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</si>
  <si>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</si>
  <si>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</si>
  <si>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</si>
  <si>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</si>
  <si>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</si>
  <si>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</si>
  <si>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</si>
  <si>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</si>
  <si>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</si>
  <si>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</si>
  <si>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</si>
  <si>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</si>
  <si>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</si>
  <si>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</si>
  <si>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</si>
  <si>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</si>
  <si>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</si>
  <si>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</si>
  <si>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</si>
  <si>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</si>
  <si>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</si>
  <si>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</si>
  <si>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</si>
  <si>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</si>
  <si>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</si>
  <si>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</si>
  <si>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</si>
  <si>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</si>
  <si>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</si>
  <si>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</si>
  <si>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</si>
  <si>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</si>
  <si>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</si>
  <si>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</si>
  <si>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</si>
  <si>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</si>
  <si>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</si>
  <si>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</si>
  <si>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</si>
  <si>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</si>
  <si>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</si>
  <si>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</si>
  <si>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</si>
  <si>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</si>
  <si>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</si>
  <si>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</si>
  <si>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</si>
  <si>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</si>
  <si>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</si>
  <si>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</si>
  <si>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</si>
  <si>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</si>
  <si>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</si>
  <si>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</si>
  <si>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</si>
  <si>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</si>
  <si>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</si>
  <si>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</si>
  <si>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</si>
  <si>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</si>
  <si>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</si>
  <si>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</si>
  <si>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</si>
  <si>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</si>
  <si>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</si>
  <si>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</si>
  <si>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</si>
  <si>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</si>
  <si>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</si>
  <si>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</si>
  <si>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</si>
  <si>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</si>
  <si>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</si>
  <si>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</si>
  <si>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</si>
  <si>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</si>
  <si>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</si>
  <si>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</si>
  <si>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</si>
  <si>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</si>
  <si>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</si>
  <si>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</si>
  <si>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</si>
  <si>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</si>
  <si>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</si>
  <si>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</si>
  <si>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</si>
  <si>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</si>
  <si>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</si>
  <si>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</si>
  <si>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</si>
  <si>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</si>
  <si>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</si>
  <si>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</si>
  <si>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</si>
  <si>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</si>
  <si>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</si>
  <si>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</si>
  <si>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</si>
  <si>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</si>
  <si>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</si>
  <si>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</si>
  <si>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</si>
  <si>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</si>
  <si>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</si>
  <si>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</si>
  <si>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</si>
  <si>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</si>
  <si>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</si>
  <si>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</si>
  <si>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</si>
  <si>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</si>
  <si>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</si>
  <si>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</si>
  <si>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</si>
  <si>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</si>
  <si>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</si>
  <si>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</si>
  <si>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</si>
  <si>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</si>
  <si>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</si>
  <si>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</si>
  <si>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</si>
  <si>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</si>
  <si>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</si>
  <si>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</si>
  <si>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</si>
  <si>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</si>
  <si>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</si>
  <si>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</si>
  <si>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</si>
  <si>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</si>
  <si>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</si>
  <si>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</si>
  <si>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</si>
  <si>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</si>
  <si>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</si>
  <si>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</si>
  <si>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</si>
  <si>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</si>
  <si>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</si>
  <si>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</si>
  <si>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</si>
  <si>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</si>
  <si>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</si>
  <si>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</si>
  <si>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</si>
  <si>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</si>
  <si>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</si>
  <si>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</si>
  <si>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</si>
  <si>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</si>
  <si>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</si>
  <si>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</si>
  <si>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</si>
  <si>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</si>
  <si>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</si>
  <si>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</si>
  <si>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</si>
  <si>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</si>
  <si>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</si>
  <si>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</si>
  <si>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</si>
  <si>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</si>
  <si>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</si>
  <si>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</si>
  <si>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</si>
  <si>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</si>
  <si>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</si>
  <si>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</si>
  <si>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</si>
  <si>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</si>
  <si>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</si>
  <si>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</si>
  <si>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</si>
  <si>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</si>
  <si>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</si>
  <si>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</si>
  <si>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</si>
  <si>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</si>
  <si>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</si>
  <si>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</si>
  <si>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</si>
  <si>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</si>
  <si>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</si>
  <si>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</si>
  <si>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</si>
  <si>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</si>
  <si>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</si>
  <si>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</si>
  <si>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</si>
  <si>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</si>
  <si>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</si>
  <si>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</si>
  <si>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</si>
  <si>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</si>
  <si>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</si>
  <si>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</si>
  <si>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</si>
  <si>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</si>
  <si>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</si>
  <si>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</si>
  <si>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</si>
  <si>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</si>
  <si>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</si>
  <si>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</si>
  <si>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</si>
  <si>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</si>
  <si>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</si>
  <si>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</si>
  <si>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</si>
  <si>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</si>
  <si>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</si>
  <si>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</si>
  <si>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</si>
  <si>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</si>
  <si>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</si>
  <si>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</si>
  <si>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</si>
  <si>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</si>
  <si>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</si>
  <si>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</si>
  <si>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</si>
  <si>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</si>
  <si>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</si>
  <si>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</si>
  <si>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</si>
  <si>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</si>
  <si>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</si>
  <si>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</si>
  <si>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</si>
  <si>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</si>
  <si>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</si>
  <si>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</si>
  <si>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</si>
  <si>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</si>
  <si>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</si>
  <si>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</si>
  <si>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</si>
  <si>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</si>
  <si>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</si>
  <si>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</si>
  <si>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</si>
  <si>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</si>
  <si>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</si>
  <si>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</si>
  <si>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</si>
  <si>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</si>
  <si>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</si>
  <si>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</si>
  <si>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</si>
  <si>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</si>
  <si>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</si>
  <si>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</si>
  <si>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</si>
  <si>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</si>
  <si>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</si>
  <si>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</si>
  <si>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</si>
  <si>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</si>
  <si>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</si>
  <si>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</si>
  <si>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</si>
  <si>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</si>
  <si>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</si>
  <si>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</si>
  <si>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</si>
  <si>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</si>
  <si>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</si>
  <si>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</si>
  <si>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</si>
  <si>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</si>
  <si>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</si>
  <si>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</si>
  <si>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</si>
  <si>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</si>
  <si>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</si>
  <si>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</si>
  <si>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</si>
  <si>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</si>
  <si>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</si>
  <si>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</si>
  <si>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</si>
  <si>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</si>
  <si>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</si>
  <si>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</si>
  <si>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</si>
  <si>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</si>
  <si>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</si>
  <si>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</si>
  <si>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</si>
  <si>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</si>
  <si>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</si>
  <si>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</si>
  <si>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</si>
  <si>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</si>
  <si>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</si>
  <si>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</si>
  <si>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</si>
  <si>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</si>
  <si>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</si>
  <si>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</si>
  <si>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</si>
  <si>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</si>
  <si>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</si>
  <si>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</si>
  <si>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</si>
  <si>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</si>
  <si>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</si>
  <si>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</si>
  <si>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</si>
  <si>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</si>
  <si>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</si>
  <si>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</si>
  <si>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</si>
  <si>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</si>
  <si>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</si>
  <si>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</si>
  <si>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</si>
  <si>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</si>
  <si>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</si>
  <si>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</si>
  <si>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</si>
  <si>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</si>
  <si>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</si>
  <si>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</si>
  <si>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</si>
  <si>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</si>
  <si>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</si>
  <si>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</si>
  <si>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</si>
  <si>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</si>
  <si>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</si>
  <si>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</si>
  <si>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</si>
  <si>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</si>
  <si>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</si>
  <si>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</si>
  <si>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</si>
  <si>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</si>
  <si>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</si>
  <si>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</si>
  <si>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</si>
  <si>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</si>
  <si>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</si>
  <si>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</si>
  <si>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</si>
  <si>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</si>
  <si>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</si>
  <si>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</si>
  <si>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</si>
  <si>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</si>
  <si>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</si>
  <si>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</si>
  <si>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</si>
  <si>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</si>
  <si>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</si>
  <si>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</si>
  <si>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</si>
  <si>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</si>
  <si>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</si>
  <si>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</si>
  <si>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</si>
  <si>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</si>
  <si>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</si>
  <si>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</si>
  <si>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</si>
  <si>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</si>
  <si>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</si>
  <si>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</si>
  <si>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</si>
  <si>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</si>
  <si>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</si>
  <si>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</si>
  <si>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</si>
  <si>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</si>
  <si>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</si>
  <si>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</si>
  <si>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</si>
  <si>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</si>
  <si>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</si>
  <si>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</si>
  <si>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</si>
  <si>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</si>
  <si>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</si>
  <si>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</si>
  <si>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</si>
  <si>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</si>
  <si>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</si>
  <si>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</si>
  <si>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</si>
  <si>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</si>
  <si>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</si>
  <si>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</si>
  <si>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</si>
  <si>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</si>
  <si>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</si>
  <si>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</si>
  <si>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</si>
  <si>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</si>
  <si>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</si>
  <si>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</si>
  <si>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</si>
  <si>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</si>
  <si>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</si>
  <si>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</si>
  <si>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</si>
  <si>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</si>
  <si>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</si>
  <si>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</si>
  <si>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</si>
  <si>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</si>
  <si>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</si>
  <si>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</si>
  <si>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</si>
  <si>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</si>
  <si>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</si>
  <si>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</si>
  <si>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</si>
  <si>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</si>
  <si>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</si>
  <si>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</si>
  <si>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</si>
  <si>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</si>
  <si>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</si>
  <si>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</si>
  <si>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</si>
  <si>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</si>
  <si>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</si>
  <si>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</si>
  <si>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</si>
  <si>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</si>
  <si>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</si>
  <si>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</si>
  <si>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</si>
  <si>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</si>
  <si>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</si>
  <si>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</si>
  <si>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</si>
  <si>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</si>
  <si>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</si>
  <si>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</si>
  <si>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</si>
  <si>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</si>
  <si>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</si>
  <si>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</si>
  <si>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</si>
  <si>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</si>
  <si>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</si>
  <si>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</si>
  <si>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</si>
  <si>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</si>
  <si>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</si>
  <si>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</si>
  <si>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</si>
  <si>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</si>
  <si>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</si>
  <si>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</si>
  <si>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</si>
  <si>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</si>
  <si>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</si>
  <si>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</si>
  <si>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</si>
  <si>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</si>
  <si>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</si>
  <si>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</si>
  <si>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</si>
  <si>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</si>
  <si>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</si>
  <si>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</si>
  <si>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</si>
  <si>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</si>
  <si>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</si>
  <si>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</si>
  <si>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</si>
  <si>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</si>
  <si>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</si>
  <si>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</si>
  <si>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</si>
  <si>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</si>
  <si>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</si>
  <si>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</si>
  <si>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</si>
  <si>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</si>
  <si>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</si>
  <si>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</si>
  <si>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</si>
  <si>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</si>
  <si>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</si>
  <si>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</si>
  <si>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</si>
  <si>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</si>
  <si>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</si>
  <si>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</si>
  <si>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</si>
  <si>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</si>
  <si>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</si>
  <si>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</si>
  <si>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</si>
  <si>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</si>
  <si>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</si>
  <si>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</si>
  <si>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</si>
  <si>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</si>
  <si>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</si>
  <si>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</si>
  <si>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</si>
  <si>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</si>
  <si>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</si>
  <si>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</si>
  <si>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</si>
  <si>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</si>
  <si>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</si>
  <si>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</si>
  <si>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</si>
  <si>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</si>
  <si>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</si>
  <si>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</si>
  <si>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</si>
  <si>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</si>
  <si>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</si>
  <si>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</si>
  <si>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</si>
  <si>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</si>
  <si>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</si>
  <si>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</si>
  <si>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</si>
  <si>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</si>
  <si>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</si>
  <si>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</si>
  <si>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</si>
  <si>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</si>
  <si>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</si>
  <si>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</si>
  <si>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</si>
  <si>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</si>
  <si>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</si>
  <si>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</si>
  <si>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</si>
  <si>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</si>
  <si>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</si>
  <si>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</si>
  <si>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</si>
  <si>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</si>
  <si>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</si>
  <si>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</si>
  <si>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</si>
  <si>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</si>
  <si>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</si>
  <si>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</si>
  <si>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</si>
  <si>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</si>
  <si>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</si>
  <si>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</si>
  <si>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</si>
  <si>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</si>
  <si>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</si>
  <si>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</si>
  <si>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</si>
  <si>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</si>
  <si>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</si>
  <si>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</si>
  <si>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</si>
  <si>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</si>
  <si>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</si>
  <si>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</si>
  <si>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</si>
  <si>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</si>
  <si>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</si>
  <si>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</si>
  <si>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</si>
  <si>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</si>
  <si>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</si>
  <si>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</si>
  <si>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</si>
  <si>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</si>
  <si>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</si>
  <si>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</si>
  <si>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</si>
  <si>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</si>
  <si>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</si>
  <si>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</si>
  <si>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</si>
  <si>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</si>
  <si>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</si>
  <si>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</si>
  <si>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</si>
  <si>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</si>
  <si>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</si>
  <si>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</si>
  <si>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</si>
  <si>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</si>
  <si>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</si>
  <si>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</si>
  <si>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</si>
  <si>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</si>
  <si>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</si>
  <si>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</si>
  <si>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</si>
  <si>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</si>
  <si>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</si>
  <si>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</si>
  <si>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</si>
  <si>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</si>
  <si>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</si>
  <si>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</si>
  <si>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</si>
  <si>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</si>
  <si>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</si>
  <si>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</si>
  <si>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</si>
  <si>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</si>
  <si>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</si>
  <si>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</si>
  <si>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</si>
  <si>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</si>
  <si>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</si>
  <si>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</si>
  <si>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</si>
  <si>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</si>
  <si>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</si>
  <si>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</si>
  <si>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</si>
  <si>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</si>
  <si>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</si>
  <si>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</si>
  <si>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</si>
  <si>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</si>
  <si>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</si>
  <si>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</si>
  <si>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</si>
  <si>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</si>
  <si>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</si>
  <si>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</si>
  <si>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</si>
  <si>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</si>
  <si>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</si>
  <si>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</si>
  <si>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</si>
  <si>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</si>
  <si>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</si>
  <si>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</si>
  <si>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</si>
  <si>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</si>
  <si>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</si>
  <si>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</si>
  <si>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</si>
  <si>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</si>
  <si>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</si>
  <si>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</si>
  <si>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</si>
  <si>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</si>
  <si>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</si>
  <si>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</si>
  <si>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</si>
  <si>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</si>
  <si>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</si>
  <si>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</si>
  <si>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</si>
  <si>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</si>
  <si>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</si>
  <si>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</si>
  <si>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</si>
  <si>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</si>
  <si>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</si>
  <si>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</si>
  <si>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</si>
  <si>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</si>
  <si>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</si>
  <si>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</si>
  <si>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</si>
  <si>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</si>
  <si>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</si>
  <si>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</si>
  <si>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</si>
  <si>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</si>
  <si>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</si>
  <si>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</si>
  <si>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</si>
  <si>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</si>
  <si>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</si>
  <si>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</si>
  <si>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</si>
  <si>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</si>
  <si>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</si>
  <si>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</si>
  <si>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</si>
  <si>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</si>
  <si>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</si>
  <si>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</si>
  <si>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</si>
  <si>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</si>
  <si>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</si>
  <si>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</si>
  <si>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</si>
  <si>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</si>
  <si>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</si>
  <si>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</si>
  <si>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</si>
  <si>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</si>
  <si>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</si>
  <si>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</si>
  <si>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</si>
  <si>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</si>
  <si>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</si>
  <si>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</si>
  <si>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</si>
  <si>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</si>
  <si>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</si>
  <si>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</si>
  <si>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</si>
  <si>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</si>
  <si>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</si>
  <si>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</si>
  <si>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</si>
  <si>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</si>
  <si>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</si>
  <si>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</si>
  <si>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</si>
  <si>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</si>
  <si>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</si>
  <si>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</si>
  <si>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</si>
  <si>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</si>
  <si>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</si>
  <si>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</si>
  <si>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</si>
  <si>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</si>
  <si>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</si>
  <si>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</si>
  <si>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</si>
  <si>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</si>
  <si>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</si>
  <si>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</si>
  <si>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</si>
  <si>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</si>
  <si>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</si>
  <si>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</si>
  <si>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</si>
  <si>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</si>
  <si>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</si>
  <si>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</si>
  <si>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</si>
  <si>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</si>
  <si>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</si>
  <si>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</si>
  <si>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</si>
  <si>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</si>
  <si>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</si>
  <si>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</si>
  <si>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</si>
  <si>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</si>
  <si>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</si>
  <si>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</si>
  <si>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</si>
  <si>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</si>
  <si>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</si>
  <si>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</si>
  <si>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</si>
  <si>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</si>
  <si>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</si>
  <si>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</si>
  <si>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</si>
  <si>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</si>
  <si>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</si>
  <si>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</si>
  <si>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</si>
  <si>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</si>
  <si>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</si>
  <si>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</si>
  <si>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</si>
  <si>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</si>
  <si>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</si>
  <si>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</si>
  <si>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</si>
  <si>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</si>
  <si>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</si>
  <si>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</si>
  <si>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</si>
  <si>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</si>
  <si>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</si>
  <si>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</si>
  <si>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</si>
  <si>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</si>
  <si>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</si>
  <si>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</si>
  <si>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</si>
  <si>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</si>
  <si>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</si>
  <si>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</si>
  <si>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</si>
  <si>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</si>
  <si>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</si>
  <si>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</si>
  <si>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</si>
  <si>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</si>
  <si>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</si>
  <si>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</si>
  <si>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</si>
  <si>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</si>
  <si>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</si>
  <si>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</si>
  <si>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</si>
  <si>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</si>
  <si>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</si>
  <si>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</si>
  <si>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</si>
  <si>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</si>
  <si>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</si>
  <si>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</si>
  <si>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</si>
  <si>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</si>
  <si>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</si>
  <si>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</si>
  <si>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</si>
  <si>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</si>
  <si>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</si>
  <si>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</si>
  <si>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</si>
  <si>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</si>
  <si>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</si>
  <si>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</si>
  <si>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</si>
  <si>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</si>
  <si>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</si>
  <si>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</si>
  <si>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</si>
  <si>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</si>
  <si>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</si>
  <si>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</si>
  <si>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</si>
  <si>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</si>
  <si>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</si>
  <si>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</si>
  <si>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</si>
  <si>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</si>
  <si>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</si>
  <si>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</si>
  <si>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</si>
  <si>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</si>
  <si>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</si>
  <si>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</si>
  <si>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</si>
  <si>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</si>
  <si>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</si>
  <si>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</si>
  <si>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</si>
  <si>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</si>
  <si>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</si>
  <si>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</si>
  <si>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</si>
  <si>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</si>
  <si>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</si>
  <si>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</si>
  <si>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</si>
  <si>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</si>
  <si>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</si>
  <si>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</si>
  <si>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</si>
  <si>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</si>
  <si>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</si>
  <si>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</si>
  <si>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</si>
  <si>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</si>
  <si>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</si>
  <si>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</si>
  <si>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</si>
  <si>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</si>
  <si>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</si>
  <si>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</si>
  <si>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</si>
  <si>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</si>
  <si>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</si>
  <si>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</si>
  <si>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</si>
  <si>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</si>
  <si>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</si>
  <si>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</si>
  <si>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</si>
  <si>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</si>
  <si>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</si>
  <si>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</si>
  <si>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</si>
  <si>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</si>
  <si>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</si>
  <si>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</si>
  <si>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</si>
  <si>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</si>
  <si>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</si>
  <si>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</si>
  <si>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</si>
  <si>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</si>
  <si>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</si>
  <si>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</si>
  <si>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</si>
  <si>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</si>
  <si>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</si>
  <si>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</si>
  <si>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</si>
  <si>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</si>
  <si>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</si>
  <si>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</si>
  <si>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</si>
  <si>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</si>
  <si>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</si>
  <si>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</si>
  <si>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</si>
  <si>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</si>
  <si>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</si>
  <si>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</si>
  <si>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</si>
  <si>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</si>
  <si>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</si>
  <si>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</si>
  <si>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</si>
  <si>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</si>
  <si>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</si>
  <si>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</si>
  <si>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</si>
  <si>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</si>
  <si>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</si>
  <si>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</si>
  <si>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</si>
  <si>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</si>
  <si>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</si>
  <si>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</si>
  <si>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</si>
  <si>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</si>
  <si>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</si>
  <si>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</si>
  <si>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</si>
  <si>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</si>
  <si>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</si>
  <si>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</si>
  <si>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</si>
  <si>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</si>
  <si>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</si>
  <si>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</si>
  <si>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</si>
  <si>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</si>
  <si>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</si>
  <si>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</si>
  <si>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</si>
  <si>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</si>
  <si>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</si>
  <si>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</si>
  <si>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</si>
  <si>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</si>
  <si>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</si>
  <si>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</si>
  <si>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</si>
  <si>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</si>
  <si>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</si>
  <si>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</si>
  <si>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</si>
  <si>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</si>
  <si>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</si>
  <si>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</si>
  <si>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</si>
  <si>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</si>
  <si>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</si>
  <si>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</si>
  <si>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</si>
  <si>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</si>
  <si>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</si>
  <si>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</si>
  <si>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</si>
  <si>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</si>
  <si>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</si>
  <si>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</si>
  <si>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</si>
  <si>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</si>
  <si>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</si>
  <si>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</si>
  <si>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</si>
  <si>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</si>
  <si>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</si>
  <si>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</si>
  <si>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</si>
  <si>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</si>
  <si>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</si>
  <si>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</si>
  <si>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</si>
  <si>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</si>
  <si>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</si>
  <si>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</si>
  <si>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</si>
  <si>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</si>
  <si>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</si>
  <si>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</si>
  <si>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</si>
  <si>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</si>
  <si>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</si>
  <si>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</si>
  <si>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</si>
  <si>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</si>
  <si>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</si>
  <si>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</si>
  <si>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</si>
  <si>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</si>
  <si>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</si>
  <si>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</si>
  <si>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</si>
  <si>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</si>
  <si>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</si>
  <si>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</si>
  <si>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</si>
  <si>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</si>
  <si>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</si>
  <si>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</si>
  <si>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</si>
  <si>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</si>
  <si>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</si>
  <si>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</si>
  <si>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</si>
  <si>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</si>
  <si>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</si>
  <si>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</si>
  <si>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</si>
  <si>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</si>
  <si>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</si>
  <si>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</si>
  <si>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</si>
  <si>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</si>
  <si>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</si>
  <si>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</si>
  <si>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</si>
  <si>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</si>
  <si>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</si>
  <si>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</si>
  <si>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</si>
  <si>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</si>
  <si>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</si>
  <si>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</si>
  <si>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</si>
  <si>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</si>
  <si>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</si>
  <si>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</si>
  <si>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</si>
  <si>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</si>
  <si>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</si>
  <si>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</si>
  <si>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</si>
  <si>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</si>
  <si>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</si>
  <si>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</si>
  <si>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</si>
  <si>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</si>
  <si>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</si>
  <si>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</si>
  <si>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</si>
  <si>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</si>
  <si>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</si>
  <si>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</si>
  <si>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</si>
  <si>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</si>
  <si>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</si>
  <si>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</si>
  <si>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</si>
  <si>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</si>
  <si>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</si>
  <si>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</si>
  <si>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</si>
  <si>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</si>
  <si>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</si>
  <si>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</si>
  <si>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</si>
  <si>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</si>
  <si>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</si>
  <si>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</si>
  <si>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</si>
  <si>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</si>
  <si>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</si>
  <si>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</si>
  <si>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</si>
  <si>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</si>
  <si>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</si>
  <si>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</si>
  <si>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</si>
  <si>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</si>
  <si>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</si>
  <si>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</si>
  <si>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</si>
  <si>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</si>
  <si>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</si>
  <si>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</si>
  <si>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</si>
  <si>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</si>
  <si>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</si>
  <si>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</si>
  <si>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</si>
  <si>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</si>
  <si>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</si>
  <si>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</si>
  <si>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</si>
  <si>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</si>
  <si>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</si>
  <si>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</si>
  <si>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</si>
  <si>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</si>
  <si>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</si>
  <si>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</si>
  <si>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</si>
  <si>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</si>
  <si>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</si>
  <si>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</si>
  <si>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</si>
  <si>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</si>
  <si>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</si>
  <si>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</si>
  <si>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</si>
  <si>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</si>
  <si>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</si>
  <si>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</si>
  <si>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</si>
  <si>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</si>
  <si>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</si>
  <si>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</si>
  <si>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</si>
  <si>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</si>
  <si>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</si>
  <si>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</si>
  <si>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</si>
  <si>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</si>
  <si>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</si>
  <si>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</si>
  <si>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</si>
  <si>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</si>
  <si>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</si>
  <si>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</si>
  <si>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</si>
  <si>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</si>
  <si>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</si>
  <si>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</si>
  <si>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</si>
  <si>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</si>
  <si>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</si>
  <si>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</si>
  <si>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</si>
  <si>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</si>
  <si>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</si>
  <si>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</si>
  <si>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</si>
  <si>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</si>
  <si>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</si>
  <si>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</si>
  <si>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</si>
  <si>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</si>
  <si>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</si>
  <si>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</si>
  <si>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</si>
  <si>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</si>
  <si>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</si>
  <si>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</si>
  <si>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</si>
  <si>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</si>
  <si>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</si>
  <si>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</si>
  <si>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</si>
  <si>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</si>
  <si>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</si>
  <si>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</si>
  <si>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</si>
  <si>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</si>
  <si>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</si>
  <si>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</si>
  <si>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</si>
  <si>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</si>
  <si>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</si>
  <si>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</si>
  <si>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</si>
  <si>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</si>
  <si>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</si>
  <si>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</si>
  <si>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</si>
  <si>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</si>
  <si>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</si>
  <si>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</si>
  <si>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</si>
  <si>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</si>
  <si>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</si>
  <si>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</si>
  <si>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</si>
  <si>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</si>
  <si>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</si>
  <si>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</si>
  <si>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</si>
  <si>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</si>
  <si>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</si>
  <si>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</si>
  <si>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</si>
  <si>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</si>
  <si>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</si>
  <si>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</si>
  <si>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</si>
  <si>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</si>
  <si>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</si>
  <si>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</si>
  <si>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</si>
  <si>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</si>
  <si>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</si>
  <si>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</si>
  <si>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SUCCESSFUL</t>
  </si>
  <si>
    <t>FAILED</t>
  </si>
  <si>
    <t>SUCCESSFUL CAMPAIGNS</t>
  </si>
  <si>
    <t>UNSUCCESSFUL CAMPAIGNS</t>
  </si>
  <si>
    <t>FOUND THE DATA USING SATISTICAL ANALYSES FUNCTION</t>
  </si>
  <si>
    <t>MEAN VALUE</t>
  </si>
  <si>
    <t>STANDARD DEVIATION</t>
  </si>
  <si>
    <t>MEDIAN</t>
  </si>
  <si>
    <t>MINIMUM</t>
  </si>
  <si>
    <t>MAXIMUM</t>
  </si>
  <si>
    <t>VARIANCE</t>
  </si>
  <si>
    <t>MEAN+1SD</t>
  </si>
  <si>
    <t>MEAN-1SD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</si>
</sst>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42" applyFont="1"/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[EXCEL_CHALLENGE.ZIP.xlsx] STACKED PIVOT CHART 1!PivotTable2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STACKED PIVOT CHART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STACKED 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STACKED PIVOT CHART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10C-8401-D652B2341AB7}"/>
            </c:ext>
          </c:extLst>
        </c:ser>
        <c:ser>
          <c:idx val="1"/>
          <c:order val="1"/>
          <c:tx>
            <c:strRef>
              <c:f>' STACKED PIVOT CHART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STACKED 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STACKED PIVOT CHART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B-410C-8401-D652B2341AB7}"/>
            </c:ext>
          </c:extLst>
        </c:ser>
        <c:ser>
          <c:idx val="2"/>
          <c:order val="2"/>
          <c:tx>
            <c:strRef>
              <c:f>' STACKED PIVOT CHART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 STACKED 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STACKED PIVOT CHART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B-410C-8401-D652B2341AB7}"/>
            </c:ext>
          </c:extLst>
        </c:ser>
        <c:ser>
          <c:idx val="3"/>
          <c:order val="3"/>
          <c:tx>
            <c:strRef>
              <c:f>' STACKED PIVOT CHART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 STACKED PIVOT CHART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 STACKED PIVOT CHART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B-410C-8401-D652B234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2485320"/>
        <c:axId val="602483880"/>
      </c:barChart>
      <c:catAx>
        <c:axId val="60248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3880"/>
        <c:crosses val="autoZero"/>
        <c:auto val="1"/>
        <c:lblAlgn val="ctr"/>
        <c:lblOffset val="100"/>
        <c:noMultiLvlLbl val="0"/>
      </c:catAx>
      <c:valAx>
        <c:axId val="6024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72986011691722"/>
          <c:y val="0.34143427384076991"/>
          <c:w val="9.6849173553719012E-2"/>
          <c:h val="0.28015710382513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[EXCEL_CHALLENGE.ZIP.xlsx]LINE PIVOT TABLE!PivotTable2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PIVOT TABLE'!$B$5:$B$6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PIVOT TABLE'!$B$7:$B$19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FF6-818F-7D46ADF1A186}"/>
            </c:ext>
          </c:extLst>
        </c:ser>
        <c:ser>
          <c:idx val="1"/>
          <c:order val="1"/>
          <c:tx>
            <c:strRef>
              <c:f>'LINE PIVOT TABLE'!$C$5:$C$6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PIVOT TABLE'!$C$7:$C$19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C-4FF6-818F-7D46ADF1A186}"/>
            </c:ext>
          </c:extLst>
        </c:ser>
        <c:ser>
          <c:idx val="2"/>
          <c:order val="2"/>
          <c:tx>
            <c:strRef>
              <c:f>'LINE PIVOT TABLE'!$D$5:$D$6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PIVOT TABLE'!$A$7:$A$19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PIVOT TABLE'!$D$7:$D$19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C-4FF6-818F-7D46ADF1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412568"/>
        <c:axId val="527413288"/>
      </c:lineChart>
      <c:catAx>
        <c:axId val="5274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3288"/>
        <c:crosses val="autoZero"/>
        <c:auto val="1"/>
        <c:lblAlgn val="ctr"/>
        <c:lblOffset val="100"/>
        <c:noMultiLvlLbl val="0"/>
      </c:catAx>
      <c:valAx>
        <c:axId val="5274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'CROWFUNDING GOAL ANALYSIS'!$F$2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0-4B2F-A338-328BF8867FB3}"/>
            </c:ext>
          </c:extLst>
        </c:ser>
        <c:ser>
          <c:idx val="5"/>
          <c:order val="5"/>
          <c:tx>
            <c:strRef>
              <c:f>'CROWFUNDING GOAL ANALYSIS'!$G$2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B0-4B2F-A338-328BF8867FB3}"/>
            </c:ext>
          </c:extLst>
        </c:ser>
        <c:ser>
          <c:idx val="6"/>
          <c:order val="6"/>
          <c:tx>
            <c:strRef>
              <c:f>'CROWFUNDING GOAL ANALYSIS'!$H$2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B0-4B2F-A338-328BF886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98720"/>
        <c:axId val="521195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B0-4B2F-A338-328BF8867F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B0-4B2F-A338-328BF8867F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B0-4B2F-A338-328BF8867F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B0-4B2F-A338-328BF8867FB3}"/>
                  </c:ext>
                </c:extLst>
              </c15:ser>
            </c15:filteredLineSeries>
          </c:ext>
        </c:extLst>
      </c:lineChart>
      <c:catAx>
        <c:axId val="5211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95120"/>
        <c:crosses val="autoZero"/>
        <c:auto val="1"/>
        <c:lblAlgn val="ctr"/>
        <c:lblOffset val="100"/>
        <c:noMultiLvlLbl val="0"/>
      </c:catAx>
      <c:valAx>
        <c:axId val="5211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[EXCEL_CHALLENGE.ZIP.xlsx]STACKED PIVOT CHART 2!PivotTable1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PIVOT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E-40AE-95C3-D93C2C207F1A}"/>
            </c:ext>
          </c:extLst>
        </c:ser>
        <c:ser>
          <c:idx val="1"/>
          <c:order val="1"/>
          <c:tx>
            <c:strRef>
              <c:f>'STACKED PIVOT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'STACKED 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E-40AE-95C3-D93C2C207F1A}"/>
            </c:ext>
          </c:extLst>
        </c:ser>
        <c:ser>
          <c:idx val="2"/>
          <c:order val="2"/>
          <c:tx>
            <c:strRef>
              <c:f>'STACKED PIVOT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DE-40AE-95C3-D93C2C207F1A}"/>
            </c:ext>
          </c:extLst>
        </c:ser>
        <c:ser>
          <c:idx val="3"/>
          <c:order val="3"/>
          <c:tx>
            <c:strRef>
              <c:f>'STACKED PIVOT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PIVOT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PIVOT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DE-40AE-95C3-D93C2C20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320592"/>
        <c:axId val="111314472"/>
      </c:barChart>
      <c:catAx>
        <c:axId val="1113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472"/>
        <c:crosses val="autoZero"/>
        <c:auto val="1"/>
        <c:lblAlgn val="ctr"/>
        <c:lblOffset val="100"/>
        <c:noMultiLvlLbl val="0"/>
      </c:catAx>
      <c:valAx>
        <c:axId val="1113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44258A-5C7F-88D0-A2B2-C7647C5A0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2</xdr:row>
      <xdr:rowOff>87630</xdr:rowOff>
    </xdr:from>
    <xdr:to>
      <xdr:col>8</xdr:col>
      <xdr:colOff>1055370</xdr:colOff>
      <xdr:row>19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35040-243D-39CF-9430-91491383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1774330</xdr:colOff>
      <xdr:row>15</xdr:row>
      <xdr:rowOff>52493</xdr:rowOff>
    </xdr:from>
    <xdr:to>
      <xdr:col>6</xdr:col>
      <xdr:colOff>647699</xdr:colOff>
      <xdr:row>29</xdr:row>
      <xdr:rowOff>29915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25D33-05D8-0BF3-89ED-1D7B92E8C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110490</xdr:colOff>
      <xdr:row>6</xdr:row>
      <xdr:rowOff>57150</xdr:rowOff>
    </xdr:from>
    <xdr:to>
      <xdr:col>15</xdr:col>
      <xdr:colOff>68580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BE19B-3B45-4DE1-8938-EDFA8425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ET HOME" refreshedDate="45046.961557407405" createdVersion="8" refreshedVersion="8" minRefreshableVersion="3" recordCount="1001" xr:uid="{56C7D20C-F877-49A0-BB23-8A1471DFCB3D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ET HOME" refreshedDate="45047.125699189812" createdVersion="8" refreshedVersion="8" minRefreshableVersion="3" recordCount="1001" xr:uid="{2A8A7716-174C-418D-94F0-1EB4521C6A7A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a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9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02-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09-01-2010"/>
          <s v="Qtr1"/>
          <s v="Qtr2"/>
          <s v="Qtr3"/>
          <s v="Qtr4"/>
          <s v="&gt;10-02-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-0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  <r>
    <m/>
    <m/>
    <m/>
    <m/>
    <m/>
    <m/>
    <x v="4"/>
    <m/>
    <m/>
    <m/>
    <m/>
    <m/>
    <m/>
    <m/>
    <m/>
    <m/>
    <x v="9"/>
    <m/>
    <x v="879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0902E-6DAB-40B1-AFE7-815D07FE79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E1EEE-2CD8-4508-9C41-44952DB9D4F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h="1" sd="0" x="0"/>
        <item x="1"/>
        <item x="2"/>
        <item x="3"/>
        <item x="4"/>
        <item x="5"/>
        <item x="6"/>
        <item x="7"/>
        <item sd="0" x="8"/>
        <item x="9"/>
        <item x="10"/>
        <item x="11"/>
        <item h="1" x="12"/>
        <item h="1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FD2FA-69ED-4533-84AA-A388E2E947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60" zoomScaleNormal="100" workbookViewId="0">
      <selection activeCell="B983" sqref="B98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9765625" style="5" customWidth="1"/>
    <col min="8" max="8" width="13" bestFit="1" customWidth="1"/>
    <col min="9" max="9" width="14.3984375" customWidth="1"/>
    <col min="12" max="13" width="11.19921875" bestFit="1" customWidth="1"/>
    <col min="16" max="16" width="28" bestFit="1" customWidth="1"/>
    <col min="17" max="17" width="14.19921875" bestFit="1" customWidth="1"/>
    <col min="18" max="18" width="17.8984375" customWidth="1"/>
    <col min="19" max="19" width="21.3984375" style="10" bestFit="1" customWidth="1"/>
    <col min="20" max="20" width="20.8984375" customWidth="1"/>
  </cols>
  <sheetData>
    <row r="1" spans="1:20" s="1" customFormat="1" ht="15" customHeigh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2071</v>
      </c>
      <c r="T1" s="1" t="s">
        <v>2072</v>
      </c>
    </row>
    <row r="2" spans="1:20" ht="15" customHeight="1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1">
        <f>(((M2/60)/60)/24)+DATE(1970,1,1)</f>
        <v>42353.25</v>
      </c>
    </row>
    <row r="3" spans="1:20" ht="15" customHeight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1">
        <f t="shared" ref="T3:T66" si="3">(((M3/60)/60)/24)+DATE(1970,1,1)</f>
        <v>41872.208333333336</v>
      </c>
    </row>
    <row r="4" spans="1:20" ht="15" customHeight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1">
        <f t="shared" si="3"/>
        <v>41597.25</v>
      </c>
    </row>
    <row r="5" spans="1:20" ht="15" customHeight="1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1">
        <f t="shared" si="3"/>
        <v>43728.208333333328</v>
      </c>
    </row>
    <row r="6" spans="1:20" ht="15" customHeight="1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1">
        <f t="shared" si="3"/>
        <v>43489.25</v>
      </c>
    </row>
    <row r="7" spans="1:20" ht="15" customHeight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1">
        <f t="shared" si="3"/>
        <v>41160.208333333336</v>
      </c>
    </row>
    <row r="8" spans="1:20" ht="15" customHeight="1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1">
        <f t="shared" si="3"/>
        <v>42992.208333333328</v>
      </c>
    </row>
    <row r="9" spans="1:20" ht="15" customHeight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1">
        <f t="shared" si="3"/>
        <v>42231.208333333328</v>
      </c>
    </row>
    <row r="10" spans="1:20" ht="15" customHeight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1">
        <f t="shared" si="3"/>
        <v>40401.208333333336</v>
      </c>
    </row>
    <row r="11" spans="1:20" ht="15" customHeight="1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1">
        <f t="shared" si="3"/>
        <v>41585.25</v>
      </c>
    </row>
    <row r="12" spans="1:20" ht="15" customHeight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1">
        <f t="shared" si="3"/>
        <v>40452.208333333336</v>
      </c>
    </row>
    <row r="13" spans="1:20" ht="15" customHeight="1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1">
        <f t="shared" si="3"/>
        <v>40448.208333333336</v>
      </c>
    </row>
    <row r="14" spans="1:20" ht="15" customHeight="1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1">
        <f t="shared" si="3"/>
        <v>43768.208333333328</v>
      </c>
    </row>
    <row r="15" spans="1:20" ht="15" customHeight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1">
        <f t="shared" si="3"/>
        <v>42544.208333333328</v>
      </c>
    </row>
    <row r="16" spans="1:20" ht="15" customHeight="1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1">
        <f t="shared" si="3"/>
        <v>41001.208333333336</v>
      </c>
    </row>
    <row r="17" spans="1:20" ht="15" customHeight="1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1">
        <f t="shared" si="3"/>
        <v>43813.25</v>
      </c>
    </row>
    <row r="18" spans="1:20" ht="15" customHeight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1">
        <f t="shared" si="3"/>
        <v>41683.25</v>
      </c>
    </row>
    <row r="19" spans="1:20" ht="15" customHeight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1">
        <f t="shared" si="3"/>
        <v>40556.25</v>
      </c>
    </row>
    <row r="20" spans="1:20" ht="15" customHeight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1">
        <f t="shared" si="3"/>
        <v>43359.208333333328</v>
      </c>
    </row>
    <row r="21" spans="1:20" ht="15" customHeight="1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1">
        <f t="shared" si="3"/>
        <v>43549.208333333328</v>
      </c>
    </row>
    <row r="22" spans="1:20" ht="15" customHeight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1">
        <f t="shared" si="3"/>
        <v>41848.208333333336</v>
      </c>
    </row>
    <row r="23" spans="1:20" ht="15" customHeight="1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1">
        <f t="shared" si="3"/>
        <v>40804.208333333336</v>
      </c>
    </row>
    <row r="24" spans="1:20" ht="15" customHeight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1">
        <f t="shared" si="3"/>
        <v>43208.208333333328</v>
      </c>
    </row>
    <row r="25" spans="1:20" ht="15" customHeight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1">
        <f t="shared" si="3"/>
        <v>43563.208333333328</v>
      </c>
    </row>
    <row r="26" spans="1:20" ht="15" customHeight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1">
        <f t="shared" si="3"/>
        <v>41813.208333333336</v>
      </c>
    </row>
    <row r="27" spans="1:20" ht="15" customHeight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1">
        <f t="shared" si="3"/>
        <v>40701.208333333336</v>
      </c>
    </row>
    <row r="28" spans="1:20" ht="15" customHeight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1">
        <f t="shared" si="3"/>
        <v>43339.208333333328</v>
      </c>
    </row>
    <row r="29" spans="1:20" ht="15" customHeight="1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1">
        <f t="shared" si="3"/>
        <v>42288.208333333328</v>
      </c>
    </row>
    <row r="30" spans="1:20" ht="15" customHeight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1">
        <f t="shared" si="3"/>
        <v>40241.25</v>
      </c>
    </row>
    <row r="31" spans="1:20" ht="15" customHeight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1">
        <f t="shared" si="3"/>
        <v>43341.208333333328</v>
      </c>
    </row>
    <row r="32" spans="1:20" ht="15" customHeight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1">
        <f t="shared" si="3"/>
        <v>43614.208333333328</v>
      </c>
    </row>
    <row r="33" spans="1:20" ht="15" customHeight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1">
        <f t="shared" si="3"/>
        <v>42402.25</v>
      </c>
    </row>
    <row r="34" spans="1:20" ht="15" customHeight="1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1">
        <f t="shared" si="3"/>
        <v>43137.25</v>
      </c>
    </row>
    <row r="35" spans="1:20" ht="15" customHeight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1">
        <f t="shared" si="3"/>
        <v>41954.25</v>
      </c>
    </row>
    <row r="36" spans="1:20" ht="15" customHeight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1">
        <f t="shared" si="3"/>
        <v>42822.208333333328</v>
      </c>
    </row>
    <row r="37" spans="1:20" ht="15" customHeight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1">
        <f t="shared" si="3"/>
        <v>43526.25</v>
      </c>
    </row>
    <row r="38" spans="1:20" ht="15" customHeight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1">
        <f t="shared" si="3"/>
        <v>40625.208333333336</v>
      </c>
    </row>
    <row r="39" spans="1:20" ht="15" customHeight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1">
        <f t="shared" si="3"/>
        <v>43777.25</v>
      </c>
    </row>
    <row r="40" spans="1:20" ht="15" customHeight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1">
        <f t="shared" si="3"/>
        <v>40474.208333333336</v>
      </c>
    </row>
    <row r="41" spans="1:20" ht="15" customHeight="1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1">
        <f t="shared" si="3"/>
        <v>41344.208333333336</v>
      </c>
    </row>
    <row r="42" spans="1:20" ht="15" customHeight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1">
        <f t="shared" si="3"/>
        <v>40353.208333333336</v>
      </c>
    </row>
    <row r="43" spans="1:20" ht="15" customHeight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1">
        <f t="shared" si="3"/>
        <v>41182.208333333336</v>
      </c>
    </row>
    <row r="44" spans="1:20" ht="15" customHeight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1">
        <f t="shared" si="3"/>
        <v>40737.208333333336</v>
      </c>
    </row>
    <row r="45" spans="1:20" ht="15" customHeight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1">
        <f t="shared" si="3"/>
        <v>41860.208333333336</v>
      </c>
    </row>
    <row r="46" spans="1:20" ht="15" customHeight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1">
        <f t="shared" si="3"/>
        <v>43542.208333333328</v>
      </c>
    </row>
    <row r="47" spans="1:20" ht="15" customHeight="1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1">
        <f t="shared" si="3"/>
        <v>42691.25</v>
      </c>
    </row>
    <row r="48" spans="1:20" ht="15" customHeight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1">
        <f t="shared" si="3"/>
        <v>40390.208333333336</v>
      </c>
    </row>
    <row r="49" spans="1:20" ht="15" customHeight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1">
        <f t="shared" si="3"/>
        <v>41757.208333333336</v>
      </c>
    </row>
    <row r="50" spans="1:20" ht="15" customHeight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1">
        <f t="shared" si="3"/>
        <v>42192.208333333328</v>
      </c>
    </row>
    <row r="51" spans="1:20" ht="15" customHeight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1">
        <f t="shared" si="3"/>
        <v>43803.25</v>
      </c>
    </row>
    <row r="52" spans="1:20" ht="15" customHeight="1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1">
        <f t="shared" si="3"/>
        <v>41515.208333333336</v>
      </c>
    </row>
    <row r="53" spans="1:20" ht="15" customHeight="1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1">
        <f t="shared" si="3"/>
        <v>41011.208333333336</v>
      </c>
    </row>
    <row r="54" spans="1:20" ht="15" customHeight="1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1">
        <f t="shared" si="3"/>
        <v>40440.208333333336</v>
      </c>
    </row>
    <row r="55" spans="1:20" ht="15" customHeight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1">
        <f t="shared" si="3"/>
        <v>41818.208333333336</v>
      </c>
    </row>
    <row r="56" spans="1:20" ht="15" customHeight="1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1">
        <f t="shared" si="3"/>
        <v>43176.208333333328</v>
      </c>
    </row>
    <row r="57" spans="1:20" ht="15" customHeight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1">
        <f t="shared" si="3"/>
        <v>43316.208333333328</v>
      </c>
    </row>
    <row r="58" spans="1:20" ht="15" customHeight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1">
        <f t="shared" si="3"/>
        <v>42021.25</v>
      </c>
    </row>
    <row r="59" spans="1:20" ht="15" customHeight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1">
        <f t="shared" si="3"/>
        <v>42991.208333333328</v>
      </c>
    </row>
    <row r="60" spans="1:20" ht="15" customHeight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1">
        <f t="shared" si="3"/>
        <v>42281.208333333328</v>
      </c>
    </row>
    <row r="61" spans="1:20" ht="15" customHeight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1">
        <f t="shared" si="3"/>
        <v>42913.208333333328</v>
      </c>
    </row>
    <row r="62" spans="1:20" ht="15" customHeight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1">
        <f t="shared" si="3"/>
        <v>41110.208333333336</v>
      </c>
    </row>
    <row r="63" spans="1:20" ht="15" customHeight="1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1">
        <f t="shared" si="3"/>
        <v>40635.208333333336</v>
      </c>
    </row>
    <row r="64" spans="1:20" ht="15" customHeight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1">
        <f t="shared" si="3"/>
        <v>42161.208333333328</v>
      </c>
    </row>
    <row r="65" spans="1:20" ht="15" customHeight="1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1">
        <f t="shared" si="3"/>
        <v>42859.208333333328</v>
      </c>
    </row>
    <row r="66" spans="1:20" ht="15" customHeight="1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1">
        <f t="shared" si="3"/>
        <v>43298.208333333328</v>
      </c>
    </row>
    <row r="67" spans="1:20" ht="15" customHeight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1">
        <f t="shared" ref="T67:T130" si="7">(((M67/60)/60)/24)+DATE(1970,1,1)</f>
        <v>40577.25</v>
      </c>
    </row>
    <row r="68" spans="1:20" ht="15" customHeight="1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1">
        <f t="shared" si="7"/>
        <v>42107.208333333328</v>
      </c>
    </row>
    <row r="69" spans="1:20" ht="15" customHeight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1">
        <f t="shared" si="7"/>
        <v>40208.25</v>
      </c>
    </row>
    <row r="70" spans="1:20" ht="15" customHeight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1">
        <f t="shared" si="7"/>
        <v>42990.208333333328</v>
      </c>
    </row>
    <row r="71" spans="1:20" ht="15" customHeight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1">
        <f t="shared" si="7"/>
        <v>40565.25</v>
      </c>
    </row>
    <row r="72" spans="1:20" ht="15" customHeight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1">
        <f t="shared" si="7"/>
        <v>40533.25</v>
      </c>
    </row>
    <row r="73" spans="1:20" ht="15" customHeight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1">
        <f t="shared" si="7"/>
        <v>43803.25</v>
      </c>
    </row>
    <row r="74" spans="1:20" ht="15" customHeight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1">
        <f t="shared" si="7"/>
        <v>42222.208333333328</v>
      </c>
    </row>
    <row r="75" spans="1:20" ht="15" customHeight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1">
        <f t="shared" si="7"/>
        <v>42704.25</v>
      </c>
    </row>
    <row r="76" spans="1:20" ht="15" customHeight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1">
        <f t="shared" si="7"/>
        <v>42457.208333333328</v>
      </c>
    </row>
    <row r="77" spans="1:20" ht="15" customHeight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1">
        <f t="shared" si="7"/>
        <v>43304.208333333328</v>
      </c>
    </row>
    <row r="78" spans="1:20" ht="15" customHeight="1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1">
        <f t="shared" si="7"/>
        <v>42076.208333333328</v>
      </c>
    </row>
    <row r="79" spans="1:20" ht="15" customHeight="1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1">
        <f t="shared" si="7"/>
        <v>40462.208333333336</v>
      </c>
    </row>
    <row r="80" spans="1:20" ht="15" customHeight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1">
        <f t="shared" si="7"/>
        <v>43207.208333333328</v>
      </c>
    </row>
    <row r="81" spans="1:20" ht="15" customHeight="1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1">
        <f t="shared" si="7"/>
        <v>43272.208333333328</v>
      </c>
    </row>
    <row r="82" spans="1:20" ht="15" customHeight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1">
        <f t="shared" si="7"/>
        <v>43006.208333333328</v>
      </c>
    </row>
    <row r="83" spans="1:20" ht="15" customHeight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1">
        <f t="shared" si="7"/>
        <v>43087.25</v>
      </c>
    </row>
    <row r="84" spans="1:20" ht="15" customHeight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1">
        <f t="shared" si="7"/>
        <v>43489.25</v>
      </c>
    </row>
    <row r="85" spans="1:20" ht="15" customHeight="1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1">
        <f t="shared" si="7"/>
        <v>42601.208333333328</v>
      </c>
    </row>
    <row r="86" spans="1:20" ht="15" customHeight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1">
        <f t="shared" si="7"/>
        <v>41128.208333333336</v>
      </c>
    </row>
    <row r="87" spans="1:20" ht="15" customHeight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1">
        <f t="shared" si="7"/>
        <v>40805.208333333336</v>
      </c>
    </row>
    <row r="88" spans="1:20" ht="15" customHeight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1">
        <f t="shared" si="7"/>
        <v>42141.208333333328</v>
      </c>
    </row>
    <row r="89" spans="1:20" ht="15" customHeight="1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1">
        <f t="shared" si="7"/>
        <v>40621.208333333336</v>
      </c>
    </row>
    <row r="90" spans="1:20" ht="15" customHeight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1">
        <f t="shared" si="7"/>
        <v>42132.208333333328</v>
      </c>
    </row>
    <row r="91" spans="1:20" ht="15" customHeight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1">
        <f t="shared" si="7"/>
        <v>40285.208333333336</v>
      </c>
    </row>
    <row r="92" spans="1:20" ht="15" customHeight="1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1">
        <f t="shared" si="7"/>
        <v>42425.25</v>
      </c>
    </row>
    <row r="93" spans="1:20" ht="15" customHeight="1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1">
        <f t="shared" si="7"/>
        <v>42616.208333333328</v>
      </c>
    </row>
    <row r="94" spans="1:20" ht="15" customHeight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1">
        <f t="shared" si="7"/>
        <v>40353.208333333336</v>
      </c>
    </row>
    <row r="95" spans="1:20" ht="15" customHeight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1">
        <f t="shared" si="7"/>
        <v>41206.208333333336</v>
      </c>
    </row>
    <row r="96" spans="1:20" ht="15" customHeight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1">
        <f t="shared" si="7"/>
        <v>43573.208333333328</v>
      </c>
    </row>
    <row r="97" spans="1:20" ht="15" customHeight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1">
        <f t="shared" si="7"/>
        <v>43759.208333333328</v>
      </c>
    </row>
    <row r="98" spans="1:20" ht="15" customHeight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1">
        <f t="shared" si="7"/>
        <v>40625.208333333336</v>
      </c>
    </row>
    <row r="99" spans="1:20" ht="15" customHeight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1">
        <f t="shared" si="7"/>
        <v>42234.208333333328</v>
      </c>
    </row>
    <row r="100" spans="1:20" ht="15" customHeight="1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1">
        <f t="shared" si="7"/>
        <v>42216.208333333328</v>
      </c>
    </row>
    <row r="101" spans="1:20" ht="15" customHeight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1">
        <f t="shared" si="7"/>
        <v>41997.25</v>
      </c>
    </row>
    <row r="102" spans="1:20" ht="15" customHeight="1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1">
        <f t="shared" si="7"/>
        <v>40853.208333333336</v>
      </c>
    </row>
    <row r="103" spans="1:20" ht="15" customHeight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1">
        <f t="shared" si="7"/>
        <v>42063.25</v>
      </c>
    </row>
    <row r="104" spans="1:20" ht="15" customHeight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1">
        <f t="shared" si="7"/>
        <v>43241.208333333328</v>
      </c>
    </row>
    <row r="105" spans="1:20" ht="15" customHeight="1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1">
        <f t="shared" si="7"/>
        <v>40484.208333333336</v>
      </c>
    </row>
    <row r="106" spans="1:20" ht="15" customHeight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1">
        <f t="shared" si="7"/>
        <v>42879.208333333328</v>
      </c>
    </row>
    <row r="107" spans="1:20" ht="15" customHeight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1">
        <f t="shared" si="7"/>
        <v>41384.208333333336</v>
      </c>
    </row>
    <row r="108" spans="1:20" ht="15" customHeight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1">
        <f t="shared" si="7"/>
        <v>43721.208333333328</v>
      </c>
    </row>
    <row r="109" spans="1:20" ht="15" customHeight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1">
        <f t="shared" si="7"/>
        <v>43230.208333333328</v>
      </c>
    </row>
    <row r="110" spans="1:20" ht="15" customHeight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1">
        <f t="shared" si="7"/>
        <v>41042.208333333336</v>
      </c>
    </row>
    <row r="111" spans="1:20" ht="15" customHeight="1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1">
        <f t="shared" si="7"/>
        <v>41653.25</v>
      </c>
    </row>
    <row r="112" spans="1:20" ht="15" customHeight="1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1">
        <f t="shared" si="7"/>
        <v>43373.208333333328</v>
      </c>
    </row>
    <row r="113" spans="1:20" ht="15" customHeight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1">
        <f t="shared" si="7"/>
        <v>41180.208333333336</v>
      </c>
    </row>
    <row r="114" spans="1:20" ht="15" customHeight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1">
        <f t="shared" si="7"/>
        <v>41890.208333333336</v>
      </c>
    </row>
    <row r="115" spans="1:20" ht="15" customHeight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1">
        <f t="shared" si="7"/>
        <v>42997.208333333328</v>
      </c>
    </row>
    <row r="116" spans="1:20" ht="15" customHeight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1">
        <f t="shared" si="7"/>
        <v>43565.208333333328</v>
      </c>
    </row>
    <row r="117" spans="1:20" ht="15" customHeight="1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1">
        <f t="shared" si="7"/>
        <v>43091.25</v>
      </c>
    </row>
    <row r="118" spans="1:20" ht="15" customHeight="1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1">
        <f t="shared" si="7"/>
        <v>42266.208333333328</v>
      </c>
    </row>
    <row r="119" spans="1:20" ht="15" customHeight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1">
        <f t="shared" si="7"/>
        <v>40814.208333333336</v>
      </c>
    </row>
    <row r="120" spans="1:20" ht="15" customHeight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1">
        <f t="shared" si="7"/>
        <v>41671.25</v>
      </c>
    </row>
    <row r="121" spans="1:20" ht="15" customHeight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1">
        <f t="shared" si="7"/>
        <v>41823.208333333336</v>
      </c>
    </row>
    <row r="122" spans="1:20" ht="15" customHeight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1">
        <f t="shared" si="7"/>
        <v>42115.208333333328</v>
      </c>
    </row>
    <row r="123" spans="1:20" ht="15" customHeight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1">
        <f t="shared" si="7"/>
        <v>41930.208333333336</v>
      </c>
    </row>
    <row r="124" spans="1:20" ht="15" customHeight="1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1">
        <f t="shared" si="7"/>
        <v>41997.25</v>
      </c>
    </row>
    <row r="125" spans="1:20" ht="15" customHeight="1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1">
        <f t="shared" si="7"/>
        <v>42335.25</v>
      </c>
    </row>
    <row r="126" spans="1:20" ht="15" customHeight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1">
        <f t="shared" si="7"/>
        <v>43651.208333333328</v>
      </c>
    </row>
    <row r="127" spans="1:20" ht="15" customHeight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1">
        <f t="shared" si="7"/>
        <v>43366.208333333328</v>
      </c>
    </row>
    <row r="128" spans="1:20" ht="15" customHeight="1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1">
        <f t="shared" si="7"/>
        <v>42624.208333333328</v>
      </c>
    </row>
    <row r="129" spans="1:20" ht="15" customHeight="1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1">
        <f t="shared" si="7"/>
        <v>40313.208333333336</v>
      </c>
    </row>
    <row r="130" spans="1:20" ht="15" customHeight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1">
        <f t="shared" si="7"/>
        <v>40430.208333333336</v>
      </c>
    </row>
    <row r="131" spans="1:20" ht="15" customHeight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1">
        <f t="shared" ref="T131:T194" si="11">(((M131/60)/60)/24)+DATE(1970,1,1)</f>
        <v>42063.25</v>
      </c>
    </row>
    <row r="132" spans="1:20" ht="15" customHeight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1">
        <f t="shared" si="11"/>
        <v>40858.25</v>
      </c>
    </row>
    <row r="133" spans="1:20" ht="15" customHeight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1">
        <f t="shared" si="11"/>
        <v>41620.25</v>
      </c>
    </row>
    <row r="134" spans="1:20" ht="15" customHeight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1">
        <f t="shared" si="11"/>
        <v>43128.25</v>
      </c>
    </row>
    <row r="135" spans="1:20" ht="15" customHeight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1">
        <f t="shared" si="11"/>
        <v>40789.208333333336</v>
      </c>
    </row>
    <row r="136" spans="1:20" ht="15" customHeight="1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1">
        <f t="shared" si="11"/>
        <v>40762.208333333336</v>
      </c>
    </row>
    <row r="137" spans="1:20" ht="15" customHeight="1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1">
        <f t="shared" si="11"/>
        <v>41345.208333333336</v>
      </c>
    </row>
    <row r="138" spans="1:20" ht="15" customHeight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1">
        <f t="shared" si="11"/>
        <v>41809.208333333336</v>
      </c>
    </row>
    <row r="139" spans="1:20" ht="15" customHeight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1">
        <f t="shared" si="11"/>
        <v>40463.208333333336</v>
      </c>
    </row>
    <row r="140" spans="1:20" ht="15" customHeight="1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1">
        <f t="shared" si="11"/>
        <v>41186.208333333336</v>
      </c>
    </row>
    <row r="141" spans="1:20" ht="15" customHeight="1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1">
        <f t="shared" si="11"/>
        <v>42131.208333333328</v>
      </c>
    </row>
    <row r="142" spans="1:20" ht="15" customHeight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1">
        <f t="shared" si="11"/>
        <v>43161.25</v>
      </c>
    </row>
    <row r="143" spans="1:20" ht="15" customHeight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1">
        <f t="shared" si="11"/>
        <v>42173.208333333328</v>
      </c>
    </row>
    <row r="144" spans="1:20" ht="15" customHeight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1">
        <f t="shared" si="11"/>
        <v>41046.208333333336</v>
      </c>
    </row>
    <row r="145" spans="1:20" ht="15" customHeight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1">
        <f t="shared" si="11"/>
        <v>40377.208333333336</v>
      </c>
    </row>
    <row r="146" spans="1:20" ht="15" customHeight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1">
        <f t="shared" si="11"/>
        <v>43641.208333333328</v>
      </c>
    </row>
    <row r="147" spans="1:20" ht="15" customHeight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1">
        <f t="shared" si="11"/>
        <v>41894.208333333336</v>
      </c>
    </row>
    <row r="148" spans="1:20" ht="15" customHeight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1">
        <f t="shared" si="11"/>
        <v>40875.25</v>
      </c>
    </row>
    <row r="149" spans="1:20" ht="15" customHeight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1">
        <f t="shared" si="11"/>
        <v>42540.208333333328</v>
      </c>
    </row>
    <row r="150" spans="1:20" ht="15" customHeight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1">
        <f t="shared" si="11"/>
        <v>42950.208333333328</v>
      </c>
    </row>
    <row r="151" spans="1:20" ht="15" customHeight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1">
        <f t="shared" si="11"/>
        <v>41327.25</v>
      </c>
    </row>
    <row r="152" spans="1:20" ht="15" customHeight="1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1">
        <f t="shared" si="11"/>
        <v>43451.25</v>
      </c>
    </row>
    <row r="153" spans="1:20" ht="15" customHeight="1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1">
        <f t="shared" si="11"/>
        <v>41850.208333333336</v>
      </c>
    </row>
    <row r="154" spans="1:20" ht="15" customHeight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1">
        <f t="shared" si="11"/>
        <v>42790.25</v>
      </c>
    </row>
    <row r="155" spans="1:20" ht="15" customHeight="1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1">
        <f t="shared" si="11"/>
        <v>41207.208333333336</v>
      </c>
    </row>
    <row r="156" spans="1:20" ht="15" customHeight="1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1">
        <f t="shared" si="11"/>
        <v>42525.208333333328</v>
      </c>
    </row>
    <row r="157" spans="1:20" ht="15" customHeight="1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1">
        <f t="shared" si="11"/>
        <v>40277.208333333336</v>
      </c>
    </row>
    <row r="158" spans="1:20" ht="15" customHeight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1">
        <f t="shared" si="11"/>
        <v>43767.208333333328</v>
      </c>
    </row>
    <row r="159" spans="1:20" ht="15" customHeight="1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1">
        <f t="shared" si="11"/>
        <v>41650.25</v>
      </c>
    </row>
    <row r="160" spans="1:20" ht="15" customHeight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1">
        <f t="shared" si="11"/>
        <v>42347.25</v>
      </c>
    </row>
    <row r="161" spans="1:20" ht="15" customHeight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1">
        <f t="shared" si="11"/>
        <v>43569.208333333328</v>
      </c>
    </row>
    <row r="162" spans="1:20" ht="15" customHeight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1">
        <f t="shared" si="11"/>
        <v>43598.208333333328</v>
      </c>
    </row>
    <row r="163" spans="1:20" ht="15" customHeight="1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1">
        <f t="shared" si="11"/>
        <v>42276.208333333328</v>
      </c>
    </row>
    <row r="164" spans="1:20" ht="15" customHeight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1">
        <f t="shared" si="11"/>
        <v>43472.25</v>
      </c>
    </row>
    <row r="165" spans="1:20" ht="15" customHeight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1">
        <f t="shared" si="11"/>
        <v>43077.25</v>
      </c>
    </row>
    <row r="166" spans="1:20" ht="15" customHeight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1">
        <f t="shared" si="11"/>
        <v>43017.208333333328</v>
      </c>
    </row>
    <row r="167" spans="1:20" ht="15" customHeight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1">
        <f t="shared" si="11"/>
        <v>42980.208333333328</v>
      </c>
    </row>
    <row r="168" spans="1:20" ht="15" customHeight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1">
        <f t="shared" si="11"/>
        <v>40538.25</v>
      </c>
    </row>
    <row r="169" spans="1:20" ht="15" customHeight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1">
        <f t="shared" si="11"/>
        <v>41445.208333333336</v>
      </c>
    </row>
    <row r="170" spans="1:20" ht="15" customHeight="1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1">
        <f t="shared" si="11"/>
        <v>43541.208333333328</v>
      </c>
    </row>
    <row r="171" spans="1:20" ht="15" customHeight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1">
        <f t="shared" si="11"/>
        <v>41105.208333333336</v>
      </c>
    </row>
    <row r="172" spans="1:20" ht="15" customHeight="1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1">
        <f t="shared" si="11"/>
        <v>42957.208333333328</v>
      </c>
    </row>
    <row r="173" spans="1:20" ht="15" customHeight="1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1">
        <f t="shared" si="11"/>
        <v>41740.208333333336</v>
      </c>
    </row>
    <row r="174" spans="1:20" ht="15" customHeight="1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1">
        <f t="shared" si="11"/>
        <v>41854.208333333336</v>
      </c>
    </row>
    <row r="175" spans="1:20" ht="15" customHeight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1">
        <f t="shared" si="11"/>
        <v>41418.208333333336</v>
      </c>
    </row>
    <row r="176" spans="1:20" ht="15" customHeight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1">
        <f t="shared" si="11"/>
        <v>42283.208333333328</v>
      </c>
    </row>
    <row r="177" spans="1:20" ht="15" customHeight="1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1">
        <f t="shared" si="11"/>
        <v>42632.208333333328</v>
      </c>
    </row>
    <row r="178" spans="1:20" ht="15" customHeight="1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1">
        <f t="shared" si="11"/>
        <v>42625.208333333328</v>
      </c>
    </row>
    <row r="179" spans="1:20" ht="15" customHeight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1">
        <f t="shared" si="11"/>
        <v>40522.25</v>
      </c>
    </row>
    <row r="180" spans="1:20" ht="15" customHeight="1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1">
        <f t="shared" si="11"/>
        <v>43008.208333333328</v>
      </c>
    </row>
    <row r="181" spans="1:20" ht="15" customHeight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1">
        <f t="shared" si="11"/>
        <v>41351.208333333336</v>
      </c>
    </row>
    <row r="182" spans="1:20" ht="15" customHeight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1">
        <f t="shared" si="11"/>
        <v>40264.208333333336</v>
      </c>
    </row>
    <row r="183" spans="1:20" ht="15" customHeight="1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1">
        <f t="shared" si="11"/>
        <v>43030.208333333328</v>
      </c>
    </row>
    <row r="184" spans="1:20" ht="15" customHeight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1">
        <f t="shared" si="11"/>
        <v>43647.208333333328</v>
      </c>
    </row>
    <row r="185" spans="1:20" ht="15" customHeight="1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1">
        <f t="shared" si="11"/>
        <v>40443.208333333336</v>
      </c>
    </row>
    <row r="186" spans="1:20" ht="15" customHeight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1">
        <f t="shared" si="11"/>
        <v>43589.208333333328</v>
      </c>
    </row>
    <row r="187" spans="1:20" ht="15" customHeight="1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1">
        <f t="shared" si="11"/>
        <v>43244.208333333328</v>
      </c>
    </row>
    <row r="188" spans="1:20" ht="15" customHeight="1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1">
        <f t="shared" si="11"/>
        <v>41797.208333333336</v>
      </c>
    </row>
    <row r="189" spans="1:20" ht="15" customHeight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1">
        <f t="shared" si="11"/>
        <v>41356.208333333336</v>
      </c>
    </row>
    <row r="190" spans="1:20" ht="15" customHeight="1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1">
        <f t="shared" si="11"/>
        <v>41976.25</v>
      </c>
    </row>
    <row r="191" spans="1:20" ht="15" customHeight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1">
        <f t="shared" si="11"/>
        <v>42433.25</v>
      </c>
    </row>
    <row r="192" spans="1:20" ht="15" customHeight="1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1">
        <f t="shared" si="11"/>
        <v>41430.208333333336</v>
      </c>
    </row>
    <row r="193" spans="1:20" ht="15" customHeight="1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1">
        <f t="shared" si="11"/>
        <v>43539.208333333328</v>
      </c>
    </row>
    <row r="194" spans="1:20" ht="15" customHeight="1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1">
        <f t="shared" si="11"/>
        <v>41821.208333333336</v>
      </c>
    </row>
    <row r="195" spans="1:20" ht="15" customHeight="1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1">
        <f t="shared" ref="T195:T258" si="15">(((M195/60)/60)/24)+DATE(1970,1,1)</f>
        <v>43202.208333333328</v>
      </c>
    </row>
    <row r="196" spans="1:20" ht="15" customHeight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1">
        <f t="shared" si="15"/>
        <v>42277.208333333328</v>
      </c>
    </row>
    <row r="197" spans="1:20" ht="15" customHeight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1">
        <f t="shared" si="15"/>
        <v>43317.208333333328</v>
      </c>
    </row>
    <row r="198" spans="1:20" ht="15" customHeight="1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1">
        <f t="shared" si="15"/>
        <v>42635.208333333328</v>
      </c>
    </row>
    <row r="199" spans="1:20" ht="15" customHeight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1">
        <f t="shared" si="15"/>
        <v>42923.208333333328</v>
      </c>
    </row>
    <row r="200" spans="1:20" ht="15" customHeight="1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1">
        <f t="shared" si="15"/>
        <v>40425.208333333336</v>
      </c>
    </row>
    <row r="201" spans="1:20" ht="15" customHeight="1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1">
        <f t="shared" si="15"/>
        <v>42196.208333333328</v>
      </c>
    </row>
    <row r="202" spans="1:20" ht="15" customHeight="1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1">
        <f t="shared" si="15"/>
        <v>40273.208333333336</v>
      </c>
    </row>
    <row r="203" spans="1:20" ht="15" customHeight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1">
        <f t="shared" si="15"/>
        <v>41863.208333333336</v>
      </c>
    </row>
    <row r="204" spans="1:20" ht="15" customHeight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1">
        <f t="shared" si="15"/>
        <v>40822.208333333336</v>
      </c>
    </row>
    <row r="205" spans="1:20" ht="15" customHeight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1">
        <f t="shared" si="15"/>
        <v>42754.25</v>
      </c>
    </row>
    <row r="206" spans="1:20" ht="15" customHeight="1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1">
        <f t="shared" si="15"/>
        <v>40646.208333333336</v>
      </c>
    </row>
    <row r="207" spans="1:20" ht="15" customHeight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1">
        <f t="shared" si="15"/>
        <v>43402.208333333328</v>
      </c>
    </row>
    <row r="208" spans="1:20" ht="15" customHeight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1">
        <f t="shared" si="15"/>
        <v>40245.25</v>
      </c>
    </row>
    <row r="209" spans="1:20" ht="15" customHeight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1">
        <f t="shared" si="15"/>
        <v>43360.208333333328</v>
      </c>
    </row>
    <row r="210" spans="1:20" ht="15" customHeight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1">
        <f t="shared" si="15"/>
        <v>43072.25</v>
      </c>
    </row>
    <row r="211" spans="1:20" ht="15" customHeight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1">
        <f t="shared" si="15"/>
        <v>42503.208333333328</v>
      </c>
    </row>
    <row r="212" spans="1:20" ht="15" customHeight="1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1">
        <f t="shared" si="15"/>
        <v>42824.208333333328</v>
      </c>
    </row>
    <row r="213" spans="1:20" ht="15" customHeight="1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1">
        <f t="shared" si="15"/>
        <v>41537.208333333336</v>
      </c>
    </row>
    <row r="214" spans="1:20" ht="15" customHeight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1">
        <f t="shared" si="15"/>
        <v>43860.25</v>
      </c>
    </row>
    <row r="215" spans="1:20" ht="15" customHeight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1">
        <f t="shared" si="15"/>
        <v>40496.25</v>
      </c>
    </row>
    <row r="216" spans="1:20" ht="15" customHeight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1">
        <f t="shared" si="15"/>
        <v>40415.208333333336</v>
      </c>
    </row>
    <row r="217" spans="1:20" ht="15" customHeight="1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1">
        <f t="shared" si="15"/>
        <v>43511.25</v>
      </c>
    </row>
    <row r="218" spans="1:20" ht="15" customHeight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1">
        <f t="shared" si="15"/>
        <v>40871.25</v>
      </c>
    </row>
    <row r="219" spans="1:20" ht="15" customHeight="1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1">
        <f t="shared" si="15"/>
        <v>43592.208333333328</v>
      </c>
    </row>
    <row r="220" spans="1:20" ht="15" customHeight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1">
        <f t="shared" si="15"/>
        <v>40892.25</v>
      </c>
    </row>
    <row r="221" spans="1:20" ht="15" customHeight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1">
        <f t="shared" si="15"/>
        <v>41149.208333333336</v>
      </c>
    </row>
    <row r="222" spans="1:20" ht="15" customHeight="1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1">
        <f t="shared" si="15"/>
        <v>40743.208333333336</v>
      </c>
    </row>
    <row r="223" spans="1:20" ht="15" customHeight="1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1">
        <f t="shared" si="15"/>
        <v>41083.208333333336</v>
      </c>
    </row>
    <row r="224" spans="1:20" ht="15" customHeight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1">
        <f t="shared" si="15"/>
        <v>41915.208333333336</v>
      </c>
    </row>
    <row r="225" spans="1:20" ht="15" customHeight="1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1">
        <f t="shared" si="15"/>
        <v>42459.208333333328</v>
      </c>
    </row>
    <row r="226" spans="1:20" ht="15" customHeight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1">
        <f t="shared" si="15"/>
        <v>41951.25</v>
      </c>
    </row>
    <row r="227" spans="1:20" ht="15" customHeight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1">
        <f t="shared" si="15"/>
        <v>41762.208333333336</v>
      </c>
    </row>
    <row r="228" spans="1:20" ht="15" customHeight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1">
        <f t="shared" si="15"/>
        <v>40313.208333333336</v>
      </c>
    </row>
    <row r="229" spans="1:20" ht="15" customHeight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1">
        <f t="shared" si="15"/>
        <v>42145.208333333328</v>
      </c>
    </row>
    <row r="230" spans="1:20" ht="15" customHeight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1">
        <f t="shared" si="15"/>
        <v>42638.208333333328</v>
      </c>
    </row>
    <row r="231" spans="1:20" ht="15" customHeight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1">
        <f t="shared" si="15"/>
        <v>42935.208333333328</v>
      </c>
    </row>
    <row r="232" spans="1:20" ht="15" customHeight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1">
        <f t="shared" si="15"/>
        <v>43805.25</v>
      </c>
    </row>
    <row r="233" spans="1:20" ht="15" customHeight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1">
        <f t="shared" si="15"/>
        <v>41473.208333333336</v>
      </c>
    </row>
    <row r="234" spans="1:20" ht="15" customHeight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1">
        <f t="shared" si="15"/>
        <v>42577.208333333328</v>
      </c>
    </row>
    <row r="235" spans="1:20" ht="15" customHeight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1">
        <f t="shared" si="15"/>
        <v>40722.208333333336</v>
      </c>
    </row>
    <row r="236" spans="1:20" ht="15" customHeight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1">
        <f t="shared" si="15"/>
        <v>42976.208333333328</v>
      </c>
    </row>
    <row r="237" spans="1:20" ht="15" customHeight="1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1">
        <f t="shared" si="15"/>
        <v>42784.25</v>
      </c>
    </row>
    <row r="238" spans="1:20" ht="15" customHeight="1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1">
        <f t="shared" si="15"/>
        <v>43648.208333333328</v>
      </c>
    </row>
    <row r="239" spans="1:20" ht="15" customHeight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1">
        <f t="shared" si="15"/>
        <v>41756.208333333336</v>
      </c>
    </row>
    <row r="240" spans="1:20" ht="15" customHeight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1">
        <f t="shared" si="15"/>
        <v>43108.25</v>
      </c>
    </row>
    <row r="241" spans="1:20" ht="15" customHeight="1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1">
        <f t="shared" si="15"/>
        <v>42249.208333333328</v>
      </c>
    </row>
    <row r="242" spans="1:20" ht="15" customHeight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1">
        <f t="shared" si="15"/>
        <v>40397.208333333336</v>
      </c>
    </row>
    <row r="243" spans="1:20" ht="15" customHeight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1">
        <f t="shared" si="15"/>
        <v>41752.208333333336</v>
      </c>
    </row>
    <row r="244" spans="1:20" ht="15" customHeight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1">
        <f t="shared" si="15"/>
        <v>42875.208333333328</v>
      </c>
    </row>
    <row r="245" spans="1:20" ht="15" customHeight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1">
        <f t="shared" si="15"/>
        <v>43166.25</v>
      </c>
    </row>
    <row r="246" spans="1:20" ht="15" customHeight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1">
        <f t="shared" si="15"/>
        <v>41886.208333333336</v>
      </c>
    </row>
    <row r="247" spans="1:20" ht="15" customHeight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1">
        <f t="shared" si="15"/>
        <v>41737.208333333336</v>
      </c>
    </row>
    <row r="248" spans="1:20" ht="15" customHeight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1">
        <f t="shared" si="15"/>
        <v>41495.208333333336</v>
      </c>
    </row>
    <row r="249" spans="1:20" ht="15" customHeight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1">
        <f t="shared" si="15"/>
        <v>42741.25</v>
      </c>
    </row>
    <row r="250" spans="1:20" ht="15" customHeight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1">
        <f t="shared" si="15"/>
        <v>42009.25</v>
      </c>
    </row>
    <row r="251" spans="1:20" ht="15" customHeight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1">
        <f t="shared" si="15"/>
        <v>42013.25</v>
      </c>
    </row>
    <row r="252" spans="1:20" ht="15" customHeight="1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1">
        <f t="shared" si="15"/>
        <v>40238.25</v>
      </c>
    </row>
    <row r="253" spans="1:20" ht="15" customHeight="1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1">
        <f t="shared" si="15"/>
        <v>41254.25</v>
      </c>
    </row>
    <row r="254" spans="1:20" ht="15" customHeight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1">
        <f t="shared" si="15"/>
        <v>41577.208333333336</v>
      </c>
    </row>
    <row r="255" spans="1:20" ht="15" customHeight="1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1">
        <f t="shared" si="15"/>
        <v>40653.208333333336</v>
      </c>
    </row>
    <row r="256" spans="1:20" ht="15" customHeight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1">
        <f t="shared" si="15"/>
        <v>42789.25</v>
      </c>
    </row>
    <row r="257" spans="1:20" ht="15" customHeight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1">
        <f t="shared" si="15"/>
        <v>40595.25</v>
      </c>
    </row>
    <row r="258" spans="1:20" ht="15" customHeight="1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1">
        <f t="shared" si="15"/>
        <v>42430.25</v>
      </c>
    </row>
    <row r="259" spans="1:20" ht="15" customHeight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1">
        <f t="shared" ref="T259:T322" si="19">(((M259/60)/60)/24)+DATE(1970,1,1)</f>
        <v>41352.208333333336</v>
      </c>
    </row>
    <row r="260" spans="1:20" ht="15" customHeight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1">
        <f t="shared" si="19"/>
        <v>42732.25</v>
      </c>
    </row>
    <row r="261" spans="1:20" ht="15" customHeight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1">
        <f t="shared" si="19"/>
        <v>41270.25</v>
      </c>
    </row>
    <row r="262" spans="1:20" ht="15" customHeight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1">
        <f t="shared" si="19"/>
        <v>41192.208333333336</v>
      </c>
    </row>
    <row r="263" spans="1:20" ht="15" customHeight="1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1">
        <f t="shared" si="19"/>
        <v>40419.208333333336</v>
      </c>
    </row>
    <row r="264" spans="1:20" ht="15" customHeight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1">
        <f t="shared" si="19"/>
        <v>40664.208333333336</v>
      </c>
    </row>
    <row r="265" spans="1:20" ht="15" customHeight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1">
        <f t="shared" si="19"/>
        <v>40187.25</v>
      </c>
    </row>
    <row r="266" spans="1:20" ht="15" customHeight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1">
        <f t="shared" si="19"/>
        <v>41333.25</v>
      </c>
    </row>
    <row r="267" spans="1:20" ht="15" customHeight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1">
        <f t="shared" si="19"/>
        <v>42416.25</v>
      </c>
    </row>
    <row r="268" spans="1:20" ht="15" customHeight="1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1">
        <f t="shared" si="19"/>
        <v>41983.25</v>
      </c>
    </row>
    <row r="269" spans="1:20" ht="15" customHeight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1">
        <f t="shared" si="19"/>
        <v>41222.25</v>
      </c>
    </row>
    <row r="270" spans="1:20" ht="15" customHeight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1">
        <f t="shared" si="19"/>
        <v>41232.25</v>
      </c>
    </row>
    <row r="271" spans="1:20" ht="15" customHeight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1">
        <f t="shared" si="19"/>
        <v>43517.25</v>
      </c>
    </row>
    <row r="272" spans="1:20" ht="15" customHeight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1">
        <f t="shared" si="19"/>
        <v>40516.25</v>
      </c>
    </row>
    <row r="273" spans="1:20" ht="15" customHeight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1">
        <f t="shared" si="19"/>
        <v>42376.25</v>
      </c>
    </row>
    <row r="274" spans="1:20" ht="15" customHeight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1">
        <f t="shared" si="19"/>
        <v>43681.208333333328</v>
      </c>
    </row>
    <row r="275" spans="1:20" ht="15" customHeight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1">
        <f t="shared" si="19"/>
        <v>42998.208333333328</v>
      </c>
    </row>
    <row r="276" spans="1:20" ht="15" customHeight="1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1">
        <f t="shared" si="19"/>
        <v>43050.25</v>
      </c>
    </row>
    <row r="277" spans="1:20" ht="15" customHeight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1">
        <f t="shared" si="19"/>
        <v>43569.208333333328</v>
      </c>
    </row>
    <row r="278" spans="1:20" ht="15" customHeight="1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1">
        <f t="shared" si="19"/>
        <v>41023.208333333336</v>
      </c>
    </row>
    <row r="279" spans="1:20" ht="15" customHeight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1">
        <f t="shared" si="19"/>
        <v>40380.208333333336</v>
      </c>
    </row>
    <row r="280" spans="1:20" ht="15" customHeight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1">
        <f t="shared" si="19"/>
        <v>41264.25</v>
      </c>
    </row>
    <row r="281" spans="1:20" ht="15" customHeight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1">
        <f t="shared" si="19"/>
        <v>43349.208333333328</v>
      </c>
    </row>
    <row r="282" spans="1:20" ht="15" customHeight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1">
        <f t="shared" si="19"/>
        <v>43066.25</v>
      </c>
    </row>
    <row r="283" spans="1:20" ht="15" customHeight="1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1">
        <f t="shared" si="19"/>
        <v>41000.208333333336</v>
      </c>
    </row>
    <row r="284" spans="1:20" ht="15" customHeight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1">
        <f t="shared" si="19"/>
        <v>42707.25</v>
      </c>
    </row>
    <row r="285" spans="1:20" ht="15" customHeight="1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1">
        <f t="shared" si="19"/>
        <v>42525.208333333328</v>
      </c>
    </row>
    <row r="286" spans="1:20" ht="15" customHeight="1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1">
        <f t="shared" si="19"/>
        <v>41035.208333333336</v>
      </c>
    </row>
    <row r="287" spans="1:20" ht="15" customHeight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1">
        <f t="shared" si="19"/>
        <v>42661.208333333328</v>
      </c>
    </row>
    <row r="288" spans="1:20" ht="15" customHeight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1">
        <f t="shared" si="19"/>
        <v>42704.25</v>
      </c>
    </row>
    <row r="289" spans="1:20" ht="15" customHeight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1">
        <f t="shared" si="19"/>
        <v>42122.208333333328</v>
      </c>
    </row>
    <row r="290" spans="1:20" ht="15" customHeight="1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1">
        <f t="shared" si="19"/>
        <v>40983.208333333336</v>
      </c>
    </row>
    <row r="291" spans="1:20" ht="15" customHeight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1">
        <f t="shared" si="19"/>
        <v>42222.208333333328</v>
      </c>
    </row>
    <row r="292" spans="1:20" ht="15" customHeight="1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1">
        <f t="shared" si="19"/>
        <v>41436.208333333336</v>
      </c>
    </row>
    <row r="293" spans="1:20" ht="15" customHeight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1">
        <f t="shared" si="19"/>
        <v>40835.208333333336</v>
      </c>
    </row>
    <row r="294" spans="1:20" ht="15" customHeight="1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1">
        <f t="shared" si="19"/>
        <v>41002.208333333336</v>
      </c>
    </row>
    <row r="295" spans="1:20" ht="15" customHeight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1">
        <f t="shared" si="19"/>
        <v>40465.208333333336</v>
      </c>
    </row>
    <row r="296" spans="1:20" ht="15" customHeight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1">
        <f t="shared" si="19"/>
        <v>43411.25</v>
      </c>
    </row>
    <row r="297" spans="1:20" ht="15" customHeight="1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1">
        <f t="shared" si="19"/>
        <v>41587.25</v>
      </c>
    </row>
    <row r="298" spans="1:20" ht="15" customHeight="1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1">
        <f t="shared" si="19"/>
        <v>43515.25</v>
      </c>
    </row>
    <row r="299" spans="1:20" ht="15" customHeight="1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1">
        <f t="shared" si="19"/>
        <v>41662.25</v>
      </c>
    </row>
    <row r="300" spans="1:20" ht="15" customHeight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1">
        <f t="shared" si="19"/>
        <v>42444.208333333328</v>
      </c>
    </row>
    <row r="301" spans="1:20" ht="15" customHeight="1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1">
        <f t="shared" si="19"/>
        <v>42488.208333333328</v>
      </c>
    </row>
    <row r="302" spans="1:20" ht="15" customHeight="1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1">
        <f t="shared" si="19"/>
        <v>42978.208333333328</v>
      </c>
    </row>
    <row r="303" spans="1:20" ht="15" customHeight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1">
        <f t="shared" si="19"/>
        <v>42078.208333333328</v>
      </c>
    </row>
    <row r="304" spans="1:20" ht="15" customHeight="1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1">
        <f t="shared" si="19"/>
        <v>43359.208333333328</v>
      </c>
    </row>
    <row r="305" spans="1:20" ht="15" customHeight="1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1">
        <f t="shared" si="19"/>
        <v>42381.25</v>
      </c>
    </row>
    <row r="306" spans="1:20" ht="15" customHeight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1">
        <f t="shared" si="19"/>
        <v>42630.208333333328</v>
      </c>
    </row>
    <row r="307" spans="1:20" ht="15" customHeight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1">
        <f t="shared" si="19"/>
        <v>42489.208333333328</v>
      </c>
    </row>
    <row r="308" spans="1:20" ht="15" customHeight="1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1">
        <f t="shared" si="19"/>
        <v>42933.208333333328</v>
      </c>
    </row>
    <row r="309" spans="1:20" ht="15" customHeight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1">
        <f t="shared" si="19"/>
        <v>41086.208333333336</v>
      </c>
    </row>
    <row r="310" spans="1:20" ht="15" customHeight="1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1">
        <f t="shared" si="19"/>
        <v>40652.208333333336</v>
      </c>
    </row>
    <row r="311" spans="1:20" ht="15" customHeight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1">
        <f t="shared" si="19"/>
        <v>40827.208333333336</v>
      </c>
    </row>
    <row r="312" spans="1:20" ht="15" customHeight="1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1">
        <f t="shared" si="19"/>
        <v>40293.208333333336</v>
      </c>
    </row>
    <row r="313" spans="1:20" ht="15" customHeight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1">
        <f t="shared" si="19"/>
        <v>40602.25</v>
      </c>
    </row>
    <row r="314" spans="1:20" ht="15" customHeight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1">
        <f t="shared" si="19"/>
        <v>41579.208333333336</v>
      </c>
    </row>
    <row r="315" spans="1:20" ht="15" customHeight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1">
        <f t="shared" si="19"/>
        <v>40968.25</v>
      </c>
    </row>
    <row r="316" spans="1:20" ht="15" customHeight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1">
        <f t="shared" si="19"/>
        <v>43541.208333333328</v>
      </c>
    </row>
    <row r="317" spans="1:20" ht="15" customHeight="1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1">
        <f t="shared" si="19"/>
        <v>41812.208333333336</v>
      </c>
    </row>
    <row r="318" spans="1:20" ht="15" customHeight="1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1">
        <f t="shared" si="19"/>
        <v>43789.25</v>
      </c>
    </row>
    <row r="319" spans="1:20" ht="15" customHeight="1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1">
        <f t="shared" si="19"/>
        <v>42882.208333333328</v>
      </c>
    </row>
    <row r="320" spans="1:20" ht="15" customHeight="1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1">
        <f t="shared" si="19"/>
        <v>41686.25</v>
      </c>
    </row>
    <row r="321" spans="1:20" ht="15" customHeight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1">
        <f t="shared" si="19"/>
        <v>40426.208333333336</v>
      </c>
    </row>
    <row r="322" spans="1:20" ht="15" customHeight="1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1">
        <f t="shared" si="19"/>
        <v>40682.208333333336</v>
      </c>
    </row>
    <row r="323" spans="1:20" ht="15" customHeight="1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1">
        <f t="shared" ref="T323:T386" si="23">(((M323/60)/60)/24)+DATE(1970,1,1)</f>
        <v>40642.208333333336</v>
      </c>
    </row>
    <row r="324" spans="1:20" ht="15" customHeight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1">
        <f t="shared" si="23"/>
        <v>40520.25</v>
      </c>
    </row>
    <row r="325" spans="1:20" ht="15" customHeight="1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1">
        <f t="shared" si="23"/>
        <v>41727.208333333336</v>
      </c>
    </row>
    <row r="326" spans="1:20" ht="15" customHeight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1">
        <f t="shared" si="23"/>
        <v>42188.208333333328</v>
      </c>
    </row>
    <row r="327" spans="1:20" ht="15" customHeight="1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1">
        <f t="shared" si="23"/>
        <v>43290.208333333328</v>
      </c>
    </row>
    <row r="328" spans="1:20" ht="15" customHeight="1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1">
        <f t="shared" si="23"/>
        <v>42370.25</v>
      </c>
    </row>
    <row r="329" spans="1:20" ht="15" customHeight="1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1">
        <f t="shared" si="23"/>
        <v>43709.208333333328</v>
      </c>
    </row>
    <row r="330" spans="1:20" ht="15" customHeight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1">
        <f t="shared" si="23"/>
        <v>43445.25</v>
      </c>
    </row>
    <row r="331" spans="1:20" ht="15" customHeight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1">
        <f t="shared" si="23"/>
        <v>42727.25</v>
      </c>
    </row>
    <row r="332" spans="1:20" ht="15" customHeight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1">
        <f t="shared" si="23"/>
        <v>43078.25</v>
      </c>
    </row>
    <row r="333" spans="1:20" ht="15" customHeight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1">
        <f t="shared" si="23"/>
        <v>40897.25</v>
      </c>
    </row>
    <row r="334" spans="1:20" ht="15" customHeight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1">
        <f t="shared" si="23"/>
        <v>41362.208333333336</v>
      </c>
    </row>
    <row r="335" spans="1:20" ht="15" customHeight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1">
        <f t="shared" si="23"/>
        <v>43452.25</v>
      </c>
    </row>
    <row r="336" spans="1:20" ht="15" customHeight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1">
        <f t="shared" si="23"/>
        <v>43117.25</v>
      </c>
    </row>
    <row r="337" spans="1:20" ht="15" customHeight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1">
        <f t="shared" si="23"/>
        <v>43797.25</v>
      </c>
    </row>
    <row r="338" spans="1:20" ht="15" customHeight="1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1">
        <f t="shared" si="23"/>
        <v>40528.25</v>
      </c>
    </row>
    <row r="339" spans="1:20" ht="15" customHeight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1">
        <f t="shared" si="23"/>
        <v>43781.25</v>
      </c>
    </row>
    <row r="340" spans="1:20" ht="15" customHeight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1">
        <f t="shared" si="23"/>
        <v>40851.208333333336</v>
      </c>
    </row>
    <row r="341" spans="1:20" ht="15" customHeight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1">
        <f t="shared" si="23"/>
        <v>42963.208333333328</v>
      </c>
    </row>
    <row r="342" spans="1:20" ht="15" customHeight="1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1">
        <f t="shared" si="23"/>
        <v>40890.25</v>
      </c>
    </row>
    <row r="343" spans="1:20" ht="15" customHeight="1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1">
        <f t="shared" si="23"/>
        <v>42251.208333333328</v>
      </c>
    </row>
    <row r="344" spans="1:20" ht="15" customHeight="1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1">
        <f t="shared" si="23"/>
        <v>41487.208333333336</v>
      </c>
    </row>
    <row r="345" spans="1:20" ht="15" customHeight="1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1">
        <f t="shared" si="23"/>
        <v>41650.25</v>
      </c>
    </row>
    <row r="346" spans="1:20" ht="15" customHeight="1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1">
        <f t="shared" si="23"/>
        <v>43162.25</v>
      </c>
    </row>
    <row r="347" spans="1:20" ht="15" customHeight="1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1">
        <f t="shared" si="23"/>
        <v>42195.208333333328</v>
      </c>
    </row>
    <row r="348" spans="1:20" ht="15" customHeight="1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1">
        <f t="shared" si="23"/>
        <v>43026.208333333328</v>
      </c>
    </row>
    <row r="349" spans="1:20" ht="15" customHeight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1">
        <f t="shared" si="23"/>
        <v>42070.25</v>
      </c>
    </row>
    <row r="350" spans="1:20" ht="15" customHeight="1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1">
        <f t="shared" si="23"/>
        <v>42795.25</v>
      </c>
    </row>
    <row r="351" spans="1:20" ht="15" customHeight="1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1">
        <f t="shared" si="23"/>
        <v>42960.208333333328</v>
      </c>
    </row>
    <row r="352" spans="1:20" ht="15" customHeight="1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1">
        <f t="shared" si="23"/>
        <v>42162.208333333328</v>
      </c>
    </row>
    <row r="353" spans="1:20" ht="15" customHeight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1">
        <f t="shared" si="23"/>
        <v>42254.208333333328</v>
      </c>
    </row>
    <row r="354" spans="1:20" ht="15" customHeight="1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1">
        <f t="shared" si="23"/>
        <v>42323.25</v>
      </c>
    </row>
    <row r="355" spans="1:20" ht="15" customHeight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1">
        <f t="shared" si="23"/>
        <v>43652.208333333328</v>
      </c>
    </row>
    <row r="356" spans="1:20" ht="15" customHeight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1">
        <f t="shared" si="23"/>
        <v>41527.208333333336</v>
      </c>
    </row>
    <row r="357" spans="1:20" ht="15" customHeight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1">
        <f t="shared" si="23"/>
        <v>42797.25</v>
      </c>
    </row>
    <row r="358" spans="1:20" ht="15" customHeight="1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1">
        <f t="shared" si="23"/>
        <v>40931.25</v>
      </c>
    </row>
    <row r="359" spans="1:20" ht="15" customHeight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1">
        <f t="shared" si="23"/>
        <v>42275.208333333328</v>
      </c>
    </row>
    <row r="360" spans="1:20" ht="15" customHeight="1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1">
        <f t="shared" si="23"/>
        <v>43325.208333333328</v>
      </c>
    </row>
    <row r="361" spans="1:20" ht="15" customHeight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1">
        <f t="shared" si="23"/>
        <v>40789.208333333336</v>
      </c>
    </row>
    <row r="362" spans="1:20" ht="15" customHeight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1">
        <f t="shared" si="23"/>
        <v>40558.25</v>
      </c>
    </row>
    <row r="363" spans="1:20" ht="15" customHeight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1">
        <f t="shared" si="23"/>
        <v>43039.208333333328</v>
      </c>
    </row>
    <row r="364" spans="1:20" ht="15" customHeight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1">
        <f t="shared" si="23"/>
        <v>40608.25</v>
      </c>
    </row>
    <row r="365" spans="1:20" ht="15" customHeight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1">
        <f t="shared" si="23"/>
        <v>40905.25</v>
      </c>
    </row>
    <row r="366" spans="1:20" ht="15" customHeight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1">
        <f t="shared" si="23"/>
        <v>43194.208333333328</v>
      </c>
    </row>
    <row r="367" spans="1:20" ht="15" customHeight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1">
        <f t="shared" si="23"/>
        <v>42760.25</v>
      </c>
    </row>
    <row r="368" spans="1:20" ht="15" customHeight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1">
        <f t="shared" si="23"/>
        <v>40547.25</v>
      </c>
    </row>
    <row r="369" spans="1:20" ht="15" customHeight="1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1">
        <f t="shared" si="23"/>
        <v>41954.25</v>
      </c>
    </row>
    <row r="370" spans="1:20" ht="15" customHeight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1">
        <f t="shared" si="23"/>
        <v>40487.208333333336</v>
      </c>
    </row>
    <row r="371" spans="1:20" ht="15" customHeight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1">
        <f t="shared" si="23"/>
        <v>41347.208333333336</v>
      </c>
    </row>
    <row r="372" spans="1:20" ht="15" customHeight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1">
        <f t="shared" si="23"/>
        <v>43576.208333333328</v>
      </c>
    </row>
    <row r="373" spans="1:20" ht="15" customHeight="1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1">
        <f t="shared" si="23"/>
        <v>42094.208333333328</v>
      </c>
    </row>
    <row r="374" spans="1:20" ht="15" customHeight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1">
        <f t="shared" si="23"/>
        <v>42032.25</v>
      </c>
    </row>
    <row r="375" spans="1:20" ht="15" customHeight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1">
        <f t="shared" si="23"/>
        <v>42972.208333333328</v>
      </c>
    </row>
    <row r="376" spans="1:20" ht="15" customHeight="1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1">
        <f t="shared" si="23"/>
        <v>43481.25</v>
      </c>
    </row>
    <row r="377" spans="1:20" ht="15" customHeight="1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1">
        <f t="shared" si="23"/>
        <v>42350.25</v>
      </c>
    </row>
    <row r="378" spans="1:20" ht="15" customHeight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1">
        <f t="shared" si="23"/>
        <v>41832.208333333336</v>
      </c>
    </row>
    <row r="379" spans="1:20" ht="15" customHeight="1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1">
        <f t="shared" si="23"/>
        <v>43774.25</v>
      </c>
    </row>
    <row r="380" spans="1:20" ht="15" customHeight="1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1">
        <f t="shared" si="23"/>
        <v>43279.208333333328</v>
      </c>
    </row>
    <row r="381" spans="1:20" ht="15" customHeight="1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1">
        <f t="shared" si="23"/>
        <v>40857.25</v>
      </c>
    </row>
    <row r="382" spans="1:20" ht="15" customHeight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1">
        <f t="shared" si="23"/>
        <v>41453.208333333336</v>
      </c>
    </row>
    <row r="383" spans="1:20" ht="15" customHeight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1">
        <f t="shared" si="23"/>
        <v>42209.208333333328</v>
      </c>
    </row>
    <row r="384" spans="1:20" ht="15" customHeight="1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1">
        <f t="shared" si="23"/>
        <v>43043.208333333328</v>
      </c>
    </row>
    <row r="385" spans="1:20" ht="15" customHeight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1">
        <f t="shared" si="23"/>
        <v>43515.25</v>
      </c>
    </row>
    <row r="386" spans="1:20" ht="15" customHeight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1">
        <f t="shared" si="23"/>
        <v>42803.25</v>
      </c>
    </row>
    <row r="387" spans="1:20" ht="15" customHeight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1">
        <f t="shared" ref="T387:T450" si="27">(((M387/60)/60)/24)+DATE(1970,1,1)</f>
        <v>43585.208333333328</v>
      </c>
    </row>
    <row r="388" spans="1:20" ht="15" customHeight="1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1">
        <f t="shared" si="27"/>
        <v>40367.208333333336</v>
      </c>
    </row>
    <row r="389" spans="1:20" ht="15" customHeight="1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1">
        <f t="shared" si="27"/>
        <v>41077.208333333336</v>
      </c>
    </row>
    <row r="390" spans="1:20" ht="15" customHeight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1">
        <f t="shared" si="27"/>
        <v>40914.25</v>
      </c>
    </row>
    <row r="391" spans="1:20" ht="15" customHeight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1">
        <f t="shared" si="27"/>
        <v>40506.25</v>
      </c>
    </row>
    <row r="392" spans="1:20" ht="15" customHeight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1">
        <f t="shared" si="27"/>
        <v>41545.208333333336</v>
      </c>
    </row>
    <row r="393" spans="1:20" ht="15" customHeight="1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1">
        <f t="shared" si="27"/>
        <v>41655.25</v>
      </c>
    </row>
    <row r="394" spans="1:20" ht="15" customHeight="1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1">
        <f t="shared" si="27"/>
        <v>40551.25</v>
      </c>
    </row>
    <row r="395" spans="1:20" ht="15" customHeight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1">
        <f t="shared" si="27"/>
        <v>42934.208333333328</v>
      </c>
    </row>
    <row r="396" spans="1:20" ht="15" customHeight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1">
        <f t="shared" si="27"/>
        <v>41494.208333333336</v>
      </c>
    </row>
    <row r="397" spans="1:20" ht="15" customHeight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1">
        <f t="shared" si="27"/>
        <v>40886.25</v>
      </c>
    </row>
    <row r="398" spans="1:20" ht="15" customHeight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1">
        <f t="shared" si="27"/>
        <v>43386.208333333328</v>
      </c>
    </row>
    <row r="399" spans="1:20" ht="15" customHeight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1">
        <f t="shared" si="27"/>
        <v>41423.208333333336</v>
      </c>
    </row>
    <row r="400" spans="1:20" ht="15" customHeight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1">
        <f t="shared" si="27"/>
        <v>43230.208333333328</v>
      </c>
    </row>
    <row r="401" spans="1:20" ht="15" customHeight="1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1">
        <f t="shared" si="27"/>
        <v>40583.25</v>
      </c>
    </row>
    <row r="402" spans="1:20" ht="15" customHeight="1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1">
        <f t="shared" si="27"/>
        <v>41524.208333333336</v>
      </c>
    </row>
    <row r="403" spans="1:20" ht="15" customHeight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1">
        <f t="shared" si="27"/>
        <v>43765.208333333328</v>
      </c>
    </row>
    <row r="404" spans="1:20" ht="15" customHeight="1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1">
        <f t="shared" si="27"/>
        <v>40961.25</v>
      </c>
    </row>
    <row r="405" spans="1:20" ht="15" customHeight="1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1">
        <f t="shared" si="27"/>
        <v>40346.208333333336</v>
      </c>
    </row>
    <row r="406" spans="1:20" ht="15" customHeight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1">
        <f t="shared" si="27"/>
        <v>43056.25</v>
      </c>
    </row>
    <row r="407" spans="1:20" ht="15" customHeight="1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1">
        <f t="shared" si="27"/>
        <v>43305.208333333328</v>
      </c>
    </row>
    <row r="408" spans="1:20" ht="15" customHeight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1">
        <f t="shared" si="27"/>
        <v>41316.25</v>
      </c>
    </row>
    <row r="409" spans="1:20" ht="15" customHeight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1">
        <f t="shared" si="27"/>
        <v>43758.208333333328</v>
      </c>
    </row>
    <row r="410" spans="1:20" ht="15" customHeight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1">
        <f t="shared" si="27"/>
        <v>42561.208333333328</v>
      </c>
    </row>
    <row r="411" spans="1:20" ht="15" customHeight="1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1">
        <f t="shared" si="27"/>
        <v>42847.208333333328</v>
      </c>
    </row>
    <row r="412" spans="1:20" ht="15" customHeight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1">
        <f t="shared" si="27"/>
        <v>42122.208333333328</v>
      </c>
    </row>
    <row r="413" spans="1:20" ht="15" customHeight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1">
        <f t="shared" si="27"/>
        <v>42886.208333333328</v>
      </c>
    </row>
    <row r="414" spans="1:20" ht="15" customHeight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1">
        <f t="shared" si="27"/>
        <v>41652.25</v>
      </c>
    </row>
    <row r="415" spans="1:20" ht="15" customHeight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1">
        <f t="shared" si="27"/>
        <v>43458.25</v>
      </c>
    </row>
    <row r="416" spans="1:20" ht="15" customHeight="1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1">
        <f t="shared" si="27"/>
        <v>40296.208333333336</v>
      </c>
    </row>
    <row r="417" spans="1:20" ht="15" customHeight="1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1">
        <f t="shared" si="27"/>
        <v>40938.25</v>
      </c>
    </row>
    <row r="418" spans="1:20" ht="15" customHeight="1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1">
        <f t="shared" si="27"/>
        <v>40569.25</v>
      </c>
    </row>
    <row r="419" spans="1:20" ht="15" customHeight="1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1">
        <f t="shared" si="27"/>
        <v>43431.25</v>
      </c>
    </row>
    <row r="420" spans="1:20" ht="15" customHeight="1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1">
        <f t="shared" si="27"/>
        <v>41036.208333333336</v>
      </c>
    </row>
    <row r="421" spans="1:20" ht="15" customHeight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1">
        <f t="shared" si="27"/>
        <v>40905.25</v>
      </c>
    </row>
    <row r="422" spans="1:20" ht="15" customHeight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1">
        <f t="shared" si="27"/>
        <v>42925.208333333328</v>
      </c>
    </row>
    <row r="423" spans="1:20" ht="15" customHeight="1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1">
        <f t="shared" si="27"/>
        <v>42945.208333333328</v>
      </c>
    </row>
    <row r="424" spans="1:20" ht="15" customHeight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1">
        <f t="shared" si="27"/>
        <v>40305.208333333336</v>
      </c>
    </row>
    <row r="425" spans="1:20" ht="15" customHeight="1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1">
        <f t="shared" si="27"/>
        <v>40810.208333333336</v>
      </c>
    </row>
    <row r="426" spans="1:20" ht="15" customHeight="1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1">
        <f t="shared" si="27"/>
        <v>43214.208333333328</v>
      </c>
    </row>
    <row r="427" spans="1:20" ht="15" customHeight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1">
        <f t="shared" si="27"/>
        <v>42219.208333333328</v>
      </c>
    </row>
    <row r="428" spans="1:20" ht="15" customHeight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1">
        <f t="shared" si="27"/>
        <v>41339.25</v>
      </c>
    </row>
    <row r="429" spans="1:20" ht="15" customHeight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1">
        <f t="shared" si="27"/>
        <v>41927.208333333336</v>
      </c>
    </row>
    <row r="430" spans="1:20" ht="15" customHeight="1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1">
        <f t="shared" si="27"/>
        <v>40592.25</v>
      </c>
    </row>
    <row r="431" spans="1:20" ht="15" customHeight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1">
        <f t="shared" si="27"/>
        <v>41708.208333333336</v>
      </c>
    </row>
    <row r="432" spans="1:20" ht="15" customHeight="1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1">
        <f t="shared" si="27"/>
        <v>43771.208333333328</v>
      </c>
    </row>
    <row r="433" spans="1:20" ht="15" customHeight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1">
        <f t="shared" si="27"/>
        <v>43290.208333333328</v>
      </c>
    </row>
    <row r="434" spans="1:20" ht="15" customHeight="1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1">
        <f t="shared" si="27"/>
        <v>41781.208333333336</v>
      </c>
    </row>
    <row r="435" spans="1:20" ht="15" customHeight="1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1">
        <f t="shared" si="27"/>
        <v>41619.25</v>
      </c>
    </row>
    <row r="436" spans="1:20" ht="15" customHeight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1">
        <f t="shared" si="27"/>
        <v>42719.25</v>
      </c>
    </row>
    <row r="437" spans="1:20" ht="15" customHeight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1">
        <f t="shared" si="27"/>
        <v>42000.25</v>
      </c>
    </row>
    <row r="438" spans="1:20" ht="15" customHeight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1">
        <f t="shared" si="27"/>
        <v>43576.208333333328</v>
      </c>
    </row>
    <row r="439" spans="1:20" ht="15" customHeight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1">
        <f t="shared" si="27"/>
        <v>42263.208333333328</v>
      </c>
    </row>
    <row r="440" spans="1:20" ht="15" customHeight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1">
        <f t="shared" si="27"/>
        <v>41367.208333333336</v>
      </c>
    </row>
    <row r="441" spans="1:20" ht="15" customHeight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1">
        <f t="shared" si="27"/>
        <v>42687.25</v>
      </c>
    </row>
    <row r="442" spans="1:20" ht="15" customHeight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1">
        <f t="shared" si="27"/>
        <v>42926.208333333328</v>
      </c>
    </row>
    <row r="443" spans="1:20" ht="15" customHeight="1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1">
        <f t="shared" si="27"/>
        <v>41053.208333333336</v>
      </c>
    </row>
    <row r="444" spans="1:20" ht="15" customHeight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1">
        <f t="shared" si="27"/>
        <v>42996.208333333328</v>
      </c>
    </row>
    <row r="445" spans="1:20" ht="15" customHeight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1">
        <f t="shared" si="27"/>
        <v>40470.208333333336</v>
      </c>
    </row>
    <row r="446" spans="1:20" ht="15" customHeight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1">
        <f t="shared" si="27"/>
        <v>40750.208333333336</v>
      </c>
    </row>
    <row r="447" spans="1:20" ht="15" customHeight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1">
        <f t="shared" si="27"/>
        <v>40536.25</v>
      </c>
    </row>
    <row r="448" spans="1:20" ht="15" customHeight="1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1">
        <f t="shared" si="27"/>
        <v>41263.25</v>
      </c>
    </row>
    <row r="449" spans="1:20" ht="15" customHeight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1">
        <f t="shared" si="27"/>
        <v>43104.25</v>
      </c>
    </row>
    <row r="450" spans="1:20" ht="15" customHeight="1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1">
        <f t="shared" si="27"/>
        <v>41380.208333333336</v>
      </c>
    </row>
    <row r="451" spans="1:20" ht="15" customHeight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1">
        <f t="shared" ref="T451:T514" si="31">(((M451/60)/60)/24)+DATE(1970,1,1)</f>
        <v>43547.208333333328</v>
      </c>
    </row>
    <row r="452" spans="1:20" ht="15" customHeight="1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1">
        <f t="shared" si="31"/>
        <v>43417.25</v>
      </c>
    </row>
    <row r="453" spans="1:20" ht="15" customHeight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1">
        <f t="shared" si="31"/>
        <v>42966.208333333328</v>
      </c>
    </row>
    <row r="454" spans="1:20" ht="15" customHeight="1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1">
        <f t="shared" si="31"/>
        <v>40366.208333333336</v>
      </c>
    </row>
    <row r="455" spans="1:20" ht="15" customHeight="1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1">
        <f t="shared" si="31"/>
        <v>42746.25</v>
      </c>
    </row>
    <row r="456" spans="1:20" ht="15" customHeight="1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1">
        <f t="shared" si="31"/>
        <v>41604.25</v>
      </c>
    </row>
    <row r="457" spans="1:20" ht="15" customHeight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1">
        <f t="shared" si="31"/>
        <v>40832.208333333336</v>
      </c>
    </row>
    <row r="458" spans="1:20" ht="15" customHeight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1">
        <f t="shared" si="31"/>
        <v>43141.25</v>
      </c>
    </row>
    <row r="459" spans="1:20" ht="15" customHeight="1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1">
        <f t="shared" si="31"/>
        <v>42659.208333333328</v>
      </c>
    </row>
    <row r="460" spans="1:20" ht="15" customHeight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1">
        <f t="shared" si="31"/>
        <v>40309.208333333336</v>
      </c>
    </row>
    <row r="461" spans="1:20" ht="15" customHeight="1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1">
        <f t="shared" si="31"/>
        <v>42026.25</v>
      </c>
    </row>
    <row r="462" spans="1:20" ht="15" customHeight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1">
        <f t="shared" si="31"/>
        <v>40402.208333333336</v>
      </c>
    </row>
    <row r="463" spans="1:20" ht="15" customHeight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1">
        <f t="shared" si="31"/>
        <v>41777.208333333336</v>
      </c>
    </row>
    <row r="464" spans="1:20" ht="15" customHeight="1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1">
        <f t="shared" si="31"/>
        <v>41342.25</v>
      </c>
    </row>
    <row r="465" spans="1:20" ht="15" customHeight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1">
        <f t="shared" si="31"/>
        <v>41643.25</v>
      </c>
    </row>
    <row r="466" spans="1:20" ht="15" customHeight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1">
        <f t="shared" si="31"/>
        <v>43156.25</v>
      </c>
    </row>
    <row r="467" spans="1:20" ht="15" customHeight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1">
        <f t="shared" si="31"/>
        <v>43136.25</v>
      </c>
    </row>
    <row r="468" spans="1:20" ht="15" customHeight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1">
        <f t="shared" si="31"/>
        <v>41432.208333333336</v>
      </c>
    </row>
    <row r="469" spans="1:20" ht="15" customHeight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1">
        <f t="shared" si="31"/>
        <v>42338.25</v>
      </c>
    </row>
    <row r="470" spans="1:20" ht="15" customHeight="1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1">
        <f t="shared" si="31"/>
        <v>43585.208333333328</v>
      </c>
    </row>
    <row r="471" spans="1:20" ht="15" customHeight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1">
        <f t="shared" si="31"/>
        <v>42144.208333333328</v>
      </c>
    </row>
    <row r="472" spans="1:20" ht="15" customHeight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1">
        <f t="shared" si="31"/>
        <v>42723.25</v>
      </c>
    </row>
    <row r="473" spans="1:20" ht="15" customHeight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1">
        <f t="shared" si="31"/>
        <v>41031.208333333336</v>
      </c>
    </row>
    <row r="474" spans="1:20" ht="15" customHeight="1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1">
        <f t="shared" si="31"/>
        <v>43589.208333333328</v>
      </c>
    </row>
    <row r="475" spans="1:20" ht="15" customHeight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1">
        <f t="shared" si="31"/>
        <v>43278.208333333328</v>
      </c>
    </row>
    <row r="476" spans="1:20" ht="15" customHeight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1">
        <f t="shared" si="31"/>
        <v>41990.25</v>
      </c>
    </row>
    <row r="477" spans="1:20" ht="15" customHeight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1">
        <f t="shared" si="31"/>
        <v>41454.208333333336</v>
      </c>
    </row>
    <row r="478" spans="1:20" ht="15" customHeight="1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1">
        <f t="shared" si="31"/>
        <v>43328.208333333328</v>
      </c>
    </row>
    <row r="479" spans="1:20" ht="15" customHeight="1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1">
        <f t="shared" si="31"/>
        <v>40747.208333333336</v>
      </c>
    </row>
    <row r="480" spans="1:20" ht="15" customHeight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1">
        <f t="shared" si="31"/>
        <v>42084.208333333328</v>
      </c>
    </row>
    <row r="481" spans="1:20" ht="15" customHeight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1">
        <f t="shared" si="31"/>
        <v>42947.208333333328</v>
      </c>
    </row>
    <row r="482" spans="1:20" ht="15" customHeight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1">
        <f t="shared" si="31"/>
        <v>40257.208333333336</v>
      </c>
    </row>
    <row r="483" spans="1:20" ht="15" customHeight="1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1">
        <f t="shared" si="31"/>
        <v>41955.25</v>
      </c>
    </row>
    <row r="484" spans="1:20" ht="15" customHeight="1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1">
        <f t="shared" si="31"/>
        <v>40974.25</v>
      </c>
    </row>
    <row r="485" spans="1:20" ht="15" customHeight="1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1">
        <f t="shared" si="31"/>
        <v>43818.25</v>
      </c>
    </row>
    <row r="486" spans="1:20" ht="15" customHeight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1">
        <f t="shared" si="31"/>
        <v>41904.208333333336</v>
      </c>
    </row>
    <row r="487" spans="1:20" ht="15" customHeight="1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1">
        <f t="shared" si="31"/>
        <v>43667.208333333328</v>
      </c>
    </row>
    <row r="488" spans="1:20" ht="15" customHeight="1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1">
        <f t="shared" si="31"/>
        <v>43183.208333333328</v>
      </c>
    </row>
    <row r="489" spans="1:20" ht="15" customHeight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1">
        <f t="shared" si="31"/>
        <v>42878.208333333328</v>
      </c>
    </row>
    <row r="490" spans="1:20" ht="15" customHeight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1">
        <f t="shared" si="31"/>
        <v>42420.25</v>
      </c>
    </row>
    <row r="491" spans="1:20" ht="15" customHeight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1">
        <f t="shared" si="31"/>
        <v>40411.208333333336</v>
      </c>
    </row>
    <row r="492" spans="1:20" ht="15" customHeight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1">
        <f t="shared" si="31"/>
        <v>43793.25</v>
      </c>
    </row>
    <row r="493" spans="1:20" ht="15" customHeight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1">
        <f t="shared" si="31"/>
        <v>41482.208333333336</v>
      </c>
    </row>
    <row r="494" spans="1:20" ht="15" customHeight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1">
        <f t="shared" si="31"/>
        <v>40371.208333333336</v>
      </c>
    </row>
    <row r="495" spans="1:20" ht="15" customHeight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1">
        <f t="shared" si="31"/>
        <v>43658.208333333328</v>
      </c>
    </row>
    <row r="496" spans="1:20" ht="15" customHeight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1">
        <f t="shared" si="31"/>
        <v>40991.208333333336</v>
      </c>
    </row>
    <row r="497" spans="1:20" ht="15" customHeight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1">
        <f t="shared" si="31"/>
        <v>41804.208333333336</v>
      </c>
    </row>
    <row r="498" spans="1:20" ht="15" customHeight="1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1">
        <f t="shared" si="31"/>
        <v>42893.208333333328</v>
      </c>
    </row>
    <row r="499" spans="1:20" ht="15" customHeight="1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1">
        <f t="shared" si="31"/>
        <v>42724.25</v>
      </c>
    </row>
    <row r="500" spans="1:20" ht="15" customHeight="1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1">
        <f t="shared" si="31"/>
        <v>42007.25</v>
      </c>
    </row>
    <row r="501" spans="1:20" ht="15" customHeight="1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1">
        <f t="shared" si="31"/>
        <v>42449.208333333328</v>
      </c>
    </row>
    <row r="502" spans="1:20" ht="15" customHeight="1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1">
        <f t="shared" si="31"/>
        <v>41423.208333333336</v>
      </c>
    </row>
    <row r="503" spans="1:20" ht="15" customHeight="1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1">
        <f t="shared" si="31"/>
        <v>41347.208333333336</v>
      </c>
    </row>
    <row r="504" spans="1:20" ht="15" customHeight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1">
        <f t="shared" si="31"/>
        <v>41146.208333333336</v>
      </c>
    </row>
    <row r="505" spans="1:20" ht="15" customHeight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1">
        <f t="shared" si="31"/>
        <v>42206.208333333328</v>
      </c>
    </row>
    <row r="506" spans="1:20" ht="15" customHeight="1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1">
        <f t="shared" si="31"/>
        <v>42143.208333333328</v>
      </c>
    </row>
    <row r="507" spans="1:20" ht="15" customHeight="1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1">
        <f t="shared" si="31"/>
        <v>41383.208333333336</v>
      </c>
    </row>
    <row r="508" spans="1:20" ht="15" customHeight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1">
        <f t="shared" si="31"/>
        <v>43079.25</v>
      </c>
    </row>
    <row r="509" spans="1:20" ht="15" customHeight="1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1">
        <f t="shared" si="31"/>
        <v>41422.208333333336</v>
      </c>
    </row>
    <row r="510" spans="1:20" ht="15" customHeight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1">
        <f t="shared" si="31"/>
        <v>43331.208333333328</v>
      </c>
    </row>
    <row r="511" spans="1:20" ht="15" customHeight="1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1">
        <f t="shared" si="31"/>
        <v>41044.208333333336</v>
      </c>
    </row>
    <row r="512" spans="1:20" ht="15" customHeight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1">
        <f t="shared" si="31"/>
        <v>43275.208333333328</v>
      </c>
    </row>
    <row r="513" spans="1:20" ht="15" customHeight="1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1">
        <f t="shared" si="31"/>
        <v>43681.208333333328</v>
      </c>
    </row>
    <row r="514" spans="1:20" ht="15" customHeight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1">
        <f t="shared" si="31"/>
        <v>41826.208333333336</v>
      </c>
    </row>
    <row r="515" spans="1:20" ht="15" customHeight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1">
        <f t="shared" ref="T515:T578" si="35">(((M515/60)/60)/24)+DATE(1970,1,1)</f>
        <v>40432.208333333336</v>
      </c>
    </row>
    <row r="516" spans="1:20" ht="15" customHeight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1">
        <f t="shared" si="35"/>
        <v>41619.25</v>
      </c>
    </row>
    <row r="517" spans="1:20" ht="15" customHeight="1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1">
        <f t="shared" si="35"/>
        <v>40902.25</v>
      </c>
    </row>
    <row r="518" spans="1:20" ht="15" customHeight="1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1">
        <f t="shared" si="35"/>
        <v>40434.208333333336</v>
      </c>
    </row>
    <row r="519" spans="1:20" ht="15" customHeight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1">
        <f t="shared" si="35"/>
        <v>42865.208333333328</v>
      </c>
    </row>
    <row r="520" spans="1:20" ht="15" customHeight="1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1">
        <f t="shared" si="35"/>
        <v>43156.25</v>
      </c>
    </row>
    <row r="521" spans="1:20" ht="15" customHeight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1">
        <f t="shared" si="35"/>
        <v>42026.25</v>
      </c>
    </row>
    <row r="522" spans="1:20" ht="15" customHeight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1">
        <f t="shared" si="35"/>
        <v>43577.208333333328</v>
      </c>
    </row>
    <row r="523" spans="1:20" ht="15" customHeight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1">
        <f t="shared" si="35"/>
        <v>42611.208333333328</v>
      </c>
    </row>
    <row r="524" spans="1:20" ht="15" customHeight="1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1">
        <f t="shared" si="35"/>
        <v>41105.208333333336</v>
      </c>
    </row>
    <row r="525" spans="1:20" ht="15" customHeight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1">
        <f t="shared" si="35"/>
        <v>40246.25</v>
      </c>
    </row>
    <row r="526" spans="1:20" ht="15" customHeight="1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1">
        <f t="shared" si="35"/>
        <v>40307.208333333336</v>
      </c>
    </row>
    <row r="527" spans="1:20" ht="15" customHeight="1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1">
        <f t="shared" si="35"/>
        <v>40509.25</v>
      </c>
    </row>
    <row r="528" spans="1:20" ht="15" customHeight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1">
        <f t="shared" si="35"/>
        <v>42401.25</v>
      </c>
    </row>
    <row r="529" spans="1:20" ht="15" customHeight="1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1">
        <f t="shared" si="35"/>
        <v>42441.25</v>
      </c>
    </row>
    <row r="530" spans="1:20" ht="15" customHeight="1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1">
        <f t="shared" si="35"/>
        <v>41646.25</v>
      </c>
    </row>
    <row r="531" spans="1:20" ht="15" customHeight="1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1">
        <f t="shared" si="35"/>
        <v>41797.208333333336</v>
      </c>
    </row>
    <row r="532" spans="1:20" ht="15" customHeight="1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1">
        <f t="shared" si="35"/>
        <v>40435.208333333336</v>
      </c>
    </row>
    <row r="533" spans="1:20" ht="15" customHeight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1">
        <f t="shared" si="35"/>
        <v>41645.25</v>
      </c>
    </row>
    <row r="534" spans="1:20" ht="15" customHeight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1">
        <f t="shared" si="35"/>
        <v>43126.25</v>
      </c>
    </row>
    <row r="535" spans="1:20" ht="15" customHeight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1">
        <f t="shared" si="35"/>
        <v>41515.208333333336</v>
      </c>
    </row>
    <row r="536" spans="1:20" ht="15" customHeight="1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1">
        <f t="shared" si="35"/>
        <v>43330.208333333328</v>
      </c>
    </row>
    <row r="537" spans="1:20" ht="15" customHeight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1">
        <f t="shared" si="35"/>
        <v>43261.208333333328</v>
      </c>
    </row>
    <row r="538" spans="1:20" ht="15" customHeight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1">
        <f t="shared" si="35"/>
        <v>40440.208333333336</v>
      </c>
    </row>
    <row r="539" spans="1:20" ht="15" customHeight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1">
        <f t="shared" si="35"/>
        <v>43365.208333333328</v>
      </c>
    </row>
    <row r="540" spans="1:20" ht="15" customHeight="1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1">
        <f t="shared" si="35"/>
        <v>41555.208333333336</v>
      </c>
    </row>
    <row r="541" spans="1:20" ht="15" customHeight="1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1">
        <f t="shared" si="35"/>
        <v>43653.208333333328</v>
      </c>
    </row>
    <row r="542" spans="1:20" ht="15" customHeight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1">
        <f t="shared" si="35"/>
        <v>43247.208333333328</v>
      </c>
    </row>
    <row r="543" spans="1:20" ht="15" customHeight="1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1">
        <f t="shared" si="35"/>
        <v>42191.208333333328</v>
      </c>
    </row>
    <row r="544" spans="1:20" ht="15" customHeight="1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1">
        <f t="shared" si="35"/>
        <v>42421.25</v>
      </c>
    </row>
    <row r="545" spans="1:20" ht="15" customHeight="1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1">
        <f t="shared" si="35"/>
        <v>41543.208333333336</v>
      </c>
    </row>
    <row r="546" spans="1:20" ht="15" customHeight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1">
        <f t="shared" si="35"/>
        <v>42390.25</v>
      </c>
    </row>
    <row r="547" spans="1:20" ht="15" customHeight="1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1">
        <f t="shared" si="35"/>
        <v>43844.25</v>
      </c>
    </row>
    <row r="548" spans="1:20" ht="15" customHeight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1">
        <f t="shared" si="35"/>
        <v>43363.208333333328</v>
      </c>
    </row>
    <row r="549" spans="1:20" ht="15" customHeight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1">
        <f t="shared" si="35"/>
        <v>42041.25</v>
      </c>
    </row>
    <row r="550" spans="1:20" ht="15" customHeight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1">
        <f t="shared" si="35"/>
        <v>42474.208333333328</v>
      </c>
    </row>
    <row r="551" spans="1:20" ht="15" customHeight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1">
        <f t="shared" si="35"/>
        <v>41431.208333333336</v>
      </c>
    </row>
    <row r="552" spans="1:20" ht="15" customHeight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1">
        <f t="shared" si="35"/>
        <v>40989.208333333336</v>
      </c>
    </row>
    <row r="553" spans="1:20" ht="15" customHeight="1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1">
        <f t="shared" si="35"/>
        <v>42033.25</v>
      </c>
    </row>
    <row r="554" spans="1:20" ht="15" customHeight="1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1">
        <f t="shared" si="35"/>
        <v>42702.25</v>
      </c>
    </row>
    <row r="555" spans="1:20" ht="15" customHeight="1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1">
        <f t="shared" si="35"/>
        <v>40546.25</v>
      </c>
    </row>
    <row r="556" spans="1:20" ht="15" customHeight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1">
        <f t="shared" si="35"/>
        <v>42729.25</v>
      </c>
    </row>
    <row r="557" spans="1:20" ht="15" customHeight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1">
        <f t="shared" si="35"/>
        <v>41762.208333333336</v>
      </c>
    </row>
    <row r="558" spans="1:20" ht="15" customHeight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1">
        <f t="shared" si="35"/>
        <v>40799.208333333336</v>
      </c>
    </row>
    <row r="559" spans="1:20" ht="15" customHeight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1">
        <f t="shared" si="35"/>
        <v>42282.208333333328</v>
      </c>
    </row>
    <row r="560" spans="1:20" ht="15" customHeight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1">
        <f t="shared" si="35"/>
        <v>42467.208333333328</v>
      </c>
    </row>
    <row r="561" spans="1:20" ht="15" customHeight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1">
        <f t="shared" si="35"/>
        <v>42591.208333333328</v>
      </c>
    </row>
    <row r="562" spans="1:20" ht="15" customHeight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1">
        <f t="shared" si="35"/>
        <v>40905.25</v>
      </c>
    </row>
    <row r="563" spans="1:20" ht="15" customHeight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1">
        <f t="shared" si="35"/>
        <v>40835.208333333336</v>
      </c>
    </row>
    <row r="564" spans="1:20" ht="15" customHeight="1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1">
        <f t="shared" si="35"/>
        <v>43538.208333333328</v>
      </c>
    </row>
    <row r="565" spans="1:20" ht="15" customHeight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1">
        <f t="shared" si="35"/>
        <v>43437.25</v>
      </c>
    </row>
    <row r="566" spans="1:20" ht="15" customHeight="1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1">
        <f t="shared" si="35"/>
        <v>42086.208333333328</v>
      </c>
    </row>
    <row r="567" spans="1:20" ht="15" customHeight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1">
        <f t="shared" si="35"/>
        <v>40882.25</v>
      </c>
    </row>
    <row r="568" spans="1:20" ht="15" customHeight="1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1">
        <f t="shared" si="35"/>
        <v>42447.208333333328</v>
      </c>
    </row>
    <row r="569" spans="1:20" ht="15" customHeight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1">
        <f t="shared" si="35"/>
        <v>41832.208333333336</v>
      </c>
    </row>
    <row r="570" spans="1:20" ht="15" customHeight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1">
        <f t="shared" si="35"/>
        <v>40419.208333333336</v>
      </c>
    </row>
    <row r="571" spans="1:20" ht="15" customHeight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1">
        <f t="shared" si="35"/>
        <v>40566.25</v>
      </c>
    </row>
    <row r="572" spans="1:20" ht="15" customHeight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1">
        <f t="shared" si="35"/>
        <v>41999.25</v>
      </c>
    </row>
    <row r="573" spans="1:20" ht="15" customHeight="1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1">
        <f t="shared" si="35"/>
        <v>42221.208333333328</v>
      </c>
    </row>
    <row r="574" spans="1:20" ht="15" customHeight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1">
        <f t="shared" si="35"/>
        <v>42291.208333333328</v>
      </c>
    </row>
    <row r="575" spans="1:20" ht="15" customHeight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1">
        <f t="shared" si="35"/>
        <v>41763.208333333336</v>
      </c>
    </row>
    <row r="576" spans="1:20" ht="15" customHeight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1">
        <f t="shared" si="35"/>
        <v>43816.25</v>
      </c>
    </row>
    <row r="577" spans="1:20" ht="15" customHeight="1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1">
        <f t="shared" si="35"/>
        <v>41782.208333333336</v>
      </c>
    </row>
    <row r="578" spans="1:20" ht="15" customHeight="1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1">
        <f t="shared" si="35"/>
        <v>43057.25</v>
      </c>
    </row>
    <row r="579" spans="1:20" ht="15" customHeight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1">
        <f t="shared" ref="T579:T642" si="39">(((M579/60)/60)/24)+DATE(1970,1,1)</f>
        <v>40639.208333333336</v>
      </c>
    </row>
    <row r="580" spans="1:20" ht="15" customHeight="1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1">
        <f t="shared" si="39"/>
        <v>40881.25</v>
      </c>
    </row>
    <row r="581" spans="1:20" ht="15" customHeight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1">
        <f t="shared" si="39"/>
        <v>40774.208333333336</v>
      </c>
    </row>
    <row r="582" spans="1:20" ht="15" customHeight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1">
        <f t="shared" si="39"/>
        <v>41704.25</v>
      </c>
    </row>
    <row r="583" spans="1:20" ht="15" customHeight="1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1">
        <f t="shared" si="39"/>
        <v>40677.208333333336</v>
      </c>
    </row>
    <row r="584" spans="1:20" ht="15" customHeight="1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1">
        <f t="shared" si="39"/>
        <v>42170.208333333328</v>
      </c>
    </row>
    <row r="585" spans="1:20" ht="15" customHeight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1">
        <f t="shared" si="39"/>
        <v>40976.25</v>
      </c>
    </row>
    <row r="586" spans="1:20" ht="15" customHeight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1">
        <f t="shared" si="39"/>
        <v>41038.208333333336</v>
      </c>
    </row>
    <row r="587" spans="1:20" ht="15" customHeight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1">
        <f t="shared" si="39"/>
        <v>40265.208333333336</v>
      </c>
    </row>
    <row r="588" spans="1:20" ht="15" customHeight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1">
        <f t="shared" si="39"/>
        <v>40518.25</v>
      </c>
    </row>
    <row r="589" spans="1:20" ht="15" customHeight="1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1">
        <f t="shared" si="39"/>
        <v>43536.208333333328</v>
      </c>
    </row>
    <row r="590" spans="1:20" ht="15" customHeight="1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1">
        <f t="shared" si="39"/>
        <v>40293.208333333336</v>
      </c>
    </row>
    <row r="591" spans="1:20" ht="15" customHeight="1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1">
        <f t="shared" si="39"/>
        <v>42197.208333333328</v>
      </c>
    </row>
    <row r="592" spans="1:20" ht="15" customHeight="1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1">
        <f t="shared" si="39"/>
        <v>42005.25</v>
      </c>
    </row>
    <row r="593" spans="1:20" ht="15" customHeight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1">
        <f t="shared" si="39"/>
        <v>40383.208333333336</v>
      </c>
    </row>
    <row r="594" spans="1:20" ht="15" customHeight="1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1">
        <f t="shared" si="39"/>
        <v>41798.208333333336</v>
      </c>
    </row>
    <row r="595" spans="1:20" ht="15" customHeight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1">
        <f t="shared" si="39"/>
        <v>41737.208333333336</v>
      </c>
    </row>
    <row r="596" spans="1:20" ht="15" customHeight="1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1">
        <f t="shared" si="39"/>
        <v>42551.208333333328</v>
      </c>
    </row>
    <row r="597" spans="1:20" ht="15" customHeight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1">
        <f t="shared" si="39"/>
        <v>40274.208333333336</v>
      </c>
    </row>
    <row r="598" spans="1:20" ht="15" customHeight="1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1">
        <f t="shared" si="39"/>
        <v>42441.25</v>
      </c>
    </row>
    <row r="599" spans="1:20" ht="15" customHeight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1">
        <f t="shared" si="39"/>
        <v>43804.25</v>
      </c>
    </row>
    <row r="600" spans="1:20" ht="15" customHeight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1">
        <f t="shared" si="39"/>
        <v>40373.208333333336</v>
      </c>
    </row>
    <row r="601" spans="1:20" ht="15" customHeight="1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1">
        <f t="shared" si="39"/>
        <v>42055.25</v>
      </c>
    </row>
    <row r="602" spans="1:20" ht="15" customHeight="1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1">
        <f t="shared" si="39"/>
        <v>41497.208333333336</v>
      </c>
    </row>
    <row r="603" spans="1:20" ht="15" customHeight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1">
        <f t="shared" si="39"/>
        <v>41806.208333333336</v>
      </c>
    </row>
    <row r="604" spans="1:20" ht="15" customHeight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1">
        <f t="shared" si="39"/>
        <v>42171.208333333328</v>
      </c>
    </row>
    <row r="605" spans="1:20" ht="15" customHeight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1">
        <f t="shared" si="39"/>
        <v>43600.208333333328</v>
      </c>
    </row>
    <row r="606" spans="1:20" ht="15" customHeight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1">
        <f t="shared" si="39"/>
        <v>40586.25</v>
      </c>
    </row>
    <row r="607" spans="1:20" ht="15" customHeight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1">
        <f t="shared" si="39"/>
        <v>42321.25</v>
      </c>
    </row>
    <row r="608" spans="1:20" ht="15" customHeight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1">
        <f t="shared" si="39"/>
        <v>42447.208333333328</v>
      </c>
    </row>
    <row r="609" spans="1:20" ht="15" customHeight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1">
        <f t="shared" si="39"/>
        <v>41723.208333333336</v>
      </c>
    </row>
    <row r="610" spans="1:20" ht="15" customHeight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1">
        <f t="shared" si="39"/>
        <v>43534.25</v>
      </c>
    </row>
    <row r="611" spans="1:20" ht="15" customHeight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1">
        <f t="shared" si="39"/>
        <v>43498.25</v>
      </c>
    </row>
    <row r="612" spans="1:20" ht="15" customHeight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1">
        <f t="shared" si="39"/>
        <v>41273.25</v>
      </c>
    </row>
    <row r="613" spans="1:20" ht="15" customHeight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1">
        <f t="shared" si="39"/>
        <v>41492.208333333336</v>
      </c>
    </row>
    <row r="614" spans="1:20" ht="15" customHeight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1">
        <f t="shared" si="39"/>
        <v>40497.25</v>
      </c>
    </row>
    <row r="615" spans="1:20" ht="15" customHeight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1">
        <f t="shared" si="39"/>
        <v>42982.208333333328</v>
      </c>
    </row>
    <row r="616" spans="1:20" ht="15" customHeight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1">
        <f t="shared" si="39"/>
        <v>42764.25</v>
      </c>
    </row>
    <row r="617" spans="1:20" ht="15" customHeight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1">
        <f t="shared" si="39"/>
        <v>42499.208333333328</v>
      </c>
    </row>
    <row r="618" spans="1:20" ht="15" customHeight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1">
        <f t="shared" si="39"/>
        <v>41538.208333333336</v>
      </c>
    </row>
    <row r="619" spans="1:20" ht="15" customHeight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1">
        <f t="shared" si="39"/>
        <v>41804.208333333336</v>
      </c>
    </row>
    <row r="620" spans="1:20" ht="15" customHeight="1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1">
        <f t="shared" si="39"/>
        <v>41417.208333333336</v>
      </c>
    </row>
    <row r="621" spans="1:20" ht="15" customHeight="1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1">
        <f t="shared" si="39"/>
        <v>40670.208333333336</v>
      </c>
    </row>
    <row r="622" spans="1:20" ht="15" customHeight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1">
        <f t="shared" si="39"/>
        <v>42563.208333333328</v>
      </c>
    </row>
    <row r="623" spans="1:20" ht="15" customHeight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1">
        <f t="shared" si="39"/>
        <v>42631.208333333328</v>
      </c>
    </row>
    <row r="624" spans="1:20" ht="15" customHeight="1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1">
        <f t="shared" si="39"/>
        <v>43231.208333333328</v>
      </c>
    </row>
    <row r="625" spans="1:20" ht="15" customHeight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1">
        <f t="shared" si="39"/>
        <v>42206.208333333328</v>
      </c>
    </row>
    <row r="626" spans="1:20" ht="15" customHeight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1">
        <f t="shared" si="39"/>
        <v>42035.25</v>
      </c>
    </row>
    <row r="627" spans="1:20" ht="15" customHeight="1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1">
        <f t="shared" si="39"/>
        <v>43871.25</v>
      </c>
    </row>
    <row r="628" spans="1:20" ht="15" customHeight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1">
        <f t="shared" si="39"/>
        <v>40458.208333333336</v>
      </c>
    </row>
    <row r="629" spans="1:20" ht="15" customHeight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1">
        <f t="shared" si="39"/>
        <v>40369.208333333336</v>
      </c>
    </row>
    <row r="630" spans="1:20" ht="15" customHeight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1">
        <f t="shared" si="39"/>
        <v>40458.208333333336</v>
      </c>
    </row>
    <row r="631" spans="1:20" ht="15" customHeight="1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1">
        <f t="shared" si="39"/>
        <v>42559.208333333328</v>
      </c>
    </row>
    <row r="632" spans="1:20" ht="15" customHeight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1">
        <f t="shared" si="39"/>
        <v>43597.208333333328</v>
      </c>
    </row>
    <row r="633" spans="1:20" ht="15" customHeight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1">
        <f t="shared" si="39"/>
        <v>43554.208333333328</v>
      </c>
    </row>
    <row r="634" spans="1:20" ht="15" customHeight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1">
        <f t="shared" si="39"/>
        <v>41963.25</v>
      </c>
    </row>
    <row r="635" spans="1:20" ht="15" customHeight="1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1">
        <f t="shared" si="39"/>
        <v>42319.25</v>
      </c>
    </row>
    <row r="636" spans="1:20" ht="15" customHeight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1">
        <f t="shared" si="39"/>
        <v>42833.208333333328</v>
      </c>
    </row>
    <row r="637" spans="1:20" ht="15" customHeight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1">
        <f t="shared" si="39"/>
        <v>41346.208333333336</v>
      </c>
    </row>
    <row r="638" spans="1:20" ht="15" customHeight="1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1">
        <f t="shared" si="39"/>
        <v>40971.25</v>
      </c>
    </row>
    <row r="639" spans="1:20" ht="15" customHeight="1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1">
        <f t="shared" si="39"/>
        <v>42696.25</v>
      </c>
    </row>
    <row r="640" spans="1:20" ht="15" customHeight="1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1">
        <f t="shared" si="39"/>
        <v>40398.208333333336</v>
      </c>
    </row>
    <row r="641" spans="1:20" ht="15" customHeight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1">
        <f t="shared" si="39"/>
        <v>43309.208333333328</v>
      </c>
    </row>
    <row r="642" spans="1:20" ht="15" customHeight="1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1">
        <f t="shared" si="39"/>
        <v>42390.25</v>
      </c>
    </row>
    <row r="643" spans="1:20" ht="15" customHeight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1">
        <f t="shared" ref="T643:T706" si="43">(((M643/60)/60)/24)+DATE(1970,1,1)</f>
        <v>42814.208333333328</v>
      </c>
    </row>
    <row r="644" spans="1:20" ht="15" customHeight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1">
        <f t="shared" si="43"/>
        <v>43460.25</v>
      </c>
    </row>
    <row r="645" spans="1:20" ht="15" customHeight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1">
        <f t="shared" si="43"/>
        <v>42813.208333333328</v>
      </c>
    </row>
    <row r="646" spans="1:20" ht="15" customHeight="1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1">
        <f t="shared" si="43"/>
        <v>43468.25</v>
      </c>
    </row>
    <row r="647" spans="1:20" ht="15" customHeight="1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1">
        <f t="shared" si="43"/>
        <v>43390.208333333328</v>
      </c>
    </row>
    <row r="648" spans="1:20" ht="15" customHeight="1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1">
        <f t="shared" si="43"/>
        <v>41357.208333333336</v>
      </c>
    </row>
    <row r="649" spans="1:20" ht="15" customHeight="1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1">
        <f t="shared" si="43"/>
        <v>43223.208333333328</v>
      </c>
    </row>
    <row r="650" spans="1:20" ht="15" customHeight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1">
        <f t="shared" si="43"/>
        <v>42940.208333333328</v>
      </c>
    </row>
    <row r="651" spans="1:20" ht="15" customHeight="1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1">
        <f t="shared" si="43"/>
        <v>40482.208333333336</v>
      </c>
    </row>
    <row r="652" spans="1:20" ht="15" customHeight="1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1">
        <f t="shared" si="43"/>
        <v>41855.208333333336</v>
      </c>
    </row>
    <row r="653" spans="1:20" ht="15" customHeight="1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1">
        <f t="shared" si="43"/>
        <v>41707.25</v>
      </c>
    </row>
    <row r="654" spans="1:20" ht="15" customHeight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1">
        <f t="shared" si="43"/>
        <v>42630.208333333328</v>
      </c>
    </row>
    <row r="655" spans="1:20" ht="15" customHeight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1">
        <f t="shared" si="43"/>
        <v>42470.208333333328</v>
      </c>
    </row>
    <row r="656" spans="1:20" ht="15" customHeight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1">
        <f t="shared" si="43"/>
        <v>42245.208333333328</v>
      </c>
    </row>
    <row r="657" spans="1:20" ht="15" customHeight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1">
        <f t="shared" si="43"/>
        <v>42809.208333333328</v>
      </c>
    </row>
    <row r="658" spans="1:20" ht="15" customHeight="1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1">
        <f t="shared" si="43"/>
        <v>43102.25</v>
      </c>
    </row>
    <row r="659" spans="1:20" ht="15" customHeight="1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1">
        <f t="shared" si="43"/>
        <v>43112.25</v>
      </c>
    </row>
    <row r="660" spans="1:20" ht="15" customHeight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1">
        <f t="shared" si="43"/>
        <v>42269.208333333328</v>
      </c>
    </row>
    <row r="661" spans="1:20" ht="15" customHeight="1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1">
        <f t="shared" si="43"/>
        <v>40571.25</v>
      </c>
    </row>
    <row r="662" spans="1:20" ht="15" customHeight="1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1">
        <f t="shared" si="43"/>
        <v>42246.208333333328</v>
      </c>
    </row>
    <row r="663" spans="1:20" ht="15" customHeight="1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1">
        <f t="shared" si="43"/>
        <v>41026.208333333336</v>
      </c>
    </row>
    <row r="664" spans="1:20" ht="15" customHeight="1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1">
        <f t="shared" si="43"/>
        <v>43447.25</v>
      </c>
    </row>
    <row r="665" spans="1:20" ht="15" customHeight="1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1">
        <f t="shared" si="43"/>
        <v>40481.208333333336</v>
      </c>
    </row>
    <row r="666" spans="1:20" ht="15" customHeight="1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1">
        <f t="shared" si="43"/>
        <v>40969.25</v>
      </c>
    </row>
    <row r="667" spans="1:20" ht="15" customHeight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1">
        <f t="shared" si="43"/>
        <v>40747.208333333336</v>
      </c>
    </row>
    <row r="668" spans="1:20" ht="15" customHeight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1">
        <f t="shared" si="43"/>
        <v>41522.208333333336</v>
      </c>
    </row>
    <row r="669" spans="1:20" ht="15" customHeight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1">
        <f t="shared" si="43"/>
        <v>41901.208333333336</v>
      </c>
    </row>
    <row r="670" spans="1:20" ht="15" customHeight="1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1">
        <f t="shared" si="43"/>
        <v>41134.208333333336</v>
      </c>
    </row>
    <row r="671" spans="1:20" ht="15" customHeight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1">
        <f t="shared" si="43"/>
        <v>42921.208333333328</v>
      </c>
    </row>
    <row r="672" spans="1:20" ht="15" customHeight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1">
        <f t="shared" si="43"/>
        <v>42437.25</v>
      </c>
    </row>
    <row r="673" spans="1:20" ht="15" customHeight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1">
        <f t="shared" si="43"/>
        <v>40394.208333333336</v>
      </c>
    </row>
    <row r="674" spans="1:20" ht="15" customHeight="1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1">
        <f t="shared" si="43"/>
        <v>43190.208333333328</v>
      </c>
    </row>
    <row r="675" spans="1:20" ht="15" customHeight="1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1">
        <f t="shared" si="43"/>
        <v>42496.208333333328</v>
      </c>
    </row>
    <row r="676" spans="1:20" ht="15" customHeight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1">
        <f t="shared" si="43"/>
        <v>40821.208333333336</v>
      </c>
    </row>
    <row r="677" spans="1:20" ht="15" customHeight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1">
        <f t="shared" si="43"/>
        <v>43726.208333333328</v>
      </c>
    </row>
    <row r="678" spans="1:20" ht="15" customHeight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1">
        <f t="shared" si="43"/>
        <v>41187.208333333336</v>
      </c>
    </row>
    <row r="679" spans="1:20" ht="15" customHeight="1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1">
        <f t="shared" si="43"/>
        <v>42611.208333333328</v>
      </c>
    </row>
    <row r="680" spans="1:20" ht="15" customHeight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1">
        <f t="shared" si="43"/>
        <v>43486.25</v>
      </c>
    </row>
    <row r="681" spans="1:20" ht="15" customHeight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1">
        <f t="shared" si="43"/>
        <v>43761.208333333328</v>
      </c>
    </row>
    <row r="682" spans="1:20" ht="15" customHeight="1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1">
        <f t="shared" si="43"/>
        <v>43815.25</v>
      </c>
    </row>
    <row r="683" spans="1:20" ht="15" customHeight="1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1">
        <f t="shared" si="43"/>
        <v>40904.25</v>
      </c>
    </row>
    <row r="684" spans="1:20" ht="15" customHeight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1">
        <f t="shared" si="43"/>
        <v>41628.25</v>
      </c>
    </row>
    <row r="685" spans="1:20" ht="15" customHeight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1">
        <f t="shared" si="43"/>
        <v>43361.208333333328</v>
      </c>
    </row>
    <row r="686" spans="1:20" ht="15" customHeight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1">
        <f t="shared" si="43"/>
        <v>40378.208333333336</v>
      </c>
    </row>
    <row r="687" spans="1:20" ht="15" customHeight="1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1">
        <f t="shared" si="43"/>
        <v>42263.208333333328</v>
      </c>
    </row>
    <row r="688" spans="1:20" ht="15" customHeight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1">
        <f t="shared" si="43"/>
        <v>43197.208333333328</v>
      </c>
    </row>
    <row r="689" spans="1:20" ht="15" customHeight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1">
        <f t="shared" si="43"/>
        <v>42809.208333333328</v>
      </c>
    </row>
    <row r="690" spans="1:20" ht="15" customHeight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1">
        <f t="shared" si="43"/>
        <v>43491.25</v>
      </c>
    </row>
    <row r="691" spans="1:20" ht="15" customHeight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1">
        <f t="shared" si="43"/>
        <v>41588.25</v>
      </c>
    </row>
    <row r="692" spans="1:20" ht="15" customHeight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1">
        <f t="shared" si="43"/>
        <v>40880.25</v>
      </c>
    </row>
    <row r="693" spans="1:20" ht="15" customHeight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1">
        <f t="shared" si="43"/>
        <v>41202.208333333336</v>
      </c>
    </row>
    <row r="694" spans="1:20" ht="15" customHeight="1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1">
        <f t="shared" si="43"/>
        <v>43673.208333333328</v>
      </c>
    </row>
    <row r="695" spans="1:20" ht="15" customHeight="1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1">
        <f t="shared" si="43"/>
        <v>43042.208333333328</v>
      </c>
    </row>
    <row r="696" spans="1:20" ht="15" customHeight="1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1">
        <f t="shared" si="43"/>
        <v>43103.25</v>
      </c>
    </row>
    <row r="697" spans="1:20" ht="15" customHeight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1">
        <f t="shared" si="43"/>
        <v>42338.25</v>
      </c>
    </row>
    <row r="698" spans="1:20" ht="15" customHeight="1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1">
        <f t="shared" si="43"/>
        <v>42115.208333333328</v>
      </c>
    </row>
    <row r="699" spans="1:20" ht="15" customHeight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1">
        <f t="shared" si="43"/>
        <v>43192.208333333328</v>
      </c>
    </row>
    <row r="700" spans="1:20" ht="15" customHeight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1">
        <f t="shared" si="43"/>
        <v>40885.25</v>
      </c>
    </row>
    <row r="701" spans="1:20" ht="15" customHeight="1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1">
        <f t="shared" si="43"/>
        <v>43642.208333333328</v>
      </c>
    </row>
    <row r="702" spans="1:20" ht="15" customHeight="1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1">
        <f t="shared" si="43"/>
        <v>40218.25</v>
      </c>
    </row>
    <row r="703" spans="1:20" ht="15" customHeight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1">
        <f t="shared" si="43"/>
        <v>40636.208333333336</v>
      </c>
    </row>
    <row r="704" spans="1:20" ht="15" customHeight="1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1">
        <f t="shared" si="43"/>
        <v>41482.208333333336</v>
      </c>
    </row>
    <row r="705" spans="1:20" ht="15" customHeight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1">
        <f t="shared" si="43"/>
        <v>41037.208333333336</v>
      </c>
    </row>
    <row r="706" spans="1:20" ht="15" customHeight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1">
        <f t="shared" si="43"/>
        <v>42570.208333333328</v>
      </c>
    </row>
    <row r="707" spans="1:20" ht="15" customHeight="1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1">
        <f t="shared" ref="T707:T770" si="47">(((M707/60)/60)/24)+DATE(1970,1,1)</f>
        <v>41623.25</v>
      </c>
    </row>
    <row r="708" spans="1:20" ht="15" customHeight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1">
        <f t="shared" si="47"/>
        <v>43479.25</v>
      </c>
    </row>
    <row r="709" spans="1:20" ht="15" customHeight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1">
        <f t="shared" si="47"/>
        <v>43478.25</v>
      </c>
    </row>
    <row r="710" spans="1:20" ht="15" customHeight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1">
        <f t="shared" si="47"/>
        <v>42887.208333333328</v>
      </c>
    </row>
    <row r="711" spans="1:20" ht="15" customHeight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1">
        <f t="shared" si="47"/>
        <v>41025.208333333336</v>
      </c>
    </row>
    <row r="712" spans="1:20" ht="15" customHeight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1">
        <f t="shared" si="47"/>
        <v>43302.208333333328</v>
      </c>
    </row>
    <row r="713" spans="1:20" ht="15" customHeight="1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1">
        <f t="shared" si="47"/>
        <v>42395.25</v>
      </c>
    </row>
    <row r="714" spans="1:20" ht="15" customHeight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1">
        <f t="shared" si="47"/>
        <v>42600.208333333328</v>
      </c>
    </row>
    <row r="715" spans="1:20" ht="15" customHeight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1">
        <f t="shared" si="47"/>
        <v>42616.208333333328</v>
      </c>
    </row>
    <row r="716" spans="1:20" ht="15" customHeight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1">
        <f t="shared" si="47"/>
        <v>41871.208333333336</v>
      </c>
    </row>
    <row r="717" spans="1:20" ht="15" customHeight="1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1">
        <f t="shared" si="47"/>
        <v>40402.208333333336</v>
      </c>
    </row>
    <row r="718" spans="1:20" ht="15" customHeight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1">
        <f t="shared" si="47"/>
        <v>41493.208333333336</v>
      </c>
    </row>
    <row r="719" spans="1:20" ht="15" customHeight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1">
        <f t="shared" si="47"/>
        <v>40798.208333333336</v>
      </c>
    </row>
    <row r="720" spans="1:20" ht="15" customHeight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1">
        <f t="shared" si="47"/>
        <v>41468.208333333336</v>
      </c>
    </row>
    <row r="721" spans="1:20" ht="15" customHeight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1">
        <f t="shared" si="47"/>
        <v>41069.208333333336</v>
      </c>
    </row>
    <row r="722" spans="1:20" ht="15" customHeight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1">
        <f t="shared" si="47"/>
        <v>43166.25</v>
      </c>
    </row>
    <row r="723" spans="1:20" ht="15" customHeight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1">
        <f t="shared" si="47"/>
        <v>43200.208333333328</v>
      </c>
    </row>
    <row r="724" spans="1:20" ht="15" customHeight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1">
        <f t="shared" si="47"/>
        <v>43072.25</v>
      </c>
    </row>
    <row r="725" spans="1:20" ht="15" customHeight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1">
        <f t="shared" si="47"/>
        <v>42452.208333333328</v>
      </c>
    </row>
    <row r="726" spans="1:20" ht="15" customHeight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1">
        <f t="shared" si="47"/>
        <v>41936.208333333336</v>
      </c>
    </row>
    <row r="727" spans="1:20" ht="15" customHeight="1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1">
        <f t="shared" si="47"/>
        <v>41960.25</v>
      </c>
    </row>
    <row r="728" spans="1:20" ht="15" customHeight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1">
        <f t="shared" si="47"/>
        <v>40482.208333333336</v>
      </c>
    </row>
    <row r="729" spans="1:20" ht="15" customHeight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1">
        <f t="shared" si="47"/>
        <v>43543.208333333328</v>
      </c>
    </row>
    <row r="730" spans="1:20" ht="15" customHeight="1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1">
        <f t="shared" si="47"/>
        <v>42526.208333333328</v>
      </c>
    </row>
    <row r="731" spans="1:20" ht="15" customHeight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1">
        <f t="shared" si="47"/>
        <v>41311.25</v>
      </c>
    </row>
    <row r="732" spans="1:20" ht="15" customHeight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1">
        <f t="shared" si="47"/>
        <v>42153.208333333328</v>
      </c>
    </row>
    <row r="733" spans="1:20" ht="15" customHeight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1">
        <f t="shared" si="47"/>
        <v>42940.208333333328</v>
      </c>
    </row>
    <row r="734" spans="1:20" ht="15" customHeight="1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1">
        <f t="shared" si="47"/>
        <v>42839.208333333328</v>
      </c>
    </row>
    <row r="735" spans="1:20" ht="15" customHeight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1">
        <f t="shared" si="47"/>
        <v>41857.208333333336</v>
      </c>
    </row>
    <row r="736" spans="1:20" ht="15" customHeight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1">
        <f t="shared" si="47"/>
        <v>42775.25</v>
      </c>
    </row>
    <row r="737" spans="1:20" ht="15" customHeight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1">
        <f t="shared" si="47"/>
        <v>42466.208333333328</v>
      </c>
    </row>
    <row r="738" spans="1:20" ht="15" customHeight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1">
        <f t="shared" si="47"/>
        <v>42059.25</v>
      </c>
    </row>
    <row r="739" spans="1:20" ht="15" customHeight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1">
        <f t="shared" si="47"/>
        <v>42697.25</v>
      </c>
    </row>
    <row r="740" spans="1:20" ht="15" customHeight="1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1">
        <f t="shared" si="47"/>
        <v>41981.25</v>
      </c>
    </row>
    <row r="741" spans="1:20" ht="15" customHeight="1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1">
        <f t="shared" si="47"/>
        <v>41090.208333333336</v>
      </c>
    </row>
    <row r="742" spans="1:20" ht="15" customHeight="1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1">
        <f t="shared" si="47"/>
        <v>42772.25</v>
      </c>
    </row>
    <row r="743" spans="1:20" ht="15" customHeight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1">
        <f t="shared" si="47"/>
        <v>40322.208333333336</v>
      </c>
    </row>
    <row r="744" spans="1:20" ht="15" customHeight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1">
        <f t="shared" si="47"/>
        <v>40239.25</v>
      </c>
    </row>
    <row r="745" spans="1:20" ht="15" customHeight="1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1">
        <f t="shared" si="47"/>
        <v>42304.208333333328</v>
      </c>
    </row>
    <row r="746" spans="1:20" ht="15" customHeight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1">
        <f t="shared" si="47"/>
        <v>43324.208333333328</v>
      </c>
    </row>
    <row r="747" spans="1:20" ht="15" customHeight="1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1">
        <f t="shared" si="47"/>
        <v>40355.208333333336</v>
      </c>
    </row>
    <row r="748" spans="1:20" ht="15" customHeight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1">
        <f t="shared" si="47"/>
        <v>40830.208333333336</v>
      </c>
    </row>
    <row r="749" spans="1:20" ht="15" customHeight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1">
        <f t="shared" si="47"/>
        <v>40434.208333333336</v>
      </c>
    </row>
    <row r="750" spans="1:20" ht="15" customHeight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1">
        <f t="shared" si="47"/>
        <v>40263.208333333336</v>
      </c>
    </row>
    <row r="751" spans="1:20" ht="15" customHeight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1">
        <f t="shared" si="47"/>
        <v>41932.208333333336</v>
      </c>
    </row>
    <row r="752" spans="1:20" ht="15" customHeight="1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1">
        <f t="shared" si="47"/>
        <v>40385.208333333336</v>
      </c>
    </row>
    <row r="753" spans="1:20" ht="15" customHeight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1">
        <f t="shared" si="47"/>
        <v>42461.208333333328</v>
      </c>
    </row>
    <row r="754" spans="1:20" ht="15" customHeight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1">
        <f t="shared" si="47"/>
        <v>40413.208333333336</v>
      </c>
    </row>
    <row r="755" spans="1:20" ht="15" customHeight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1">
        <f t="shared" si="47"/>
        <v>40336.208333333336</v>
      </c>
    </row>
    <row r="756" spans="1:20" ht="15" customHeight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1">
        <f t="shared" si="47"/>
        <v>41263.25</v>
      </c>
    </row>
    <row r="757" spans="1:20" ht="15" customHeight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1">
        <f t="shared" si="47"/>
        <v>43108.25</v>
      </c>
    </row>
    <row r="758" spans="1:20" ht="15" customHeight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1">
        <f t="shared" si="47"/>
        <v>42030.25</v>
      </c>
    </row>
    <row r="759" spans="1:20" ht="15" customHeight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1">
        <f t="shared" si="47"/>
        <v>40679.208333333336</v>
      </c>
    </row>
    <row r="760" spans="1:20" ht="15" customHeight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1">
        <f t="shared" si="47"/>
        <v>41945.208333333336</v>
      </c>
    </row>
    <row r="761" spans="1:20" ht="15" customHeight="1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1">
        <f t="shared" si="47"/>
        <v>43166.25</v>
      </c>
    </row>
    <row r="762" spans="1:20" ht="15" customHeight="1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1">
        <f t="shared" si="47"/>
        <v>43707.208333333328</v>
      </c>
    </row>
    <row r="763" spans="1:20" ht="15" customHeight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1">
        <f t="shared" si="47"/>
        <v>42943.208333333328</v>
      </c>
    </row>
    <row r="764" spans="1:20" ht="15" customHeight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1">
        <f t="shared" si="47"/>
        <v>41252.25</v>
      </c>
    </row>
    <row r="765" spans="1:20" ht="15" customHeight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1">
        <f t="shared" si="47"/>
        <v>41072.208333333336</v>
      </c>
    </row>
    <row r="766" spans="1:20" ht="15" customHeight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1">
        <f t="shared" si="47"/>
        <v>40684.208333333336</v>
      </c>
    </row>
    <row r="767" spans="1:20" ht="15" customHeight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1">
        <f t="shared" si="47"/>
        <v>42865.208333333328</v>
      </c>
    </row>
    <row r="768" spans="1:20" ht="15" customHeight="1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1">
        <f t="shared" si="47"/>
        <v>43363.208333333328</v>
      </c>
    </row>
    <row r="769" spans="1:20" ht="15" customHeight="1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1">
        <f t="shared" si="47"/>
        <v>42328.25</v>
      </c>
    </row>
    <row r="770" spans="1:20" ht="15" customHeight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1">
        <f t="shared" si="47"/>
        <v>41634.25</v>
      </c>
    </row>
    <row r="771" spans="1:20" ht="15" customHeight="1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1">
        <f t="shared" ref="T771:T834" si="51">(((M771/60)/60)/24)+DATE(1970,1,1)</f>
        <v>41527.208333333336</v>
      </c>
    </row>
    <row r="772" spans="1:20" ht="15" customHeight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1">
        <f t="shared" si="51"/>
        <v>41750.208333333336</v>
      </c>
    </row>
    <row r="773" spans="1:20" ht="15" customHeight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1">
        <f t="shared" si="51"/>
        <v>43518.25</v>
      </c>
    </row>
    <row r="774" spans="1:20" ht="15" customHeight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1">
        <f t="shared" si="51"/>
        <v>43509.25</v>
      </c>
    </row>
    <row r="775" spans="1:20" ht="15" customHeight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1">
        <f t="shared" si="51"/>
        <v>42848.208333333328</v>
      </c>
    </row>
    <row r="776" spans="1:20" ht="15" customHeight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1">
        <f t="shared" si="51"/>
        <v>42554.208333333328</v>
      </c>
    </row>
    <row r="777" spans="1:20" ht="15" customHeight="1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1">
        <f t="shared" si="51"/>
        <v>41959.25</v>
      </c>
    </row>
    <row r="778" spans="1:20" ht="15" customHeight="1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1">
        <f t="shared" si="51"/>
        <v>43668.208333333328</v>
      </c>
    </row>
    <row r="779" spans="1:20" ht="15" customHeight="1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1">
        <f t="shared" si="51"/>
        <v>40838.208333333336</v>
      </c>
    </row>
    <row r="780" spans="1:20" ht="15" customHeight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1">
        <f t="shared" si="51"/>
        <v>40773.208333333336</v>
      </c>
    </row>
    <row r="781" spans="1:20" ht="15" customHeight="1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1">
        <f t="shared" si="51"/>
        <v>42239.208333333328</v>
      </c>
    </row>
    <row r="782" spans="1:20" ht="15" customHeight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1">
        <f t="shared" si="51"/>
        <v>42592.208333333328</v>
      </c>
    </row>
    <row r="783" spans="1:20" ht="15" customHeight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1">
        <f t="shared" si="51"/>
        <v>40533.25</v>
      </c>
    </row>
    <row r="784" spans="1:20" ht="15" customHeight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1">
        <f t="shared" si="51"/>
        <v>40631.208333333336</v>
      </c>
    </row>
    <row r="785" spans="1:20" ht="15" customHeight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1">
        <f t="shared" si="51"/>
        <v>41632.25</v>
      </c>
    </row>
    <row r="786" spans="1:20" ht="15" customHeight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1">
        <f t="shared" si="51"/>
        <v>42446.208333333328</v>
      </c>
    </row>
    <row r="787" spans="1:20" ht="15" customHeight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1">
        <f t="shared" si="51"/>
        <v>43616.208333333328</v>
      </c>
    </row>
    <row r="788" spans="1:20" ht="15" customHeight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1">
        <f t="shared" si="51"/>
        <v>43193.208333333328</v>
      </c>
    </row>
    <row r="789" spans="1:20" ht="15" customHeight="1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1">
        <f t="shared" si="51"/>
        <v>40693.208333333336</v>
      </c>
    </row>
    <row r="790" spans="1:20" ht="15" customHeight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1">
        <f t="shared" si="51"/>
        <v>41223.25</v>
      </c>
    </row>
    <row r="791" spans="1:20" ht="15" customHeight="1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1">
        <f t="shared" si="51"/>
        <v>41823.208333333336</v>
      </c>
    </row>
    <row r="792" spans="1:20" ht="15" customHeight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1">
        <f t="shared" si="51"/>
        <v>40229.25</v>
      </c>
    </row>
    <row r="793" spans="1:20" ht="15" customHeight="1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1">
        <f t="shared" si="51"/>
        <v>42731.25</v>
      </c>
    </row>
    <row r="794" spans="1:20" ht="15" customHeight="1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1">
        <f t="shared" si="51"/>
        <v>41479.208333333336</v>
      </c>
    </row>
    <row r="795" spans="1:20" ht="15" customHeight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1">
        <f t="shared" si="51"/>
        <v>41454.208333333336</v>
      </c>
    </row>
    <row r="796" spans="1:20" ht="15" customHeight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1">
        <f t="shared" si="51"/>
        <v>43103.25</v>
      </c>
    </row>
    <row r="797" spans="1:20" ht="15" customHeight="1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1">
        <f t="shared" si="51"/>
        <v>42678.208333333328</v>
      </c>
    </row>
    <row r="798" spans="1:20" ht="15" customHeight="1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1">
        <f t="shared" si="51"/>
        <v>41866.208333333336</v>
      </c>
    </row>
    <row r="799" spans="1:20" ht="15" customHeight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1">
        <f t="shared" si="51"/>
        <v>43487.25</v>
      </c>
    </row>
    <row r="800" spans="1:20" ht="15" customHeight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1">
        <f t="shared" si="51"/>
        <v>41088.208333333336</v>
      </c>
    </row>
    <row r="801" spans="1:20" ht="15" customHeight="1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1">
        <f t="shared" si="51"/>
        <v>42403.25</v>
      </c>
    </row>
    <row r="802" spans="1:20" ht="15" customHeight="1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1">
        <f t="shared" si="51"/>
        <v>42171.208333333328</v>
      </c>
    </row>
    <row r="803" spans="1:20" ht="15" customHeight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1">
        <f t="shared" si="51"/>
        <v>43852.25</v>
      </c>
    </row>
    <row r="804" spans="1:20" ht="15" customHeight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1">
        <f t="shared" si="51"/>
        <v>43652.208333333328</v>
      </c>
    </row>
    <row r="805" spans="1:20" ht="15" customHeight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1">
        <f t="shared" si="51"/>
        <v>43526.25</v>
      </c>
    </row>
    <row r="806" spans="1:20" ht="15" customHeight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1">
        <f t="shared" si="51"/>
        <v>43122.25</v>
      </c>
    </row>
    <row r="807" spans="1:20" ht="15" customHeight="1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1">
        <f t="shared" si="51"/>
        <v>42009.25</v>
      </c>
    </row>
    <row r="808" spans="1:20" ht="15" customHeight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1">
        <f t="shared" si="51"/>
        <v>40997.208333333336</v>
      </c>
    </row>
    <row r="809" spans="1:20" ht="15" customHeight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1">
        <f t="shared" si="51"/>
        <v>43797.25</v>
      </c>
    </row>
    <row r="810" spans="1:20" ht="15" customHeight="1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1">
        <f t="shared" si="51"/>
        <v>42524.208333333328</v>
      </c>
    </row>
    <row r="811" spans="1:20" ht="15" customHeight="1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1">
        <f t="shared" si="51"/>
        <v>41136.208333333336</v>
      </c>
    </row>
    <row r="812" spans="1:20" ht="15" customHeight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1">
        <f t="shared" si="51"/>
        <v>43077.25</v>
      </c>
    </row>
    <row r="813" spans="1:20" ht="15" customHeight="1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1">
        <f t="shared" si="51"/>
        <v>42380.25</v>
      </c>
    </row>
    <row r="814" spans="1:20" ht="15" customHeight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1">
        <f t="shared" si="51"/>
        <v>43211.208333333328</v>
      </c>
    </row>
    <row r="815" spans="1:20" ht="15" customHeight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1">
        <f t="shared" si="51"/>
        <v>41158.208333333336</v>
      </c>
    </row>
    <row r="816" spans="1:20" ht="15" customHeight="1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1">
        <f t="shared" si="51"/>
        <v>42519.208333333328</v>
      </c>
    </row>
    <row r="817" spans="1:20" ht="15" customHeight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1">
        <f t="shared" si="51"/>
        <v>43094.25</v>
      </c>
    </row>
    <row r="818" spans="1:20" ht="15" customHeight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1">
        <f t="shared" si="51"/>
        <v>41682.25</v>
      </c>
    </row>
    <row r="819" spans="1:20" ht="15" customHeight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1">
        <f t="shared" si="51"/>
        <v>43617.208333333328</v>
      </c>
    </row>
    <row r="820" spans="1:20" ht="15" customHeight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1">
        <f t="shared" si="51"/>
        <v>43499.25</v>
      </c>
    </row>
    <row r="821" spans="1:20" ht="15" customHeight="1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1">
        <f t="shared" si="51"/>
        <v>41252.25</v>
      </c>
    </row>
    <row r="822" spans="1:20" ht="15" customHeight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1">
        <f t="shared" si="51"/>
        <v>43323.208333333328</v>
      </c>
    </row>
    <row r="823" spans="1:20" ht="15" customHeight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1">
        <f t="shared" si="51"/>
        <v>42807.208333333328</v>
      </c>
    </row>
    <row r="824" spans="1:20" ht="15" customHeight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1">
        <f t="shared" si="51"/>
        <v>41715.208333333336</v>
      </c>
    </row>
    <row r="825" spans="1:20" ht="15" customHeight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1">
        <f t="shared" si="51"/>
        <v>41917.208333333336</v>
      </c>
    </row>
    <row r="826" spans="1:20" ht="15" customHeight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1">
        <f t="shared" si="51"/>
        <v>40380.208333333336</v>
      </c>
    </row>
    <row r="827" spans="1:20" ht="15" customHeight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1">
        <f t="shared" si="51"/>
        <v>42953.208333333328</v>
      </c>
    </row>
    <row r="828" spans="1:20" ht="15" customHeight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1">
        <f t="shared" si="51"/>
        <v>40553.25</v>
      </c>
    </row>
    <row r="829" spans="1:20" ht="15" customHeight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1">
        <f t="shared" si="51"/>
        <v>40678.208333333336</v>
      </c>
    </row>
    <row r="830" spans="1:20" ht="15" customHeight="1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1">
        <f t="shared" si="51"/>
        <v>43365.208333333328</v>
      </c>
    </row>
    <row r="831" spans="1:20" ht="15" customHeight="1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1">
        <f t="shared" si="51"/>
        <v>42179.208333333328</v>
      </c>
    </row>
    <row r="832" spans="1:20" ht="15" customHeight="1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1">
        <f t="shared" si="51"/>
        <v>43162.25</v>
      </c>
    </row>
    <row r="833" spans="1:20" ht="15" customHeight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1">
        <f t="shared" si="51"/>
        <v>41028.208333333336</v>
      </c>
    </row>
    <row r="834" spans="1:20" ht="15" customHeight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1">
        <f t="shared" si="51"/>
        <v>42333.25</v>
      </c>
    </row>
    <row r="835" spans="1:20" ht="15" customHeight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1">
        <f t="shared" ref="T835:T898" si="55">(((M835/60)/60)/24)+DATE(1970,1,1)</f>
        <v>40599.25</v>
      </c>
    </row>
    <row r="836" spans="1:20" ht="15" customHeight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1">
        <f t="shared" si="55"/>
        <v>41454.208333333336</v>
      </c>
    </row>
    <row r="837" spans="1:20" ht="15" customHeight="1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1">
        <f t="shared" si="55"/>
        <v>42069.25</v>
      </c>
    </row>
    <row r="838" spans="1:20" ht="15" customHeight="1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1">
        <f t="shared" si="55"/>
        <v>40225.25</v>
      </c>
    </row>
    <row r="839" spans="1:20" ht="15" customHeight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1">
        <f t="shared" si="55"/>
        <v>40683.208333333336</v>
      </c>
    </row>
    <row r="840" spans="1:20" ht="15" customHeight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1">
        <f t="shared" si="55"/>
        <v>43379.208333333328</v>
      </c>
    </row>
    <row r="841" spans="1:20" ht="15" customHeight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1">
        <f t="shared" si="55"/>
        <v>41760.208333333336</v>
      </c>
    </row>
    <row r="842" spans="1:20" ht="15" customHeight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1">
        <f t="shared" si="55"/>
        <v>41838.208333333336</v>
      </c>
    </row>
    <row r="843" spans="1:20" ht="15" customHeight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1">
        <f t="shared" si="55"/>
        <v>42435.25</v>
      </c>
    </row>
    <row r="844" spans="1:20" ht="15" customHeight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1">
        <f t="shared" si="55"/>
        <v>43269.208333333328</v>
      </c>
    </row>
    <row r="845" spans="1:20" ht="15" customHeight="1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1">
        <f t="shared" si="55"/>
        <v>43344.208333333328</v>
      </c>
    </row>
    <row r="846" spans="1:20" ht="15" customHeight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1">
        <f t="shared" si="55"/>
        <v>40933.25</v>
      </c>
    </row>
    <row r="847" spans="1:20" ht="15" customHeight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1">
        <f t="shared" si="55"/>
        <v>43272.208333333328</v>
      </c>
    </row>
    <row r="848" spans="1:20" ht="15" customHeight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1">
        <f t="shared" si="55"/>
        <v>43338.208333333328</v>
      </c>
    </row>
    <row r="849" spans="1:20" ht="15" customHeight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1">
        <f t="shared" si="55"/>
        <v>43110.25</v>
      </c>
    </row>
    <row r="850" spans="1:20" ht="15" customHeight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1">
        <f t="shared" si="55"/>
        <v>40350.208333333336</v>
      </c>
    </row>
    <row r="851" spans="1:20" ht="15" customHeight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1">
        <f t="shared" si="55"/>
        <v>40951.25</v>
      </c>
    </row>
    <row r="852" spans="1:20" ht="15" customHeight="1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1">
        <f t="shared" si="55"/>
        <v>40881.25</v>
      </c>
    </row>
    <row r="853" spans="1:20" ht="15" customHeight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1">
        <f t="shared" si="55"/>
        <v>41064.208333333336</v>
      </c>
    </row>
    <row r="854" spans="1:20" ht="15" customHeight="1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1">
        <f t="shared" si="55"/>
        <v>40750.208333333336</v>
      </c>
    </row>
    <row r="855" spans="1:20" ht="15" customHeight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1">
        <f t="shared" si="55"/>
        <v>40719.208333333336</v>
      </c>
    </row>
    <row r="856" spans="1:20" ht="15" customHeight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1">
        <f t="shared" si="55"/>
        <v>43814.25</v>
      </c>
    </row>
    <row r="857" spans="1:20" ht="15" customHeight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1">
        <f t="shared" si="55"/>
        <v>40743.208333333336</v>
      </c>
    </row>
    <row r="858" spans="1:20" ht="15" customHeight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1">
        <f t="shared" si="55"/>
        <v>41040.208333333336</v>
      </c>
    </row>
    <row r="859" spans="1:20" ht="15" customHeight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1">
        <f t="shared" si="55"/>
        <v>40967.25</v>
      </c>
    </row>
    <row r="860" spans="1:20" ht="15" customHeight="1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1">
        <f t="shared" si="55"/>
        <v>43218.208333333328</v>
      </c>
    </row>
    <row r="861" spans="1:20" ht="15" customHeight="1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1">
        <f t="shared" si="55"/>
        <v>41352.208333333336</v>
      </c>
    </row>
    <row r="862" spans="1:20" ht="15" customHeight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1">
        <f t="shared" si="55"/>
        <v>43525.25</v>
      </c>
    </row>
    <row r="863" spans="1:20" ht="15" customHeight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1">
        <f t="shared" si="55"/>
        <v>40266.208333333336</v>
      </c>
    </row>
    <row r="864" spans="1:20" ht="15" customHeight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1">
        <f t="shared" si="55"/>
        <v>40760.208333333336</v>
      </c>
    </row>
    <row r="865" spans="1:20" ht="15" customHeight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1">
        <f t="shared" si="55"/>
        <v>42195.208333333328</v>
      </c>
    </row>
    <row r="866" spans="1:20" ht="15" customHeight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1">
        <f t="shared" si="55"/>
        <v>42606.208333333328</v>
      </c>
    </row>
    <row r="867" spans="1:20" ht="15" customHeight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1">
        <f t="shared" si="55"/>
        <v>41906.208333333336</v>
      </c>
    </row>
    <row r="868" spans="1:20" ht="15" customHeight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1">
        <f t="shared" si="55"/>
        <v>40672.208333333336</v>
      </c>
    </row>
    <row r="869" spans="1:20" ht="15" customHeight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1">
        <f t="shared" si="55"/>
        <v>43388.208333333328</v>
      </c>
    </row>
    <row r="870" spans="1:20" ht="15" customHeight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1">
        <f t="shared" si="55"/>
        <v>41570.208333333336</v>
      </c>
    </row>
    <row r="871" spans="1:20" ht="15" customHeight="1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1">
        <f t="shared" si="55"/>
        <v>40364.208333333336</v>
      </c>
    </row>
    <row r="872" spans="1:20" ht="15" customHeight="1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1">
        <f t="shared" si="55"/>
        <v>42265.208333333328</v>
      </c>
    </row>
    <row r="873" spans="1:20" ht="15" customHeight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1">
        <f t="shared" si="55"/>
        <v>43058.25</v>
      </c>
    </row>
    <row r="874" spans="1:20" ht="15" customHeight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1">
        <f t="shared" si="55"/>
        <v>43351.208333333328</v>
      </c>
    </row>
    <row r="875" spans="1:20" ht="15" customHeight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1">
        <f t="shared" si="55"/>
        <v>41652.25</v>
      </c>
    </row>
    <row r="876" spans="1:20" ht="15" customHeight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1">
        <f t="shared" si="55"/>
        <v>40329.208333333336</v>
      </c>
    </row>
    <row r="877" spans="1:20" ht="15" customHeight="1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1">
        <f t="shared" si="55"/>
        <v>40557.25</v>
      </c>
    </row>
    <row r="878" spans="1:20" ht="15" customHeight="1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1">
        <f t="shared" si="55"/>
        <v>43648.208333333328</v>
      </c>
    </row>
    <row r="879" spans="1:20" ht="15" customHeight="1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1">
        <f t="shared" si="55"/>
        <v>42578.208333333328</v>
      </c>
    </row>
    <row r="880" spans="1:20" ht="15" customHeight="1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1">
        <f t="shared" si="55"/>
        <v>43869.25</v>
      </c>
    </row>
    <row r="881" spans="1:20" ht="15" customHeight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1">
        <f t="shared" si="55"/>
        <v>42797.25</v>
      </c>
    </row>
    <row r="882" spans="1:20" ht="15" customHeight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1">
        <f t="shared" si="55"/>
        <v>43669.208333333328</v>
      </c>
    </row>
    <row r="883" spans="1:20" ht="15" customHeight="1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1">
        <f t="shared" si="55"/>
        <v>42223.208333333328</v>
      </c>
    </row>
    <row r="884" spans="1:20" ht="15" customHeight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1">
        <f t="shared" si="55"/>
        <v>42029.25</v>
      </c>
    </row>
    <row r="885" spans="1:20" ht="15" customHeight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1">
        <f t="shared" si="55"/>
        <v>40359.208333333336</v>
      </c>
    </row>
    <row r="886" spans="1:20" ht="15" customHeight="1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1">
        <f t="shared" si="55"/>
        <v>41765.208333333336</v>
      </c>
    </row>
    <row r="887" spans="1:20" ht="15" customHeight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1">
        <f t="shared" si="55"/>
        <v>40373.208333333336</v>
      </c>
    </row>
    <row r="888" spans="1:20" ht="15" customHeight="1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1">
        <f t="shared" si="55"/>
        <v>40434.208333333336</v>
      </c>
    </row>
    <row r="889" spans="1:20" ht="15" customHeight="1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1">
        <f t="shared" si="55"/>
        <v>42249.208333333328</v>
      </c>
    </row>
    <row r="890" spans="1:20" ht="15" customHeight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1">
        <f t="shared" si="55"/>
        <v>42855.208333333328</v>
      </c>
    </row>
    <row r="891" spans="1:20" ht="15" customHeight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1">
        <f t="shared" si="55"/>
        <v>41717.208333333336</v>
      </c>
    </row>
    <row r="892" spans="1:20" ht="15" customHeight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1">
        <f t="shared" si="55"/>
        <v>43641.208333333328</v>
      </c>
    </row>
    <row r="893" spans="1:20" ht="15" customHeight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1">
        <f t="shared" si="55"/>
        <v>40924.25</v>
      </c>
    </row>
    <row r="894" spans="1:20" ht="15" customHeight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1">
        <f t="shared" si="55"/>
        <v>40360.208333333336</v>
      </c>
    </row>
    <row r="895" spans="1:20" ht="15" customHeight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1">
        <f t="shared" si="55"/>
        <v>42174.208333333328</v>
      </c>
    </row>
    <row r="896" spans="1:20" ht="15" customHeight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1">
        <f t="shared" si="55"/>
        <v>41496.208333333336</v>
      </c>
    </row>
    <row r="897" spans="1:20" ht="15" customHeight="1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1">
        <f t="shared" si="55"/>
        <v>43143.25</v>
      </c>
    </row>
    <row r="898" spans="1:20" ht="15" customHeight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1">
        <f t="shared" si="55"/>
        <v>40741.208333333336</v>
      </c>
    </row>
    <row r="899" spans="1:20" ht="15" customHeight="1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1">
        <f t="shared" ref="T899:T962" si="59">(((M899/60)/60)/24)+DATE(1970,1,1)</f>
        <v>43585.208333333328</v>
      </c>
    </row>
    <row r="900" spans="1:20" ht="15" customHeight="1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1">
        <f t="shared" si="59"/>
        <v>43821.25</v>
      </c>
    </row>
    <row r="901" spans="1:20" ht="15" customHeight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1">
        <f t="shared" si="59"/>
        <v>41572.208333333336</v>
      </c>
    </row>
    <row r="902" spans="1:20" ht="15" customHeight="1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1">
        <f t="shared" si="59"/>
        <v>41902.208333333336</v>
      </c>
    </row>
    <row r="903" spans="1:20" ht="15" customHeight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1">
        <f t="shared" si="59"/>
        <v>43331.208333333328</v>
      </c>
    </row>
    <row r="904" spans="1:20" ht="15" customHeight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1">
        <f t="shared" si="59"/>
        <v>42441.25</v>
      </c>
    </row>
    <row r="905" spans="1:20" ht="15" customHeight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1">
        <f t="shared" si="59"/>
        <v>41049.208333333336</v>
      </c>
    </row>
    <row r="906" spans="1:20" ht="15" customHeight="1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1">
        <f t="shared" si="59"/>
        <v>41190.208333333336</v>
      </c>
    </row>
    <row r="907" spans="1:20" ht="15" customHeight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1">
        <f t="shared" si="59"/>
        <v>41539.208333333336</v>
      </c>
    </row>
    <row r="908" spans="1:20" ht="15" customHeight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1">
        <f t="shared" si="59"/>
        <v>42904.208333333328</v>
      </c>
    </row>
    <row r="909" spans="1:20" ht="15" customHeight="1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1">
        <f t="shared" si="59"/>
        <v>40667.208333333336</v>
      </c>
    </row>
    <row r="910" spans="1:20" ht="15" customHeight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1">
        <f t="shared" si="59"/>
        <v>41042.208333333336</v>
      </c>
    </row>
    <row r="911" spans="1:20" ht="15" customHeight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1">
        <f t="shared" si="59"/>
        <v>43282.208333333328</v>
      </c>
    </row>
    <row r="912" spans="1:20" ht="15" customHeight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1">
        <f t="shared" si="59"/>
        <v>42027.25</v>
      </c>
    </row>
    <row r="913" spans="1:20" ht="15" customHeight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1">
        <f t="shared" si="59"/>
        <v>43719.208333333328</v>
      </c>
    </row>
    <row r="914" spans="1:20" ht="15" customHeight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1">
        <f t="shared" si="59"/>
        <v>41170.208333333336</v>
      </c>
    </row>
    <row r="915" spans="1:20" ht="15" customHeight="1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1">
        <f t="shared" si="59"/>
        <v>43610.208333333328</v>
      </c>
    </row>
    <row r="916" spans="1:20" ht="15" customHeight="1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1">
        <f t="shared" si="59"/>
        <v>41502.208333333336</v>
      </c>
    </row>
    <row r="917" spans="1:20" ht="15" customHeight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1">
        <f t="shared" si="59"/>
        <v>42985.208333333328</v>
      </c>
    </row>
    <row r="918" spans="1:20" ht="15" customHeight="1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1">
        <f t="shared" si="59"/>
        <v>42000.25</v>
      </c>
    </row>
    <row r="919" spans="1:20" ht="15" customHeight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1">
        <f t="shared" si="59"/>
        <v>40746.208333333336</v>
      </c>
    </row>
    <row r="920" spans="1:20" ht="15" customHeight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1">
        <f t="shared" si="59"/>
        <v>41128.208333333336</v>
      </c>
    </row>
    <row r="921" spans="1:20" ht="15" customHeight="1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1">
        <f t="shared" si="59"/>
        <v>43054.25</v>
      </c>
    </row>
    <row r="922" spans="1:20" ht="15" customHeight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1">
        <f t="shared" si="59"/>
        <v>43523.25</v>
      </c>
    </row>
    <row r="923" spans="1:20" ht="15" customHeight="1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1">
        <f t="shared" si="59"/>
        <v>40965.25</v>
      </c>
    </row>
    <row r="924" spans="1:20" ht="15" customHeight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1">
        <f t="shared" si="59"/>
        <v>43452.25</v>
      </c>
    </row>
    <row r="925" spans="1:20" ht="15" customHeight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1">
        <f t="shared" si="59"/>
        <v>40374.208333333336</v>
      </c>
    </row>
    <row r="926" spans="1:20" ht="15" customHeight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1">
        <f t="shared" si="59"/>
        <v>43780.25</v>
      </c>
    </row>
    <row r="927" spans="1:20" ht="15" customHeight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1">
        <f t="shared" si="59"/>
        <v>43012.208333333328</v>
      </c>
    </row>
    <row r="928" spans="1:20" ht="15" customHeight="1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1">
        <f t="shared" si="59"/>
        <v>42506.208333333328</v>
      </c>
    </row>
    <row r="929" spans="1:20" ht="15" customHeight="1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1">
        <f t="shared" si="59"/>
        <v>41131.208333333336</v>
      </c>
    </row>
    <row r="930" spans="1:20" ht="15" customHeight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1">
        <f t="shared" si="59"/>
        <v>41646.25</v>
      </c>
    </row>
    <row r="931" spans="1:20" ht="15" customHeight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1">
        <f t="shared" si="59"/>
        <v>42872.208333333328</v>
      </c>
    </row>
    <row r="932" spans="1:20" ht="15" customHeight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1">
        <f t="shared" si="59"/>
        <v>42067.25</v>
      </c>
    </row>
    <row r="933" spans="1:20" ht="15" customHeight="1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1">
        <f t="shared" si="59"/>
        <v>41820.208333333336</v>
      </c>
    </row>
    <row r="934" spans="1:20" ht="15" customHeight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1">
        <f t="shared" si="59"/>
        <v>41712.208333333336</v>
      </c>
    </row>
    <row r="935" spans="1:20" ht="15" customHeight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1">
        <f t="shared" si="59"/>
        <v>41385.208333333336</v>
      </c>
    </row>
    <row r="936" spans="1:20" ht="15" customHeight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1">
        <f t="shared" si="59"/>
        <v>42428.25</v>
      </c>
    </row>
    <row r="937" spans="1:20" ht="15" customHeight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1">
        <f t="shared" si="59"/>
        <v>42216.208333333328</v>
      </c>
    </row>
    <row r="938" spans="1:20" ht="15" customHeight="1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1">
        <f t="shared" si="59"/>
        <v>43671.208333333328</v>
      </c>
    </row>
    <row r="939" spans="1:20" ht="15" customHeight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1">
        <f t="shared" si="59"/>
        <v>42343.25</v>
      </c>
    </row>
    <row r="940" spans="1:20" ht="15" customHeight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1">
        <f t="shared" si="59"/>
        <v>43299.208333333328</v>
      </c>
    </row>
    <row r="941" spans="1:20" ht="15" customHeight="1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1">
        <f t="shared" si="59"/>
        <v>40687.208333333336</v>
      </c>
    </row>
    <row r="942" spans="1:20" ht="15" customHeight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1">
        <f t="shared" si="59"/>
        <v>41266.25</v>
      </c>
    </row>
    <row r="943" spans="1:20" ht="15" customHeight="1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1">
        <f t="shared" si="59"/>
        <v>40587.25</v>
      </c>
    </row>
    <row r="944" spans="1:20" ht="15" customHeight="1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1">
        <f t="shared" si="59"/>
        <v>40571.25</v>
      </c>
    </row>
    <row r="945" spans="1:20" ht="15" customHeight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1">
        <f t="shared" si="59"/>
        <v>41941.208333333336</v>
      </c>
    </row>
    <row r="946" spans="1:20" ht="15" customHeight="1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1">
        <f t="shared" si="59"/>
        <v>42795.25</v>
      </c>
    </row>
    <row r="947" spans="1:20" ht="15" customHeight="1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1">
        <f t="shared" si="59"/>
        <v>41019.208333333336</v>
      </c>
    </row>
    <row r="948" spans="1:20" ht="15" customHeight="1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1">
        <f t="shared" si="59"/>
        <v>40712.208333333336</v>
      </c>
    </row>
    <row r="949" spans="1:20" ht="15" customHeight="1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1">
        <f t="shared" si="59"/>
        <v>41915.208333333336</v>
      </c>
    </row>
    <row r="950" spans="1:20" ht="15" customHeight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1">
        <f t="shared" si="59"/>
        <v>41995.25</v>
      </c>
    </row>
    <row r="951" spans="1:20" ht="15" customHeight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1">
        <f t="shared" si="59"/>
        <v>42131.208333333328</v>
      </c>
    </row>
    <row r="952" spans="1:20" ht="15" customHeight="1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1">
        <f t="shared" si="59"/>
        <v>43576.208333333328</v>
      </c>
    </row>
    <row r="953" spans="1:20" ht="15" customHeight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1">
        <f t="shared" si="59"/>
        <v>42731.25</v>
      </c>
    </row>
    <row r="954" spans="1:20" ht="15" customHeight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1">
        <f t="shared" si="59"/>
        <v>42605.208333333328</v>
      </c>
    </row>
    <row r="955" spans="1:20" ht="15" customHeight="1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1">
        <f t="shared" si="59"/>
        <v>42394.25</v>
      </c>
    </row>
    <row r="956" spans="1:20" ht="15" customHeight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1">
        <f t="shared" si="59"/>
        <v>41198.208333333336</v>
      </c>
    </row>
    <row r="957" spans="1:20" ht="15" customHeight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1">
        <f t="shared" si="59"/>
        <v>41240.25</v>
      </c>
    </row>
    <row r="958" spans="1:20" ht="15" customHeight="1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1">
        <f t="shared" si="59"/>
        <v>42364.25</v>
      </c>
    </row>
    <row r="959" spans="1:20" ht="15" customHeight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1">
        <f t="shared" si="59"/>
        <v>40958.25</v>
      </c>
    </row>
    <row r="960" spans="1:20" ht="15" customHeight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1">
        <f t="shared" si="59"/>
        <v>40372.208333333336</v>
      </c>
    </row>
    <row r="961" spans="1:20" ht="15" customHeight="1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1">
        <f t="shared" si="59"/>
        <v>40385.208333333336</v>
      </c>
    </row>
    <row r="962" spans="1:20" ht="15" customHeight="1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1">
        <f t="shared" si="59"/>
        <v>42445.208333333328</v>
      </c>
    </row>
    <row r="963" spans="1:20" ht="15" customHeight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0" si="60">E963/D963*100</f>
        <v>119.29824561403508</v>
      </c>
      <c r="G963" t="s">
        <v>20</v>
      </c>
      <c r="H963">
        <v>155</v>
      </c>
      <c r="I963" s="6">
        <f t="shared" ref="I963:I974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1">
        <f t="shared" ref="T963:T1001" si="63">(((M963/60)/60)/24)+DATE(1970,1,1)</f>
        <v>40595.25</v>
      </c>
    </row>
    <row r="964" spans="1:20" ht="15" customHeight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1">
        <f t="shared" si="63"/>
        <v>41613.25</v>
      </c>
    </row>
    <row r="965" spans="1:20" ht="15" customHeight="1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1">
        <f t="shared" si="63"/>
        <v>40613.25</v>
      </c>
    </row>
    <row r="966" spans="1:20" ht="15" customHeight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1">
        <f t="shared" si="63"/>
        <v>42140.208333333328</v>
      </c>
    </row>
    <row r="967" spans="1:20" ht="15" customHeight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1">
        <f t="shared" si="63"/>
        <v>40243.25</v>
      </c>
    </row>
    <row r="968" spans="1:20" ht="15" customHeight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1">
        <f t="shared" si="63"/>
        <v>42903.208333333328</v>
      </c>
    </row>
    <row r="969" spans="1:20" ht="15" customHeight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1">
        <f t="shared" si="63"/>
        <v>41042.208333333336</v>
      </c>
    </row>
    <row r="970" spans="1:20" ht="15" customHeight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1">
        <f t="shared" si="63"/>
        <v>40559.25</v>
      </c>
    </row>
    <row r="971" spans="1:20" ht="15" customHeight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1">
        <f t="shared" si="63"/>
        <v>43828.25</v>
      </c>
    </row>
    <row r="972" spans="1:20" ht="15" customHeight="1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1">
        <f t="shared" si="63"/>
        <v>40673.208333333336</v>
      </c>
    </row>
    <row r="973" spans="1:20" ht="15" customHeight="1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1">
        <f t="shared" si="63"/>
        <v>41561.208333333336</v>
      </c>
    </row>
    <row r="974" spans="1:20" ht="15" customHeight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1">
        <f t="shared" si="63"/>
        <v>41801.208333333336</v>
      </c>
    </row>
    <row r="975" spans="1:20" ht="15" customHeight="1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1">
        <f t="shared" si="63"/>
        <v>40524.25</v>
      </c>
    </row>
    <row r="976" spans="1:20" ht="15" customHeight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ref="I976:I1001" si="64"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1">
        <f t="shared" si="63"/>
        <v>41413.208333333336</v>
      </c>
    </row>
    <row r="977" spans="1:20" ht="15" customHeight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1">
        <f t="shared" si="63"/>
        <v>42376.25</v>
      </c>
    </row>
    <row r="978" spans="1:20" ht="15" customHeight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1">
        <f t="shared" si="63"/>
        <v>40577.25</v>
      </c>
    </row>
    <row r="979" spans="1:20" ht="15" customHeight="1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1">
        <f t="shared" si="63"/>
        <v>43170.25</v>
      </c>
    </row>
    <row r="980" spans="1:20" ht="15" customHeight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1">
        <f t="shared" si="63"/>
        <v>42708.25</v>
      </c>
    </row>
    <row r="981" spans="1:20" ht="15" customHeight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1">
        <f t="shared" si="63"/>
        <v>42084.208333333328</v>
      </c>
    </row>
    <row r="982" spans="1:20" ht="15" customHeight="1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1">
        <f t="shared" si="63"/>
        <v>42312.25</v>
      </c>
    </row>
    <row r="983" spans="1:20" ht="15" customHeight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1">
        <f t="shared" si="63"/>
        <v>43127.25</v>
      </c>
    </row>
    <row r="984" spans="1:20" ht="15" customHeight="1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1">
        <f t="shared" si="63"/>
        <v>40745.208333333336</v>
      </c>
    </row>
    <row r="985" spans="1:20" ht="15" customHeight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1">
        <f t="shared" si="63"/>
        <v>43696.208333333328</v>
      </c>
    </row>
    <row r="986" spans="1:20" ht="15" customHeight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1">
        <f t="shared" si="63"/>
        <v>43742.208333333328</v>
      </c>
    </row>
    <row r="987" spans="1:20" ht="15" customHeight="1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1">
        <f t="shared" si="63"/>
        <v>41640.25</v>
      </c>
    </row>
    <row r="988" spans="1:20" ht="15" customHeight="1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1">
        <f t="shared" si="63"/>
        <v>40652.208333333336</v>
      </c>
    </row>
    <row r="989" spans="1:20" ht="15" customHeight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1">
        <f t="shared" si="63"/>
        <v>42866.208333333328</v>
      </c>
    </row>
    <row r="990" spans="1:20" ht="15" customHeight="1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4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1">
        <f t="shared" si="63"/>
        <v>42707.25</v>
      </c>
    </row>
    <row r="991" spans="1:20" ht="15" customHeight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1">
        <f t="shared" si="63"/>
        <v>43576.208333333328</v>
      </c>
    </row>
    <row r="992" spans="1:20" ht="15" customHeight="1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1">
        <f t="shared" si="63"/>
        <v>42454.208333333328</v>
      </c>
    </row>
    <row r="993" spans="1:20" ht="15" customHeight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1">
        <f t="shared" si="63"/>
        <v>41911.208333333336</v>
      </c>
    </row>
    <row r="994" spans="1:20" ht="15" customHeight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1">
        <f t="shared" si="63"/>
        <v>43241.208333333328</v>
      </c>
    </row>
    <row r="995" spans="1:20" ht="15" customHeight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4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1">
        <f t="shared" si="63"/>
        <v>42379.25</v>
      </c>
    </row>
    <row r="996" spans="1:20" ht="15" customHeight="1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1">
        <f t="shared" si="63"/>
        <v>41935.208333333336</v>
      </c>
    </row>
    <row r="997" spans="1:20" ht="15" customHeight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1">
        <f t="shared" si="63"/>
        <v>43437.25</v>
      </c>
    </row>
    <row r="998" spans="1:20" ht="15" customHeight="1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1">
        <f t="shared" si="63"/>
        <v>41306.25</v>
      </c>
    </row>
    <row r="999" spans="1:20" ht="15" customHeight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1">
        <f t="shared" si="63"/>
        <v>41664.25</v>
      </c>
    </row>
    <row r="1000" spans="1:20" ht="15" customHeight="1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1">
        <f t="shared" si="63"/>
        <v>40234.25</v>
      </c>
    </row>
    <row r="1001" spans="1:20" ht="15" customHeight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E1001/D1001*100</f>
        <v>56.542754275427541</v>
      </c>
      <c r="G1001" t="s">
        <v>74</v>
      </c>
      <c r="H1001">
        <v>1122</v>
      </c>
      <c r="I1001" s="6">
        <f t="shared" si="6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1">
        <f t="shared" si="63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ellIs" dxfId="3" priority="2" operator="equal">
      <formula>$G$20</formula>
    </cfRule>
    <cfRule type="cellIs" dxfId="2" priority="3" operator="equal">
      <formula>$G$10</formula>
    </cfRule>
    <cfRule type="cellIs" dxfId="1" priority="4" operator="equal">
      <formula>$G$3</formula>
    </cfRule>
    <cfRule type="cellIs" dxfId="0" priority="5" operator="equal">
      <formula>$G$2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97F-94D4-4EF5-BD9C-0B69C4A99074}">
  <dimension ref="A2:F15"/>
  <sheetViews>
    <sheetView topLeftCell="D1" workbookViewId="0">
      <selection activeCell="H22" sqref="H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7" t="s">
        <v>6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">
      <c r="A8" s="8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8" t="s">
        <v>2064</v>
      </c>
      <c r="E9">
        <v>4</v>
      </c>
      <c r="F9">
        <v>4</v>
      </c>
    </row>
    <row r="10" spans="1:6" x14ac:dyDescent="0.3">
      <c r="A10" s="8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8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8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8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D4FAD-46EF-400A-8CA4-23E67768A087}">
  <dimension ref="A2:E19"/>
  <sheetViews>
    <sheetView workbookViewId="0">
      <selection activeCell="G29" sqref="G2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5.59765625" bestFit="1" customWidth="1"/>
    <col min="7" max="7" width="9.19921875" bestFit="1" customWidth="1"/>
    <col min="8" max="8" width="33.19921875" bestFit="1" customWidth="1"/>
    <col min="9" max="9" width="21.19921875" bestFit="1" customWidth="1"/>
    <col min="10" max="10" width="4.69921875" bestFit="1" customWidth="1"/>
    <col min="11" max="11" width="10.3984375" bestFit="1" customWidth="1"/>
    <col min="12" max="12" width="11.09765625" bestFit="1" customWidth="1"/>
    <col min="13" max="15" width="4.69921875" bestFit="1" customWidth="1"/>
    <col min="16" max="16" width="14.09765625" bestFit="1" customWidth="1"/>
    <col min="17" max="17" width="10.8984375" bestFit="1" customWidth="1"/>
    <col min="18" max="23" width="4.8984375" bestFit="1" customWidth="1"/>
    <col min="24" max="24" width="10.3984375" bestFit="1" customWidth="1"/>
    <col min="25" max="25" width="11.09765625" bestFit="1" customWidth="1"/>
    <col min="26" max="34" width="4.8984375" bestFit="1" customWidth="1"/>
    <col min="35" max="35" width="14.09765625" bestFit="1" customWidth="1"/>
    <col min="36" max="36" width="10.8984375" bestFit="1" customWidth="1"/>
  </cols>
  <sheetData>
    <row r="2" spans="1:5" x14ac:dyDescent="0.3">
      <c r="A2" s="7" t="s">
        <v>2031</v>
      </c>
      <c r="B2" t="s">
        <v>2070</v>
      </c>
    </row>
    <row r="3" spans="1:5" x14ac:dyDescent="0.3">
      <c r="A3" s="7" t="s">
        <v>2085</v>
      </c>
      <c r="B3" t="s">
        <v>2070</v>
      </c>
    </row>
    <row r="5" spans="1:5" x14ac:dyDescent="0.3">
      <c r="A5" s="7" t="s">
        <v>2068</v>
      </c>
      <c r="B5" s="7" t="s">
        <v>2069</v>
      </c>
    </row>
    <row r="6" spans="1:5" x14ac:dyDescent="0.3">
      <c r="A6" s="7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8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8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8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8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8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8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8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8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8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8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8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8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8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8983-81F8-40D8-BF79-BF6998F7CBE7}">
  <dimension ref="A2:H14"/>
  <sheetViews>
    <sheetView zoomScaleNormal="100" workbookViewId="0">
      <selection activeCell="G19" sqref="G19"/>
    </sheetView>
  </sheetViews>
  <sheetFormatPr defaultRowHeight="15.6" x14ac:dyDescent="0.3"/>
  <cols>
    <col min="1" max="1" width="31.5" customWidth="1"/>
    <col min="2" max="2" width="16.69921875" customWidth="1"/>
    <col min="3" max="3" width="13" customWidth="1"/>
    <col min="4" max="4" width="15.59765625" customWidth="1"/>
    <col min="5" max="5" width="12.296875" customWidth="1"/>
    <col min="6" max="6" width="19.19921875" customWidth="1"/>
    <col min="7" max="7" width="16.296875" customWidth="1"/>
    <col min="8" max="8" width="17.69921875" customWidth="1"/>
  </cols>
  <sheetData>
    <row r="2" spans="1:8" x14ac:dyDescent="0.3">
      <c r="A2" t="s">
        <v>2086</v>
      </c>
      <c r="B2" t="s">
        <v>2087</v>
      </c>
      <c r="C2" t="s">
        <v>2088</v>
      </c>
      <c r="D2" t="s">
        <v>2089</v>
      </c>
      <c r="E2" t="s">
        <v>2090</v>
      </c>
      <c r="F2" t="s">
        <v>2091</v>
      </c>
      <c r="G2" t="s">
        <v>2092</v>
      </c>
      <c r="H2" t="s">
        <v>2093</v>
      </c>
    </row>
    <row r="3" spans="1:8" x14ac:dyDescent="0.3">
      <c r="A3" t="s">
        <v>2094</v>
      </c>
      <c r="B3">
        <f>COUNTIFS(Crowdfunding!G2:G1001,"successful",Crowdfunding!D2:D1001,"&lt;1000")</f>
        <v>30</v>
      </c>
      <c r="C3">
        <f>COUNTIFS(Crowdfunding!$G$2:G1001,"failed",Crowdfunding!$D$2:D1001,"&lt;1000")</f>
        <v>20</v>
      </c>
      <c r="D3">
        <f>COUNTIFS(Crowdfunding!G2:G1001,"canceled",Crowdfunding!D2:D1001,"&lt;1000")</f>
        <v>1</v>
      </c>
      <c r="E3">
        <f>SUM(B3:D3)</f>
        <v>51</v>
      </c>
      <c r="F3" s="12">
        <f>(B3/E3)</f>
        <v>0.58823529411764708</v>
      </c>
      <c r="G3" s="13">
        <f>C3/E3</f>
        <v>0.39215686274509803</v>
      </c>
      <c r="H3" s="13">
        <f>D3/E3</f>
        <v>1.9607843137254902E-2</v>
      </c>
    </row>
    <row r="4" spans="1:8" x14ac:dyDescent="0.3">
      <c r="A4" t="s">
        <v>2095</v>
      </c>
      <c r="B4">
        <f>COUNTIFS(Crowdfunding!G2:G1001,"successful",Crowdfunding!D2:D1001,"&gt;999",Crowdfunding!D2:D1001,"&lt;5000")</f>
        <v>191</v>
      </c>
      <c r="C4">
        <f>COUNTIFS(Crowdfunding!G2:G1001,"failed",Crowdfunding!D2:D1001,"&gt;999",Crowdfunding!D2:D1001,"&lt;5000")</f>
        <v>38</v>
      </c>
      <c r="D4">
        <f>COUNTIFS(Crowdfunding!G2:G1001,"canceled",Crowdfunding!D2:D1001,"&gt;999",Crowdfunding!D2:D1001,"&lt;5000")</f>
        <v>2</v>
      </c>
      <c r="E4">
        <f t="shared" ref="E4:E14" si="0">SUM(B4:D4)</f>
        <v>231</v>
      </c>
      <c r="F4" s="12">
        <f>(B4/E4)</f>
        <v>0.82683982683982682</v>
      </c>
      <c r="G4" s="13">
        <f t="shared" ref="G4:G14" si="1">C4/E4</f>
        <v>0.16450216450216451</v>
      </c>
      <c r="H4" s="13">
        <f t="shared" ref="H4:H14" si="2">D4/E4</f>
        <v>8.658008658008658E-3</v>
      </c>
    </row>
    <row r="5" spans="1:8" x14ac:dyDescent="0.3">
      <c r="A5" t="s">
        <v>2096</v>
      </c>
      <c r="B5">
        <f>COUNTIFS(Crowdfunding!G2:G1002,"successful",Crowdfunding!D2:D1002,"&gt;4999",Crowdfunding!D2:D1002,"&lt;10000")</f>
        <v>164</v>
      </c>
      <c r="C5">
        <f>COUNTIFS(Crowdfunding!G2:G1001,"failed",Crowdfunding!D2:D1001,"&gt;4999",Crowdfunding!D2:D1001,"&lt;10000")</f>
        <v>126</v>
      </c>
      <c r="D5">
        <f>COUNTIFS(Crowdfunding!G2:G1001,"canceled",Crowdfunding!D2:D1001,"&gt;4999",Crowdfunding!D2:D1001,"&lt;10000")</f>
        <v>25</v>
      </c>
      <c r="E5">
        <f t="shared" si="0"/>
        <v>315</v>
      </c>
      <c r="F5" s="12">
        <f t="shared" ref="F5:F14" si="3">(B5/E5)</f>
        <v>0.52063492063492067</v>
      </c>
      <c r="G5" s="13">
        <f t="shared" si="1"/>
        <v>0.4</v>
      </c>
      <c r="H5" s="13">
        <f t="shared" si="2"/>
        <v>7.9365079365079361E-2</v>
      </c>
    </row>
    <row r="6" spans="1:8" x14ac:dyDescent="0.3">
      <c r="A6" t="s">
        <v>2097</v>
      </c>
      <c r="B6">
        <f>COUNTIFS(Crowdfunding!G2:G1003,"successful",Crowdfunding!D2:D1003,"&gt;9999",Crowdfunding!D2:D1003,"&lt;15000")</f>
        <v>4</v>
      </c>
      <c r="C6">
        <f>COUNTIFS(Crowdfunding!G2:G1001,"failed",Crowdfunding!D2:D1001,"&gt;9999",Crowdfunding!D2:D1001,"&lt;15000")</f>
        <v>5</v>
      </c>
      <c r="D6">
        <f>COUNTIFS(Crowdfunding!G2:G1001,"canceled",Crowdfunding!D2:D1001,"&gt;9999",Crowdfunding!D2:D1001,"&lt;15000")</f>
        <v>0</v>
      </c>
      <c r="E6">
        <f t="shared" si="0"/>
        <v>9</v>
      </c>
      <c r="F6" s="12">
        <f t="shared" si="3"/>
        <v>0.44444444444444442</v>
      </c>
      <c r="G6" s="13">
        <f t="shared" si="1"/>
        <v>0.55555555555555558</v>
      </c>
      <c r="H6" s="13">
        <f t="shared" si="2"/>
        <v>0</v>
      </c>
    </row>
    <row r="7" spans="1:8" x14ac:dyDescent="0.3">
      <c r="A7" t="s">
        <v>2098</v>
      </c>
      <c r="B7">
        <f>COUNTIFS(Crowdfunding!G2:G1004,"successful",Crowdfunding!D2:D1004,"&gt;14999",Crowdfunding!D2:D1004,"&lt;20000")</f>
        <v>10</v>
      </c>
      <c r="C7">
        <f>COUNTIFS(Crowdfunding!G2:G1001,"failed",Crowdfunding!D2:D1001,"&gt;14999",Crowdfunding!D2:D1001,"&lt;20000")</f>
        <v>0</v>
      </c>
      <c r="D7">
        <f>COUNTIFS(Crowdfunding!G2:G1001,"canceled",Crowdfunding!D2:D1001,"&gt;14999",Crowdfunding!D2:D1001,"&lt;20000")</f>
        <v>0</v>
      </c>
      <c r="E7">
        <f t="shared" si="0"/>
        <v>10</v>
      </c>
      <c r="F7" s="12">
        <f t="shared" si="3"/>
        <v>1</v>
      </c>
      <c r="G7" s="13">
        <f t="shared" si="1"/>
        <v>0</v>
      </c>
      <c r="H7" s="13">
        <f t="shared" si="2"/>
        <v>0</v>
      </c>
    </row>
    <row r="8" spans="1:8" x14ac:dyDescent="0.3">
      <c r="A8" t="s">
        <v>2099</v>
      </c>
      <c r="B8">
        <f>COUNTIFS(Crowdfunding!G2:G1005,"successful",Crowdfunding!D2:D1005,"&gt;19999",Crowdfunding!D2:D1005,"&lt;25000")</f>
        <v>7</v>
      </c>
      <c r="C8">
        <f>COUNTIFS(Crowdfunding!G2:G1001,"failed",Crowdfunding!D2:D1001,"&gt;19999",Crowdfunding!D2:D1001,"&lt;25000")</f>
        <v>0</v>
      </c>
      <c r="D8">
        <f>COUNTIFS(Crowdfunding!G2:G1001,"canceled",Crowdfunding!D2:D1001,"&gt;19999",Crowdfunding!D2:D1001,"&lt;25000")</f>
        <v>0</v>
      </c>
      <c r="E8">
        <f t="shared" si="0"/>
        <v>7</v>
      </c>
      <c r="F8" s="12">
        <f t="shared" si="3"/>
        <v>1</v>
      </c>
      <c r="G8" s="13">
        <f t="shared" si="1"/>
        <v>0</v>
      </c>
      <c r="H8" s="13">
        <f t="shared" si="2"/>
        <v>0</v>
      </c>
    </row>
    <row r="9" spans="1:8" x14ac:dyDescent="0.3">
      <c r="A9" t="s">
        <v>2100</v>
      </c>
      <c r="B9">
        <f>COUNTIFS(Crowdfunding!G2:G1006,"successful",Crowdfunding!D2:D1006,"&gt;24999",Crowdfunding!D2:D1006,"&lt;30000")</f>
        <v>11</v>
      </c>
      <c r="C9">
        <f>COUNTIFS(Crowdfunding!G2:G1001,"failed",Crowdfunding!D2:D1001,"&gt;24999",Crowdfunding!D2:D1001,"&lt;30000")</f>
        <v>3</v>
      </c>
      <c r="D9">
        <f>COUNTIFS(Crowdfunding!G2:G1001,"canceled",Crowdfunding!D2:D1001,"&gt;24999",Crowdfunding!D2:D1001,"&lt;30000")</f>
        <v>0</v>
      </c>
      <c r="E9">
        <f t="shared" si="0"/>
        <v>14</v>
      </c>
      <c r="F9" s="12">
        <f t="shared" si="3"/>
        <v>0.7857142857142857</v>
      </c>
      <c r="G9" s="13">
        <f t="shared" si="1"/>
        <v>0.21428571428571427</v>
      </c>
      <c r="H9" s="13">
        <f t="shared" si="2"/>
        <v>0</v>
      </c>
    </row>
    <row r="10" spans="1:8" x14ac:dyDescent="0.3">
      <c r="A10" t="s">
        <v>2101</v>
      </c>
      <c r="B10">
        <f>COUNTIFS(Crowdfunding!G2:G1007,"successful",Crowdfunding!D2:D1007,"&gt;29999",Crowdfunding!D2:D1007,"&lt;35000")</f>
        <v>7</v>
      </c>
      <c r="C10">
        <f>COUNTIFS(Crowdfunding!G2:G1001,"failed",Crowdfunding!D2:D1001,"&gt;29999",Crowdfunding!D2:D1001,"&lt;35000")</f>
        <v>0</v>
      </c>
      <c r="D10">
        <f>COUNTIFS(Crowdfunding!G2:G1001,"canceled",Crowdfunding!D2:D1001,"&gt;29999",Crowdfunding!D2:D1001,"&lt;35000")</f>
        <v>0</v>
      </c>
      <c r="E10">
        <f t="shared" si="0"/>
        <v>7</v>
      </c>
      <c r="F10" s="12">
        <f t="shared" si="3"/>
        <v>1</v>
      </c>
      <c r="G10" s="13">
        <f t="shared" si="1"/>
        <v>0</v>
      </c>
      <c r="H10" s="13">
        <f t="shared" si="2"/>
        <v>0</v>
      </c>
    </row>
    <row r="11" spans="1:8" x14ac:dyDescent="0.3">
      <c r="A11" t="s">
        <v>2102</v>
      </c>
      <c r="B11">
        <f>COUNTIFS(Crowdfunding!G2:G1008,"successful",Crowdfunding!D2:D1008,"&gt;34999",Crowdfunding!D2:D1008,"&lt;40000")</f>
        <v>8</v>
      </c>
      <c r="C11">
        <f>COUNTIFS(Crowdfunding!G2:G1001,"failed",Crowdfunding!D2:D1001,"&gt;34999",Crowdfunding!D2:D1001,"&lt;40000")</f>
        <v>3</v>
      </c>
      <c r="D11">
        <f>COUNTIFS(Crowdfunding!G2:G1001,"canceled",Crowdfunding!D2:D1001,"&gt;34999",Crowdfunding!D2:D1001,"&lt;40000")</f>
        <v>1</v>
      </c>
      <c r="E11">
        <f t="shared" si="0"/>
        <v>12</v>
      </c>
      <c r="F11" s="12">
        <f t="shared" si="3"/>
        <v>0.66666666666666663</v>
      </c>
      <c r="G11" s="13">
        <f t="shared" si="1"/>
        <v>0.25</v>
      </c>
      <c r="H11" s="13">
        <f t="shared" si="2"/>
        <v>8.3333333333333329E-2</v>
      </c>
    </row>
    <row r="12" spans="1:8" x14ac:dyDescent="0.3">
      <c r="A12" t="s">
        <v>2103</v>
      </c>
      <c r="B12">
        <f>COUNTIFS(Crowdfunding!G2:G1009,"successful",Crowdfunding!D2:D1009,"&gt;40000",Crowdfunding!D2:D1009,"&lt;45000")</f>
        <v>11</v>
      </c>
      <c r="C12">
        <f>COUNTIFS(Crowdfunding!G2:G1001,"failed",Crowdfunding!D2:D1001,"&gt;39999",Crowdfunding!D2:D1001,"&lt;45000")</f>
        <v>3</v>
      </c>
      <c r="D12">
        <f>COUNTIFS(Crowdfunding!G2:G1001,"canceled",Crowdfunding!D2:D1001,"&gt;39999",Crowdfunding!D2:D1001,"&lt;45000")</f>
        <v>0</v>
      </c>
      <c r="E12">
        <f t="shared" si="0"/>
        <v>14</v>
      </c>
      <c r="F12" s="12">
        <f t="shared" si="3"/>
        <v>0.7857142857142857</v>
      </c>
      <c r="G12" s="13">
        <f t="shared" si="1"/>
        <v>0.21428571428571427</v>
      </c>
      <c r="H12" s="13">
        <f t="shared" si="2"/>
        <v>0</v>
      </c>
    </row>
    <row r="13" spans="1:8" x14ac:dyDescent="0.3">
      <c r="A13" t="s">
        <v>2104</v>
      </c>
      <c r="B13">
        <f>COUNTIFS(Crowdfunding!G2:G1010,"successful",Crowdfunding!D2:D1010,"&gt;44999",Crowdfunding!D2:D1010,"&lt;50000")</f>
        <v>8</v>
      </c>
      <c r="C13">
        <f>COUNTIFS(Crowdfunding!G2:G1001,"failed",Crowdfunding!D2:D1001,"&gt;44999",Crowdfunding!D2:D1001,"&lt;50000")</f>
        <v>3</v>
      </c>
      <c r="D13">
        <f>COUNTIFS(Crowdfunding!G2:G1001,"canceled",Crowdfunding!D2:D1001,"&gt;44999",Crowdfunding!D2:D1001,"&lt;50000")</f>
        <v>0</v>
      </c>
      <c r="E13">
        <f t="shared" si="0"/>
        <v>11</v>
      </c>
      <c r="F13" s="12">
        <f t="shared" si="3"/>
        <v>0.72727272727272729</v>
      </c>
      <c r="G13" s="13">
        <f t="shared" si="1"/>
        <v>0.27272727272727271</v>
      </c>
      <c r="H13" s="13">
        <f t="shared" si="2"/>
        <v>0</v>
      </c>
    </row>
    <row r="14" spans="1:8" x14ac:dyDescent="0.3">
      <c r="A14" t="s">
        <v>2105</v>
      </c>
      <c r="B14">
        <f>COUNTIFS(Crowdfunding!G2:G1011,"successful",Crowdfunding!D2:D1011,"&gt;=50000")</f>
        <v>114</v>
      </c>
      <c r="C14">
        <f>COUNTIFS(Crowdfunding!$G$2:G1012,"failed",Crowdfunding!$D$2:D1012,"&gt;=50000")</f>
        <v>163</v>
      </c>
      <c r="D14">
        <f>COUNTIFS(Crowdfunding!$G$2:G1012,"canceled",Crowdfunding!$D$2:D1012,"&gt;=50000")</f>
        <v>28</v>
      </c>
      <c r="E14">
        <f t="shared" si="0"/>
        <v>305</v>
      </c>
      <c r="F14" s="12">
        <f t="shared" si="3"/>
        <v>0.3737704918032787</v>
      </c>
      <c r="G14" s="13">
        <f t="shared" si="1"/>
        <v>0.53442622950819674</v>
      </c>
      <c r="H14" s="13">
        <f t="shared" si="2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CF22-67EE-4EC6-80D2-DFCBF58ED09C}">
  <dimension ref="A1:F30"/>
  <sheetViews>
    <sheetView topLeftCell="A5" workbookViewId="0">
      <selection activeCell="G37" sqref="G3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7" t="s">
        <v>6</v>
      </c>
      <c r="B1" t="s">
        <v>2070</v>
      </c>
    </row>
    <row r="2" spans="1:6" x14ac:dyDescent="0.3">
      <c r="A2" s="7" t="s">
        <v>2031</v>
      </c>
      <c r="B2" t="s">
        <v>2070</v>
      </c>
    </row>
    <row r="4" spans="1:6" x14ac:dyDescent="0.3">
      <c r="A4" s="7" t="s">
        <v>2068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2065</v>
      </c>
      <c r="E7">
        <v>4</v>
      </c>
      <c r="F7">
        <v>4</v>
      </c>
    </row>
    <row r="8" spans="1:6" x14ac:dyDescent="0.3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2043</v>
      </c>
      <c r="C10">
        <v>8</v>
      </c>
      <c r="E10">
        <v>10</v>
      </c>
      <c r="F10">
        <v>18</v>
      </c>
    </row>
    <row r="11" spans="1:6" x14ac:dyDescent="0.3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2057</v>
      </c>
      <c r="C15">
        <v>3</v>
      </c>
      <c r="E15">
        <v>4</v>
      </c>
      <c r="F15">
        <v>7</v>
      </c>
    </row>
    <row r="16" spans="1:6" x14ac:dyDescent="0.3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2056</v>
      </c>
      <c r="C20">
        <v>4</v>
      </c>
      <c r="E20">
        <v>4</v>
      </c>
      <c r="F20">
        <v>8</v>
      </c>
    </row>
    <row r="21" spans="1:6" x14ac:dyDescent="0.3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2063</v>
      </c>
      <c r="C22">
        <v>9</v>
      </c>
      <c r="E22">
        <v>5</v>
      </c>
      <c r="F22">
        <v>14</v>
      </c>
    </row>
    <row r="23" spans="1:6" x14ac:dyDescent="0.3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2059</v>
      </c>
      <c r="C25">
        <v>7</v>
      </c>
      <c r="E25">
        <v>14</v>
      </c>
      <c r="F25">
        <v>21</v>
      </c>
    </row>
    <row r="26" spans="1:6" x14ac:dyDescent="0.3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2062</v>
      </c>
      <c r="E29">
        <v>3</v>
      </c>
      <c r="F29">
        <v>3</v>
      </c>
    </row>
    <row r="30" spans="1:6" x14ac:dyDescent="0.3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9FE-6289-49CF-B3AA-3DD6FAD1A7BD}">
  <dimension ref="A1:L21"/>
  <sheetViews>
    <sheetView tabSelected="1" zoomScale="99" workbookViewId="0">
      <selection activeCell="C23" sqref="C23"/>
    </sheetView>
  </sheetViews>
  <sheetFormatPr defaultRowHeight="15.6" x14ac:dyDescent="0.3"/>
  <cols>
    <col min="1" max="1" width="21.8984375" customWidth="1"/>
    <col min="2" max="2" width="16.796875" customWidth="1"/>
    <col min="4" max="4" width="20.8984375" customWidth="1"/>
    <col min="5" max="5" width="15.69921875" customWidth="1"/>
    <col min="8" max="8" width="18" customWidth="1"/>
    <col min="9" max="9" width="13.3984375" customWidth="1"/>
    <col min="11" max="11" width="18.69921875" customWidth="1"/>
    <col min="12" max="12" width="12.3984375" customWidth="1"/>
  </cols>
  <sheetData>
    <row r="1" spans="1:12" x14ac:dyDescent="0.3">
      <c r="H1" s="15" t="s">
        <v>2122</v>
      </c>
      <c r="I1" s="15"/>
      <c r="J1" s="15"/>
      <c r="K1" s="15"/>
      <c r="L1" s="15"/>
    </row>
    <row r="2" spans="1:12" ht="16.2" thickBot="1" x14ac:dyDescent="0.35"/>
    <row r="3" spans="1:12" x14ac:dyDescent="0.3">
      <c r="A3" t="s">
        <v>2106</v>
      </c>
      <c r="B3" t="s">
        <v>2107</v>
      </c>
      <c r="D3" t="s">
        <v>2106</v>
      </c>
      <c r="E3" t="s">
        <v>2107</v>
      </c>
      <c r="H3" s="14" t="s">
        <v>2120</v>
      </c>
      <c r="I3" s="14"/>
      <c r="K3" s="14" t="s">
        <v>2121</v>
      </c>
      <c r="L3" s="14"/>
    </row>
    <row r="4" spans="1:12" x14ac:dyDescent="0.3">
      <c r="A4" s="16" t="s">
        <v>2118</v>
      </c>
      <c r="B4">
        <v>158</v>
      </c>
      <c r="D4" s="17" t="s">
        <v>2119</v>
      </c>
      <c r="E4">
        <v>0</v>
      </c>
    </row>
    <row r="5" spans="1:12" x14ac:dyDescent="0.3">
      <c r="A5" s="16" t="s">
        <v>2118</v>
      </c>
      <c r="B5">
        <v>1425</v>
      </c>
      <c r="D5" s="17" t="s">
        <v>2119</v>
      </c>
      <c r="E5">
        <v>24</v>
      </c>
      <c r="H5" t="s">
        <v>2108</v>
      </c>
      <c r="I5">
        <v>560.77777777777783</v>
      </c>
      <c r="K5" t="s">
        <v>2108</v>
      </c>
      <c r="L5">
        <v>97</v>
      </c>
    </row>
    <row r="6" spans="1:12" x14ac:dyDescent="0.3">
      <c r="A6" s="16" t="s">
        <v>2118</v>
      </c>
      <c r="B6">
        <v>174</v>
      </c>
      <c r="D6" s="17" t="s">
        <v>2119</v>
      </c>
      <c r="E6">
        <v>53</v>
      </c>
      <c r="H6" t="s">
        <v>2109</v>
      </c>
      <c r="I6">
        <v>200.13778432882029</v>
      </c>
      <c r="K6" t="s">
        <v>2109</v>
      </c>
      <c r="L6">
        <v>48.451292839074767</v>
      </c>
    </row>
    <row r="7" spans="1:12" x14ac:dyDescent="0.3">
      <c r="A7" s="16" t="s">
        <v>2118</v>
      </c>
      <c r="B7">
        <v>227</v>
      </c>
      <c r="D7" s="17" t="s">
        <v>2119</v>
      </c>
      <c r="E7">
        <v>18</v>
      </c>
      <c r="H7" t="s">
        <v>2110</v>
      </c>
      <c r="I7">
        <v>220</v>
      </c>
      <c r="K7" t="s">
        <v>2110</v>
      </c>
      <c r="L7">
        <v>44</v>
      </c>
    </row>
    <row r="8" spans="1:12" x14ac:dyDescent="0.3">
      <c r="A8" s="16" t="s">
        <v>2118</v>
      </c>
      <c r="B8">
        <v>220</v>
      </c>
      <c r="D8" s="17" t="s">
        <v>2119</v>
      </c>
      <c r="E8">
        <v>44</v>
      </c>
      <c r="H8" t="s">
        <v>2111</v>
      </c>
      <c r="I8" t="e">
        <v>#N/A</v>
      </c>
      <c r="K8" t="s">
        <v>2111</v>
      </c>
      <c r="L8" t="e">
        <v>#N/A</v>
      </c>
    </row>
    <row r="9" spans="1:12" x14ac:dyDescent="0.3">
      <c r="A9" s="16" t="s">
        <v>2118</v>
      </c>
      <c r="B9">
        <v>98</v>
      </c>
      <c r="D9" s="17" t="s">
        <v>2119</v>
      </c>
      <c r="E9">
        <v>27</v>
      </c>
      <c r="H9" t="s">
        <v>2112</v>
      </c>
      <c r="I9">
        <v>600.41335298646084</v>
      </c>
      <c r="K9" t="s">
        <v>2112</v>
      </c>
      <c r="L9">
        <v>145.3538785172243</v>
      </c>
    </row>
    <row r="10" spans="1:12" x14ac:dyDescent="0.3">
      <c r="A10" s="16" t="s">
        <v>2118</v>
      </c>
      <c r="B10">
        <v>100</v>
      </c>
      <c r="D10" s="17" t="s">
        <v>2119</v>
      </c>
      <c r="E10">
        <v>55</v>
      </c>
      <c r="H10" t="s">
        <v>2113</v>
      </c>
      <c r="I10">
        <v>360496.19444444444</v>
      </c>
      <c r="K10" t="s">
        <v>2113</v>
      </c>
      <c r="L10">
        <v>21127.75</v>
      </c>
    </row>
    <row r="11" spans="1:12" x14ac:dyDescent="0.3">
      <c r="A11" s="16" t="s">
        <v>2118</v>
      </c>
      <c r="B11">
        <v>1249</v>
      </c>
      <c r="D11" s="17" t="s">
        <v>2119</v>
      </c>
      <c r="E11">
        <v>200</v>
      </c>
      <c r="H11" t="s">
        <v>2114</v>
      </c>
      <c r="I11">
        <v>-1.6150625390912636</v>
      </c>
      <c r="K11" t="s">
        <v>2114</v>
      </c>
      <c r="L11">
        <v>5.143282412032633</v>
      </c>
    </row>
    <row r="12" spans="1:12" x14ac:dyDescent="0.3">
      <c r="A12" s="16" t="s">
        <v>2118</v>
      </c>
      <c r="B12">
        <v>1396</v>
      </c>
      <c r="D12" s="17" t="s">
        <v>2119</v>
      </c>
      <c r="E12">
        <v>452</v>
      </c>
      <c r="H12" t="s">
        <v>2115</v>
      </c>
      <c r="I12">
        <v>0.85922797970603548</v>
      </c>
      <c r="K12" t="s">
        <v>2115</v>
      </c>
      <c r="L12">
        <v>2.2704997457251181</v>
      </c>
    </row>
    <row r="13" spans="1:12" x14ac:dyDescent="0.3">
      <c r="H13" t="s">
        <v>2116</v>
      </c>
      <c r="I13">
        <v>1327</v>
      </c>
      <c r="K13" t="s">
        <v>2116</v>
      </c>
      <c r="L13">
        <v>452</v>
      </c>
    </row>
    <row r="14" spans="1:12" x14ac:dyDescent="0.3">
      <c r="A14" s="18" t="s">
        <v>2123</v>
      </c>
      <c r="B14">
        <f>AVERAGE(B4:B12)</f>
        <v>560.77777777777783</v>
      </c>
      <c r="E14">
        <f>AVERAGE(E4:E12)</f>
        <v>97</v>
      </c>
      <c r="H14" t="s">
        <v>2117</v>
      </c>
      <c r="I14">
        <v>98</v>
      </c>
      <c r="K14" t="s">
        <v>2117</v>
      </c>
      <c r="L14">
        <v>0</v>
      </c>
    </row>
    <row r="15" spans="1:12" x14ac:dyDescent="0.3">
      <c r="A15" s="18" t="s">
        <v>2124</v>
      </c>
      <c r="B15">
        <f>_xlfn.STDEV.P(B4:B12)</f>
        <v>566.07513788223821</v>
      </c>
      <c r="E15">
        <f>_xlfn.STDEV.P(E4:E12)</f>
        <v>137.04095089505992</v>
      </c>
    </row>
    <row r="16" spans="1:12" x14ac:dyDescent="0.3">
      <c r="A16" s="18" t="s">
        <v>2129</v>
      </c>
      <c r="B16">
        <f>B14+B15</f>
        <v>1126.8529156600162</v>
      </c>
      <c r="E16">
        <f>E14+E15</f>
        <v>234.04095089505992</v>
      </c>
    </row>
    <row r="17" spans="1:5" x14ac:dyDescent="0.3">
      <c r="A17" s="18" t="s">
        <v>2130</v>
      </c>
      <c r="B17">
        <f>B14-B15</f>
        <v>-5.2973601044603811</v>
      </c>
      <c r="E17">
        <f>E14-E15</f>
        <v>-40.040950895059922</v>
      </c>
    </row>
    <row r="18" spans="1:5" x14ac:dyDescent="0.3">
      <c r="A18" s="18" t="s">
        <v>2125</v>
      </c>
      <c r="B18">
        <f>MEDIAN(B4:B12)</f>
        <v>220</v>
      </c>
      <c r="E18">
        <f>MEDIAN(E4:E12)</f>
        <v>44</v>
      </c>
    </row>
    <row r="19" spans="1:5" x14ac:dyDescent="0.3">
      <c r="A19" s="18" t="s">
        <v>2126</v>
      </c>
      <c r="B19">
        <f>MIN(B4:B12)</f>
        <v>98</v>
      </c>
      <c r="E19">
        <f>MIN(E4:E12)</f>
        <v>0</v>
      </c>
    </row>
    <row r="20" spans="1:5" x14ac:dyDescent="0.3">
      <c r="A20" s="18" t="s">
        <v>2127</v>
      </c>
      <c r="B20">
        <f>MAX(B4:B12)</f>
        <v>1425</v>
      </c>
      <c r="E20">
        <f>MAX(E4:E12)</f>
        <v>452</v>
      </c>
    </row>
    <row r="21" spans="1:5" x14ac:dyDescent="0.3">
      <c r="A21" s="18" t="s">
        <v>2128</v>
      </c>
      <c r="B21">
        <f>_xlfn.VAR.P(B4:B12)</f>
        <v>320441.06172839506</v>
      </c>
      <c r="E21">
        <f>_xlfn.VAR.P(E4:E12)</f>
        <v>18780.222222222223</v>
      </c>
    </row>
  </sheetData>
  <mergeCells count="3">
    <mergeCell ref="H3:I3"/>
    <mergeCell ref="K3:L3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 STACKED PIVOT CHART 1</vt:lpstr>
      <vt:lpstr>LINE PIVOT TABLE</vt:lpstr>
      <vt:lpstr>CROWFUNDING GOAL ANALYSIS</vt:lpstr>
      <vt:lpstr>STACKED PIVOT CHART 2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SWEET HOME</cp:lastModifiedBy>
  <dcterms:created xsi:type="dcterms:W3CDTF">2021-09-29T18:52:28Z</dcterms:created>
  <dcterms:modified xsi:type="dcterms:W3CDTF">2023-05-02T15:08:25Z</dcterms:modified>
</cp:coreProperties>
</file>