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3AC5AFAE-94B0-8742-9D7A-745A7C4DCE32}" xr6:coauthVersionLast="47" xr6:coauthVersionMax="47" xr10:uidLastSave="{00000000-0000-0000-0000-000000000000}"/>
  <bookViews>
    <workbookView xWindow="7280" yWindow="1020" windowWidth="21740" windowHeight="16060" activeTab="2" xr2:uid="{DFA48B34-CFB4-4732-9ACA-954B83BABC92}"/>
  </bookViews>
  <sheets>
    <sheet name="Ch 5 Q 20 " sheetId="1" r:id="rId1"/>
    <sheet name="Sheet1" sheetId="7" r:id="rId2"/>
    <sheet name="Ch 5 Q20 Solution" sheetId="2" r:id="rId3"/>
    <sheet name="no plants and customer can conn" sheetId="5" r:id="rId4"/>
    <sheet name="Shortest pathMaude's" sheetId="6" r:id="rId5"/>
  </sheets>
  <definedNames>
    <definedName name="Arc_Capcity">'Ch 5 Q20 Solution'!$F$8:$F$33</definedName>
    <definedName name="Customer_demand">'Ch 5 Q20 Solution'!$K$20:$K$21</definedName>
    <definedName name="Customer_net_inflow">'Ch 5 Q20 Solution'!$I$20:$I$21</definedName>
    <definedName name="Dest">'Shortest pathMaude''s'!$B$5:$B$39</definedName>
    <definedName name="Destination">'Ch 5 Q20 Solution'!$B$8:$B$33</definedName>
    <definedName name="Distance">'Shortest pathMaude''s'!$C$5:$C$39</definedName>
    <definedName name="Flo">'Shortest pathMaude''s'!$D$5:$D$39</definedName>
    <definedName name="Flow">'Ch 5 Q20 Solution'!$D$8:$D$33</definedName>
    <definedName name="Netoutflow">'Shortest pathMaude''s'!$G$5:$G$14</definedName>
    <definedName name="Orig">'Shortest pathMaude''s'!$A$5:$A$39</definedName>
    <definedName name="Origin">'Ch 5 Q20 Solution'!$A$8:$A$33</definedName>
    <definedName name="Plant_capcity">'Ch 5 Q20 Solution'!$K$9:$K$11</definedName>
    <definedName name="Plant_net_outflow">'Ch 5 Q20 Solution'!$I$9:$I$11</definedName>
    <definedName name="required_net_ooutflow">'Shortest pathMaude''s'!$I$5:$I$14</definedName>
    <definedName name="solver_adj" localSheetId="2" hidden="1">'Ch 5 Q20 Solution'!$D$8:$D$33</definedName>
    <definedName name="solver_adj" localSheetId="4" hidden="1">'Shortest pathMaude''s'!$D$5:$D$39</definedName>
    <definedName name="solver_cvg" localSheetId="2" hidden="1">0.0001</definedName>
    <definedName name="solver_cvg" localSheetId="4" hidden="1">0.0001</definedName>
    <definedName name="solver_drv" localSheetId="2" hidden="1">1</definedName>
    <definedName name="solver_drv" localSheetId="4" hidden="1">1</definedName>
    <definedName name="solver_eng" localSheetId="2" hidden="1">2</definedName>
    <definedName name="solver_eng" localSheetId="3" hidden="1">1</definedName>
    <definedName name="solver_eng" localSheetId="4" hidden="1">2</definedName>
    <definedName name="solver_itr" localSheetId="2" hidden="1">2147483647</definedName>
    <definedName name="solver_itr" localSheetId="4" hidden="1">2147483647</definedName>
    <definedName name="solver_lhs1" localSheetId="2" hidden="1">'Ch 5 Q20 Solution'!$I$20:$I$21</definedName>
    <definedName name="solver_lhs1" localSheetId="4" hidden="1">'Shortest pathMaude''s'!$G$5:$G$14</definedName>
    <definedName name="solver_lhs2" localSheetId="2" hidden="1">'Ch 5 Q20 Solution'!$D$8:$D$33</definedName>
    <definedName name="solver_lhs3" localSheetId="2" hidden="1">'Ch 5 Q20 Solution'!$I$9:$I$11</definedName>
    <definedName name="solver_lhs4" localSheetId="2" hidden="1">'Ch 5 Q20 Solution'!$I$15:$I$16</definedName>
    <definedName name="solver_lin" localSheetId="2" hidden="1">1</definedName>
    <definedName name="solver_lin" localSheetId="3" hidden="1">2</definedName>
    <definedName name="solver_lin" localSheetId="4" hidden="1">1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4</definedName>
    <definedName name="solver_num" localSheetId="3" hidden="1">0</definedName>
    <definedName name="solver_num" localSheetId="4" hidden="1">1</definedName>
    <definedName name="solver_opt" localSheetId="2" hidden="1">'Ch 5 Q20 Solution'!$B$36</definedName>
    <definedName name="solver_opt" localSheetId="3" hidden="1">'no plants and customer can conn'!$B$36</definedName>
    <definedName name="solver_opt" localSheetId="4" hidden="1">'Shortest pathMaude''s'!$B$42</definedName>
    <definedName name="solver_pre" localSheetId="2" hidden="1">0.000001</definedName>
    <definedName name="solver_pre" localSheetId="4" hidden="1">0.000001</definedName>
    <definedName name="solver_rbv" localSheetId="2" hidden="1">1</definedName>
    <definedName name="solver_rbv" localSheetId="4" hidden="1">1</definedName>
    <definedName name="solver_rel1" localSheetId="2" hidden="1">3</definedName>
    <definedName name="solver_rel1" localSheetId="4" hidden="1">2</definedName>
    <definedName name="solver_rel2" localSheetId="2" hidden="1">1</definedName>
    <definedName name="solver_rel3" localSheetId="2" hidden="1">1</definedName>
    <definedName name="solver_rel4" localSheetId="2" hidden="1">2</definedName>
    <definedName name="solver_rhs1" localSheetId="2" hidden="1">Customer_demand</definedName>
    <definedName name="solver_rhs1" localSheetId="4" hidden="1">required_net_ooutflow</definedName>
    <definedName name="solver_rhs2" localSheetId="2" hidden="1">Arc_Capcity</definedName>
    <definedName name="solver_rhs3" localSheetId="2" hidden="1">Plant_capcity</definedName>
    <definedName name="solver_rhs4" localSheetId="2" hidden="1">0</definedName>
    <definedName name="solver_rlx" localSheetId="2" hidden="1">2</definedName>
    <definedName name="solver_rlx" localSheetId="4" hidden="1">1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2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2</definedName>
    <definedName name="solver_ver" localSheetId="3" hidden="1">2</definedName>
    <definedName name="solver_ver" localSheetId="4" hidden="1">2</definedName>
    <definedName name="Total_cost">'Ch 5 Q20 Solution'!$B$36</definedName>
    <definedName name="Total_distance">'Shortest pathMaude''s'!$B$42</definedName>
    <definedName name="Unit_Cost">'Ch 5 Q20 Solution'!$C$8:$C$33</definedName>
    <definedName name="Warehouse_net_outflow">'Ch 5 Q20 Solution'!$I$15:$I$16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21" i="2"/>
  <c r="I20" i="2"/>
  <c r="I16" i="2"/>
  <c r="I15" i="2"/>
  <c r="I9" i="2"/>
  <c r="B36" i="2"/>
  <c r="G6" i="6"/>
  <c r="G7" i="6"/>
  <c r="G8" i="6"/>
  <c r="G9" i="6"/>
  <c r="G10" i="6"/>
  <c r="G11" i="6"/>
  <c r="G12" i="6"/>
  <c r="G13" i="6"/>
  <c r="G14" i="6"/>
  <c r="G5" i="6"/>
  <c r="B42" i="6"/>
  <c r="B36" i="5"/>
  <c r="F33" i="5"/>
  <c r="F32" i="5"/>
  <c r="F31" i="5"/>
  <c r="F30" i="5"/>
  <c r="F29" i="5"/>
  <c r="F28" i="5"/>
  <c r="F27" i="5"/>
  <c r="F26" i="5"/>
  <c r="F25" i="5"/>
  <c r="F24" i="5"/>
  <c r="F23" i="5"/>
  <c r="F22" i="5"/>
  <c r="I21" i="5"/>
  <c r="F21" i="5"/>
  <c r="I20" i="5"/>
  <c r="F20" i="5"/>
  <c r="F19" i="5"/>
  <c r="F18" i="5"/>
  <c r="F17" i="5"/>
  <c r="F16" i="5"/>
  <c r="F15" i="5"/>
  <c r="F14" i="5"/>
  <c r="F13" i="5"/>
  <c r="F12" i="5"/>
  <c r="F11" i="5"/>
  <c r="I10" i="5"/>
  <c r="F10" i="5"/>
  <c r="F9" i="5"/>
  <c r="F8" i="5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8" i="2"/>
</calcChain>
</file>

<file path=xl/sharedStrings.xml><?xml version="1.0" encoding="utf-8"?>
<sst xmlns="http://schemas.openxmlformats.org/spreadsheetml/2006/main" count="143" uniqueCount="41">
  <si>
    <t>From</t>
  </si>
  <si>
    <t>To:</t>
  </si>
  <si>
    <t>Redbrand Shipping Costs</t>
  </si>
  <si>
    <t>The common arc capacity = 215</t>
  </si>
  <si>
    <t>Plant Capacity</t>
  </si>
  <si>
    <t>Cusomer Demand</t>
  </si>
  <si>
    <t>RedBrand shipping model</t>
  </si>
  <si>
    <t>Inputs</t>
  </si>
  <si>
    <t xml:space="preserve">Common arc capacity </t>
  </si>
  <si>
    <t>Network structure, flows and arc capacity constraints</t>
  </si>
  <si>
    <t>Origin</t>
  </si>
  <si>
    <t>Destination</t>
  </si>
  <si>
    <t>Flow</t>
  </si>
  <si>
    <t>Arc Capcity</t>
  </si>
  <si>
    <t>Node balance constraints</t>
  </si>
  <si>
    <t>Plant constraints</t>
  </si>
  <si>
    <t>Plant net outflow</t>
  </si>
  <si>
    <t>Plant capcity</t>
  </si>
  <si>
    <t>Objective to minimize</t>
  </si>
  <si>
    <t>Total cost</t>
  </si>
  <si>
    <t>Unit Cost</t>
  </si>
  <si>
    <t>&lt;=</t>
  </si>
  <si>
    <t xml:space="preserve">Node </t>
  </si>
  <si>
    <t>Warehouse constraints</t>
  </si>
  <si>
    <t>Node</t>
  </si>
  <si>
    <t>Warehouse net outflow</t>
  </si>
  <si>
    <t>=</t>
  </si>
  <si>
    <t>Required</t>
  </si>
  <si>
    <t>Customer constraints</t>
  </si>
  <si>
    <t>Customer net inflow</t>
  </si>
  <si>
    <t>&gt;=</t>
  </si>
  <si>
    <t>Customer demand</t>
  </si>
  <si>
    <t>Maude's Shortest Path Across the State</t>
  </si>
  <si>
    <t>City Network and Distances</t>
  </si>
  <si>
    <t>Networ</t>
  </si>
  <si>
    <t>Distance</t>
  </si>
  <si>
    <t>Flow balance constraints</t>
  </si>
  <si>
    <t>Netoutflow</t>
  </si>
  <si>
    <t>required net ooutflow</t>
  </si>
  <si>
    <t xml:space="preserve">Total distance </t>
  </si>
  <si>
    <t>Required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</si>
</sst>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MathematicalPi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4F7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164" fontId="3" fillId="0" borderId="1" xfId="1" applyNumberFormat="1" applyFont="1" applyBorder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5" fillId="0" borderId="1" xfId="1" applyFont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5" borderId="1" xfId="0" applyFont="1" applyFill="1" applyBorder="1"/>
    <xf numFmtId="0" fontId="6" fillId="0" borderId="0" xfId="0" applyFont="1"/>
  </cellXfs>
  <cellStyles count="2">
    <cellStyle name="Normal" xfId="0" builtinId="0"/>
    <cellStyle name="Normal 2" xfId="1" xr:uid="{10F8E903-C359-4D5D-BB6C-FEBEACFE64C3}"/>
  </cellStyles>
  <dxfs count="0"/>
  <tableStyles count="0" defaultTableStyle="TableStyleMedium2" defaultPivotStyle="PivotStyleLight16"/>
  <colors>
    <mruColors>
      <color rgb="FF74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E702-0108-4689-B1D6-644DD83B4483}">
  <dimension ref="A1:I17"/>
  <sheetViews>
    <sheetView workbookViewId="0">
      <selection activeCell="E15" sqref="E15:F16"/>
    </sheetView>
  </sheetViews>
  <sheetFormatPr baseColWidth="10" defaultColWidth="8.83203125" defaultRowHeight="15"/>
  <cols>
    <col min="2" max="2" width="6.1640625" customWidth="1"/>
  </cols>
  <sheetData>
    <row r="1" spans="1:9" ht="19">
      <c r="A1" s="4" t="s">
        <v>2</v>
      </c>
    </row>
    <row r="2" spans="1:9" ht="19">
      <c r="A2" s="4"/>
      <c r="B2" s="3" t="s">
        <v>3</v>
      </c>
    </row>
    <row r="4" spans="1:9">
      <c r="B4" s="2"/>
      <c r="C4" s="6" t="s">
        <v>1</v>
      </c>
      <c r="D4" s="6"/>
      <c r="E4" s="6"/>
      <c r="F4" s="6"/>
      <c r="G4" s="6"/>
      <c r="H4" s="6"/>
      <c r="I4" s="6"/>
    </row>
    <row r="5" spans="1:9">
      <c r="B5" s="5" t="s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</row>
    <row r="6" spans="1:9">
      <c r="B6" s="5">
        <v>1</v>
      </c>
      <c r="C6" s="1"/>
      <c r="D6" s="1">
        <v>5</v>
      </c>
      <c r="E6" s="1">
        <v>3</v>
      </c>
      <c r="F6" s="1">
        <v>5</v>
      </c>
      <c r="G6" s="1">
        <v>5</v>
      </c>
      <c r="H6" s="1">
        <v>20</v>
      </c>
      <c r="I6" s="1">
        <v>20</v>
      </c>
    </row>
    <row r="7" spans="1:9">
      <c r="B7" s="5">
        <v>2</v>
      </c>
      <c r="C7" s="1">
        <v>9</v>
      </c>
      <c r="D7" s="1"/>
      <c r="E7" s="1">
        <v>9</v>
      </c>
      <c r="F7" s="1">
        <v>1</v>
      </c>
      <c r="G7" s="1">
        <v>1</v>
      </c>
      <c r="H7" s="1">
        <v>8</v>
      </c>
      <c r="I7" s="1">
        <v>15</v>
      </c>
    </row>
    <row r="8" spans="1:9">
      <c r="B8" s="5">
        <v>3</v>
      </c>
      <c r="C8" s="1">
        <v>0.4</v>
      </c>
      <c r="D8" s="1">
        <v>8</v>
      </c>
      <c r="E8" s="1"/>
      <c r="F8" s="1">
        <v>1</v>
      </c>
      <c r="G8" s="1">
        <v>0.5</v>
      </c>
      <c r="H8" s="1">
        <v>10</v>
      </c>
      <c r="I8" s="1">
        <v>12</v>
      </c>
    </row>
    <row r="9" spans="1:9">
      <c r="B9" s="5">
        <v>4</v>
      </c>
      <c r="C9" s="1"/>
      <c r="D9" s="1"/>
      <c r="E9" s="1"/>
      <c r="F9" s="1"/>
      <c r="G9" s="1">
        <v>1.2</v>
      </c>
      <c r="H9" s="1">
        <v>2</v>
      </c>
      <c r="I9" s="1">
        <v>12</v>
      </c>
    </row>
    <row r="10" spans="1:9">
      <c r="B10" s="5">
        <v>5</v>
      </c>
      <c r="C10" s="1"/>
      <c r="D10" s="1"/>
      <c r="E10" s="1"/>
      <c r="F10" s="1">
        <v>0.8</v>
      </c>
      <c r="G10" s="1"/>
      <c r="H10" s="1">
        <v>2</v>
      </c>
      <c r="I10" s="1">
        <v>12</v>
      </c>
    </row>
    <row r="11" spans="1:9">
      <c r="B11" s="5">
        <v>6</v>
      </c>
      <c r="C11" s="1"/>
      <c r="D11" s="1"/>
      <c r="E11" s="1"/>
      <c r="F11" s="1"/>
      <c r="G11" s="1"/>
      <c r="H11" s="1"/>
      <c r="I11" s="1">
        <v>1</v>
      </c>
    </row>
    <row r="12" spans="1:9">
      <c r="B12" s="5">
        <v>7</v>
      </c>
      <c r="C12" s="1"/>
      <c r="D12" s="1"/>
      <c r="E12" s="1"/>
      <c r="F12" s="1"/>
      <c r="G12" s="1"/>
      <c r="H12" s="1">
        <v>7</v>
      </c>
      <c r="I12" s="1"/>
    </row>
    <row r="14" spans="1:9">
      <c r="B14" s="3" t="s">
        <v>4</v>
      </c>
      <c r="F14" s="3" t="s">
        <v>5</v>
      </c>
      <c r="G14" s="3"/>
    </row>
    <row r="15" spans="1:9">
      <c r="B15" s="5">
        <v>1</v>
      </c>
      <c r="C15" s="2">
        <v>200</v>
      </c>
      <c r="E15" s="6">
        <v>6</v>
      </c>
      <c r="F15" s="2">
        <v>400</v>
      </c>
    </row>
    <row r="16" spans="1:9">
      <c r="B16" s="5">
        <v>2</v>
      </c>
      <c r="C16" s="2">
        <v>300</v>
      </c>
      <c r="E16" s="6">
        <v>7</v>
      </c>
      <c r="F16" s="2">
        <v>180</v>
      </c>
    </row>
    <row r="17" spans="2:3">
      <c r="B17" s="5">
        <v>3</v>
      </c>
      <c r="C17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FEC4-E3B8-4348-AF1B-43F716762096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C526-7C85-A445-B228-23BC0E8CA66B}">
  <dimension ref="A1:K36"/>
  <sheetViews>
    <sheetView tabSelected="1" workbookViewId="0">
      <selection activeCell="B36" sqref="B36"/>
    </sheetView>
  </sheetViews>
  <sheetFormatPr baseColWidth="10" defaultRowHeight="15"/>
  <cols>
    <col min="1" max="1" width="42.5" bestFit="1" customWidth="1"/>
    <col min="10" max="10" width="10.83203125" style="7"/>
  </cols>
  <sheetData>
    <row r="1" spans="1:11">
      <c r="A1" s="3" t="s">
        <v>6</v>
      </c>
    </row>
    <row r="3" spans="1:11">
      <c r="A3" t="s">
        <v>7</v>
      </c>
    </row>
    <row r="4" spans="1:11">
      <c r="A4" t="s">
        <v>8</v>
      </c>
      <c r="B4" s="8">
        <v>200</v>
      </c>
    </row>
    <row r="6" spans="1:11">
      <c r="A6" s="3" t="s">
        <v>9</v>
      </c>
      <c r="H6" s="3" t="s">
        <v>14</v>
      </c>
    </row>
    <row r="7" spans="1:11">
      <c r="A7" t="s">
        <v>10</v>
      </c>
      <c r="B7" t="s">
        <v>11</v>
      </c>
      <c r="C7" t="s">
        <v>20</v>
      </c>
      <c r="D7" t="s">
        <v>12</v>
      </c>
      <c r="F7" t="s">
        <v>13</v>
      </c>
      <c r="H7" t="s">
        <v>15</v>
      </c>
    </row>
    <row r="8" spans="1:11">
      <c r="A8">
        <v>1</v>
      </c>
      <c r="B8">
        <v>2</v>
      </c>
      <c r="C8" s="8">
        <v>5</v>
      </c>
      <c r="D8" s="9">
        <v>0</v>
      </c>
      <c r="E8" s="7" t="s">
        <v>21</v>
      </c>
      <c r="F8">
        <f>$B$4</f>
        <v>200</v>
      </c>
      <c r="H8" t="s">
        <v>22</v>
      </c>
      <c r="I8" t="s">
        <v>16</v>
      </c>
      <c r="K8" t="s">
        <v>17</v>
      </c>
    </row>
    <row r="9" spans="1:11">
      <c r="A9">
        <v>1</v>
      </c>
      <c r="B9">
        <v>3</v>
      </c>
      <c r="C9" s="8">
        <v>3</v>
      </c>
      <c r="D9" s="9">
        <v>0</v>
      </c>
      <c r="E9" s="7" t="s">
        <v>21</v>
      </c>
      <c r="F9">
        <f t="shared" ref="F9:F33" si="0">$B$4</f>
        <v>200</v>
      </c>
      <c r="H9">
        <v>1</v>
      </c>
      <c r="I9">
        <f>SUMIF(Origin, H9,Flow)-SUMIF(Destination,H9,Flow)</f>
        <v>0</v>
      </c>
      <c r="J9" s="7" t="s">
        <v>21</v>
      </c>
      <c r="K9" s="8">
        <v>200</v>
      </c>
    </row>
    <row r="10" spans="1:11">
      <c r="A10">
        <v>1</v>
      </c>
      <c r="B10">
        <v>4</v>
      </c>
      <c r="C10" s="8">
        <v>5</v>
      </c>
      <c r="D10" s="9">
        <v>0</v>
      </c>
      <c r="E10" s="7" t="s">
        <v>21</v>
      </c>
      <c r="F10">
        <f t="shared" si="0"/>
        <v>200</v>
      </c>
      <c r="H10">
        <v>2</v>
      </c>
      <c r="I10">
        <f>SUMIF(Origin, H10,Flow)-SUMIF(Destination,H10,Flow)</f>
        <v>0</v>
      </c>
      <c r="J10" s="7" t="s">
        <v>21</v>
      </c>
      <c r="K10" s="8">
        <v>300</v>
      </c>
    </row>
    <row r="11" spans="1:11">
      <c r="A11">
        <v>1</v>
      </c>
      <c r="B11">
        <v>5</v>
      </c>
      <c r="C11" s="8">
        <v>5</v>
      </c>
      <c r="D11" s="9">
        <v>0</v>
      </c>
      <c r="E11" s="7" t="s">
        <v>21</v>
      </c>
      <c r="F11">
        <f t="shared" si="0"/>
        <v>200</v>
      </c>
      <c r="H11">
        <v>3</v>
      </c>
      <c r="I11">
        <f>SUMIF(Origin, H11,Flow)-SUMIF(Destination,H11,Flow)</f>
        <v>0</v>
      </c>
      <c r="J11" s="7" t="s">
        <v>21</v>
      </c>
      <c r="K11" s="8">
        <v>100</v>
      </c>
    </row>
    <row r="12" spans="1:11">
      <c r="A12">
        <v>1</v>
      </c>
      <c r="B12">
        <v>6</v>
      </c>
      <c r="C12" s="8">
        <v>20</v>
      </c>
      <c r="D12" s="9">
        <v>0</v>
      </c>
      <c r="E12" s="7" t="s">
        <v>21</v>
      </c>
      <c r="F12">
        <f t="shared" si="0"/>
        <v>200</v>
      </c>
    </row>
    <row r="13" spans="1:11">
      <c r="A13">
        <v>1</v>
      </c>
      <c r="B13">
        <v>7</v>
      </c>
      <c r="C13" s="8">
        <v>20</v>
      </c>
      <c r="D13" s="9">
        <v>0</v>
      </c>
      <c r="E13" s="7" t="s">
        <v>21</v>
      </c>
      <c r="F13">
        <f t="shared" si="0"/>
        <v>200</v>
      </c>
      <c r="H13" t="s">
        <v>23</v>
      </c>
    </row>
    <row r="14" spans="1:11">
      <c r="A14">
        <v>2</v>
      </c>
      <c r="B14">
        <v>1</v>
      </c>
      <c r="C14" s="8">
        <v>9</v>
      </c>
      <c r="D14" s="9">
        <v>0</v>
      </c>
      <c r="E14" s="7" t="s">
        <v>21</v>
      </c>
      <c r="F14">
        <f t="shared" si="0"/>
        <v>200</v>
      </c>
      <c r="H14" t="s">
        <v>24</v>
      </c>
      <c r="I14" t="s">
        <v>25</v>
      </c>
      <c r="K14" t="s">
        <v>40</v>
      </c>
    </row>
    <row r="15" spans="1:11">
      <c r="A15">
        <v>2</v>
      </c>
      <c r="B15">
        <v>3</v>
      </c>
      <c r="C15" s="8">
        <v>9</v>
      </c>
      <c r="D15" s="9">
        <v>0</v>
      </c>
      <c r="E15" s="7" t="s">
        <v>21</v>
      </c>
      <c r="F15">
        <f t="shared" si="0"/>
        <v>200</v>
      </c>
      <c r="H15">
        <v>4</v>
      </c>
      <c r="I15">
        <f>SUMIF(Origin, H15,Flow)-SUMIF(Destination,H15,Flow)</f>
        <v>0</v>
      </c>
      <c r="J15" s="7" t="s">
        <v>26</v>
      </c>
      <c r="K15">
        <v>0</v>
      </c>
    </row>
    <row r="16" spans="1:11">
      <c r="A16">
        <v>2</v>
      </c>
      <c r="B16">
        <v>4</v>
      </c>
      <c r="C16" s="8">
        <v>1</v>
      </c>
      <c r="D16" s="9">
        <v>0</v>
      </c>
      <c r="E16" s="7" t="s">
        <v>21</v>
      </c>
      <c r="F16">
        <f t="shared" si="0"/>
        <v>200</v>
      </c>
      <c r="H16">
        <v>5</v>
      </c>
      <c r="I16">
        <f>SUMIF(Origin, H16,Flow)-SUMIF(Destination,H16,Flow)</f>
        <v>0</v>
      </c>
      <c r="J16" s="7" t="s">
        <v>26</v>
      </c>
      <c r="K16">
        <v>0</v>
      </c>
    </row>
    <row r="17" spans="1:11">
      <c r="A17">
        <v>2</v>
      </c>
      <c r="B17">
        <v>5</v>
      </c>
      <c r="C17" s="8">
        <v>1</v>
      </c>
      <c r="D17" s="9">
        <v>0</v>
      </c>
      <c r="E17" s="7" t="s">
        <v>21</v>
      </c>
      <c r="F17">
        <f t="shared" si="0"/>
        <v>200</v>
      </c>
    </row>
    <row r="18" spans="1:11">
      <c r="A18">
        <v>2</v>
      </c>
      <c r="B18">
        <v>6</v>
      </c>
      <c r="C18" s="8">
        <v>8</v>
      </c>
      <c r="D18" s="9">
        <v>0</v>
      </c>
      <c r="E18" s="7" t="s">
        <v>21</v>
      </c>
      <c r="F18">
        <f t="shared" si="0"/>
        <v>200</v>
      </c>
      <c r="H18" t="s">
        <v>28</v>
      </c>
    </row>
    <row r="19" spans="1:11">
      <c r="A19">
        <v>2</v>
      </c>
      <c r="B19">
        <v>7</v>
      </c>
      <c r="C19" s="8">
        <v>15</v>
      </c>
      <c r="D19" s="9">
        <v>0</v>
      </c>
      <c r="E19" s="7" t="s">
        <v>21</v>
      </c>
      <c r="F19">
        <f t="shared" si="0"/>
        <v>200</v>
      </c>
      <c r="H19" t="s">
        <v>24</v>
      </c>
      <c r="I19" t="s">
        <v>29</v>
      </c>
      <c r="K19" t="s">
        <v>31</v>
      </c>
    </row>
    <row r="20" spans="1:11">
      <c r="A20">
        <v>3</v>
      </c>
      <c r="B20">
        <v>1</v>
      </c>
      <c r="C20" s="8">
        <v>0.4</v>
      </c>
      <c r="D20" s="9">
        <v>0</v>
      </c>
      <c r="E20" s="7" t="s">
        <v>21</v>
      </c>
      <c r="F20">
        <f t="shared" si="0"/>
        <v>200</v>
      </c>
      <c r="H20">
        <v>6</v>
      </c>
      <c r="I20">
        <f>SUMIF(Destination, H16,Flow)-SUMIF(Origin,H16,Flow)</f>
        <v>0</v>
      </c>
      <c r="J20" s="7" t="s">
        <v>30</v>
      </c>
      <c r="K20" s="8">
        <v>400</v>
      </c>
    </row>
    <row r="21" spans="1:11">
      <c r="A21">
        <v>3</v>
      </c>
      <c r="B21">
        <v>2</v>
      </c>
      <c r="C21" s="8">
        <v>8</v>
      </c>
      <c r="D21" s="9">
        <v>0</v>
      </c>
      <c r="E21" s="7" t="s">
        <v>21</v>
      </c>
      <c r="F21">
        <f t="shared" si="0"/>
        <v>200</v>
      </c>
      <c r="H21">
        <v>7</v>
      </c>
      <c r="I21">
        <f>SUMIF(Destination, H17,Flow)-SUMIF(Origin,H17,Flow)</f>
        <v>0</v>
      </c>
      <c r="J21" s="7" t="s">
        <v>30</v>
      </c>
      <c r="K21" s="8">
        <v>180</v>
      </c>
    </row>
    <row r="22" spans="1:11">
      <c r="A22">
        <v>3</v>
      </c>
      <c r="B22">
        <v>4</v>
      </c>
      <c r="C22" s="8">
        <v>1</v>
      </c>
      <c r="D22" s="9">
        <v>0</v>
      </c>
      <c r="E22" s="7" t="s">
        <v>21</v>
      </c>
      <c r="F22">
        <f t="shared" si="0"/>
        <v>200</v>
      </c>
    </row>
    <row r="23" spans="1:11">
      <c r="A23">
        <v>3</v>
      </c>
      <c r="B23">
        <v>5</v>
      </c>
      <c r="C23" s="8">
        <v>0.5</v>
      </c>
      <c r="D23" s="9">
        <v>0</v>
      </c>
      <c r="E23" s="7" t="s">
        <v>21</v>
      </c>
      <c r="F23">
        <f t="shared" si="0"/>
        <v>200</v>
      </c>
    </row>
    <row r="24" spans="1:11">
      <c r="A24">
        <v>3</v>
      </c>
      <c r="B24">
        <v>6</v>
      </c>
      <c r="C24" s="8">
        <v>10</v>
      </c>
      <c r="D24" s="9">
        <v>0</v>
      </c>
      <c r="E24" s="7" t="s">
        <v>21</v>
      </c>
      <c r="F24">
        <f t="shared" si="0"/>
        <v>200</v>
      </c>
    </row>
    <row r="25" spans="1:11">
      <c r="A25">
        <v>3</v>
      </c>
      <c r="B25">
        <v>7</v>
      </c>
      <c r="C25" s="8">
        <v>12</v>
      </c>
      <c r="D25" s="9">
        <v>0</v>
      </c>
      <c r="E25" s="7" t="s">
        <v>21</v>
      </c>
      <c r="F25">
        <f t="shared" si="0"/>
        <v>200</v>
      </c>
    </row>
    <row r="26" spans="1:11">
      <c r="A26">
        <v>4</v>
      </c>
      <c r="B26">
        <v>5</v>
      </c>
      <c r="C26" s="8">
        <v>1.2</v>
      </c>
      <c r="D26" s="9">
        <v>0</v>
      </c>
      <c r="E26" s="7" t="s">
        <v>21</v>
      </c>
      <c r="F26">
        <f t="shared" si="0"/>
        <v>200</v>
      </c>
    </row>
    <row r="27" spans="1:11">
      <c r="A27">
        <v>4</v>
      </c>
      <c r="B27">
        <v>6</v>
      </c>
      <c r="C27" s="8">
        <v>2</v>
      </c>
      <c r="D27" s="9">
        <v>0</v>
      </c>
      <c r="E27" s="7" t="s">
        <v>21</v>
      </c>
      <c r="F27">
        <f t="shared" si="0"/>
        <v>200</v>
      </c>
    </row>
    <row r="28" spans="1:11">
      <c r="A28">
        <v>4</v>
      </c>
      <c r="B28">
        <v>7</v>
      </c>
      <c r="C28" s="8">
        <v>12</v>
      </c>
      <c r="D28" s="9">
        <v>0</v>
      </c>
      <c r="E28" s="7" t="s">
        <v>21</v>
      </c>
      <c r="F28">
        <f t="shared" si="0"/>
        <v>200</v>
      </c>
    </row>
    <row r="29" spans="1:11">
      <c r="A29">
        <v>5</v>
      </c>
      <c r="B29">
        <v>4</v>
      </c>
      <c r="C29" s="8">
        <v>0.8</v>
      </c>
      <c r="D29" s="9">
        <v>0</v>
      </c>
      <c r="E29" s="7" t="s">
        <v>21</v>
      </c>
      <c r="F29">
        <f t="shared" si="0"/>
        <v>200</v>
      </c>
    </row>
    <row r="30" spans="1:11">
      <c r="A30">
        <v>5</v>
      </c>
      <c r="B30">
        <v>6</v>
      </c>
      <c r="C30" s="8">
        <v>2</v>
      </c>
      <c r="D30" s="9">
        <v>0</v>
      </c>
      <c r="E30" s="7" t="s">
        <v>21</v>
      </c>
      <c r="F30">
        <f t="shared" si="0"/>
        <v>200</v>
      </c>
    </row>
    <row r="31" spans="1:11">
      <c r="A31">
        <v>5</v>
      </c>
      <c r="B31">
        <v>7</v>
      </c>
      <c r="C31" s="8">
        <v>12</v>
      </c>
      <c r="D31" s="9">
        <v>0</v>
      </c>
      <c r="E31" s="7" t="s">
        <v>21</v>
      </c>
      <c r="F31">
        <f t="shared" si="0"/>
        <v>200</v>
      </c>
    </row>
    <row r="32" spans="1:11">
      <c r="A32">
        <v>6</v>
      </c>
      <c r="B32">
        <v>7</v>
      </c>
      <c r="C32" s="8">
        <v>1</v>
      </c>
      <c r="D32" s="9">
        <v>0</v>
      </c>
      <c r="E32" s="7" t="s">
        <v>21</v>
      </c>
      <c r="F32">
        <f t="shared" si="0"/>
        <v>200</v>
      </c>
    </row>
    <row r="33" spans="1:6">
      <c r="A33">
        <v>7</v>
      </c>
      <c r="B33">
        <v>6</v>
      </c>
      <c r="C33" s="8">
        <v>7</v>
      </c>
      <c r="D33" s="9">
        <v>0</v>
      </c>
      <c r="E33" s="7" t="s">
        <v>21</v>
      </c>
      <c r="F33">
        <f t="shared" si="0"/>
        <v>200</v>
      </c>
    </row>
    <row r="35" spans="1:6">
      <c r="A35" s="3" t="s">
        <v>18</v>
      </c>
    </row>
    <row r="36" spans="1:6">
      <c r="A36" t="s">
        <v>19</v>
      </c>
      <c r="B36">
        <f>SUMPRODUCT(Unit_Cost,Flow)</f>
        <v>0</v>
      </c>
      <c r="D3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6543-16DE-B749-A086-479E04CBEA54}">
  <dimension ref="A1:K36"/>
  <sheetViews>
    <sheetView workbookViewId="0">
      <selection activeCell="B36" sqref="B36"/>
    </sheetView>
  </sheetViews>
  <sheetFormatPr baseColWidth="10" defaultRowHeight="15"/>
  <cols>
    <col min="1" max="1" width="42.5" bestFit="1" customWidth="1"/>
  </cols>
  <sheetData>
    <row r="1" spans="1:11">
      <c r="A1" s="3" t="s">
        <v>6</v>
      </c>
    </row>
    <row r="3" spans="1:11">
      <c r="A3" t="s">
        <v>7</v>
      </c>
    </row>
    <row r="4" spans="1:11">
      <c r="A4" t="s">
        <v>8</v>
      </c>
      <c r="B4" s="8">
        <v>200</v>
      </c>
    </row>
    <row r="6" spans="1:11">
      <c r="A6" s="3" t="s">
        <v>9</v>
      </c>
      <c r="H6" s="3" t="s">
        <v>14</v>
      </c>
    </row>
    <row r="7" spans="1:11">
      <c r="A7" t="s">
        <v>10</v>
      </c>
      <c r="B7" t="s">
        <v>11</v>
      </c>
      <c r="C7" t="s">
        <v>20</v>
      </c>
      <c r="D7" t="s">
        <v>12</v>
      </c>
      <c r="F7" t="s">
        <v>13</v>
      </c>
      <c r="H7" t="s">
        <v>15</v>
      </c>
    </row>
    <row r="8" spans="1:11">
      <c r="A8" s="10">
        <v>1</v>
      </c>
      <c r="B8" s="10">
        <v>2</v>
      </c>
      <c r="C8" s="10">
        <v>5</v>
      </c>
      <c r="D8" s="10">
        <v>0</v>
      </c>
      <c r="E8" s="11" t="s">
        <v>21</v>
      </c>
      <c r="F8" s="10">
        <f>$B$4</f>
        <v>200</v>
      </c>
      <c r="H8" t="s">
        <v>22</v>
      </c>
      <c r="I8" t="s">
        <v>16</v>
      </c>
      <c r="K8" t="s">
        <v>17</v>
      </c>
    </row>
    <row r="9" spans="1:11">
      <c r="A9" s="10">
        <v>1</v>
      </c>
      <c r="B9" s="10">
        <v>3</v>
      </c>
      <c r="C9" s="10">
        <v>3</v>
      </c>
      <c r="D9" s="10">
        <v>0</v>
      </c>
      <c r="E9" s="11" t="s">
        <v>21</v>
      </c>
      <c r="F9" s="10">
        <f t="shared" ref="F9:F33" si="0">$B$4</f>
        <v>200</v>
      </c>
      <c r="H9">
        <v>1</v>
      </c>
      <c r="I9">
        <v>180</v>
      </c>
      <c r="J9" t="s">
        <v>21</v>
      </c>
      <c r="K9" s="8">
        <v>200</v>
      </c>
    </row>
    <row r="10" spans="1:11">
      <c r="A10">
        <v>1</v>
      </c>
      <c r="B10">
        <v>4</v>
      </c>
      <c r="C10" s="8">
        <v>5</v>
      </c>
      <c r="D10" s="9">
        <v>0</v>
      </c>
      <c r="E10" s="7" t="s">
        <v>21</v>
      </c>
      <c r="F10">
        <f t="shared" si="0"/>
        <v>200</v>
      </c>
      <c r="H10">
        <v>2</v>
      </c>
      <c r="I10">
        <f>SUMIF(Origin, H10,Flow)-SUMIF(Destination,H10,Flow)</f>
        <v>0</v>
      </c>
      <c r="J10" t="s">
        <v>21</v>
      </c>
      <c r="K10" s="8">
        <v>300</v>
      </c>
    </row>
    <row r="11" spans="1:11">
      <c r="A11">
        <v>1</v>
      </c>
      <c r="B11">
        <v>5</v>
      </c>
      <c r="C11" s="8">
        <v>5</v>
      </c>
      <c r="D11" s="9">
        <v>0</v>
      </c>
      <c r="E11" s="7" t="s">
        <v>21</v>
      </c>
      <c r="F11">
        <f t="shared" si="0"/>
        <v>200</v>
      </c>
      <c r="H11">
        <v>3</v>
      </c>
      <c r="I11">
        <v>100</v>
      </c>
      <c r="J11" t="s">
        <v>21</v>
      </c>
      <c r="K11" s="8">
        <v>100</v>
      </c>
    </row>
    <row r="12" spans="1:11">
      <c r="A12">
        <v>1</v>
      </c>
      <c r="B12">
        <v>6</v>
      </c>
      <c r="C12" s="8">
        <v>20</v>
      </c>
      <c r="D12" s="9">
        <v>200</v>
      </c>
      <c r="E12" s="7" t="s">
        <v>21</v>
      </c>
      <c r="F12">
        <f t="shared" si="0"/>
        <v>200</v>
      </c>
    </row>
    <row r="13" spans="1:11">
      <c r="A13">
        <v>1</v>
      </c>
      <c r="B13">
        <v>7</v>
      </c>
      <c r="C13" s="8">
        <v>20</v>
      </c>
      <c r="D13" s="9">
        <v>180</v>
      </c>
      <c r="E13" s="7" t="s">
        <v>21</v>
      </c>
      <c r="F13">
        <f t="shared" si="0"/>
        <v>200</v>
      </c>
      <c r="H13" t="s">
        <v>23</v>
      </c>
    </row>
    <row r="14" spans="1:11">
      <c r="A14" s="10">
        <v>2</v>
      </c>
      <c r="B14" s="10">
        <v>1</v>
      </c>
      <c r="C14" s="10">
        <v>9</v>
      </c>
      <c r="D14" s="10">
        <v>100</v>
      </c>
      <c r="E14" s="11" t="s">
        <v>21</v>
      </c>
      <c r="F14" s="10">
        <f t="shared" si="0"/>
        <v>200</v>
      </c>
      <c r="H14" t="s">
        <v>24</v>
      </c>
      <c r="I14" t="s">
        <v>25</v>
      </c>
      <c r="K14" t="s">
        <v>27</v>
      </c>
    </row>
    <row r="15" spans="1:11">
      <c r="A15" s="10">
        <v>2</v>
      </c>
      <c r="B15" s="10">
        <v>3</v>
      </c>
      <c r="C15" s="10">
        <v>9</v>
      </c>
      <c r="D15" s="10">
        <v>0</v>
      </c>
      <c r="E15" s="11" t="s">
        <v>21</v>
      </c>
      <c r="F15" s="10">
        <f t="shared" si="0"/>
        <v>200</v>
      </c>
      <c r="H15">
        <v>4</v>
      </c>
      <c r="I15">
        <v>0</v>
      </c>
      <c r="J15" t="s">
        <v>26</v>
      </c>
      <c r="K15">
        <v>0</v>
      </c>
    </row>
    <row r="16" spans="1:11">
      <c r="A16">
        <v>2</v>
      </c>
      <c r="B16">
        <v>4</v>
      </c>
      <c r="C16" s="8">
        <v>1</v>
      </c>
      <c r="D16" s="9">
        <v>0</v>
      </c>
      <c r="E16" s="7" t="s">
        <v>21</v>
      </c>
      <c r="F16">
        <f t="shared" si="0"/>
        <v>200</v>
      </c>
      <c r="H16">
        <v>5</v>
      </c>
      <c r="I16">
        <v>0</v>
      </c>
      <c r="J16" t="s">
        <v>26</v>
      </c>
      <c r="K16">
        <v>0</v>
      </c>
    </row>
    <row r="17" spans="1:11">
      <c r="A17">
        <v>2</v>
      </c>
      <c r="B17">
        <v>5</v>
      </c>
      <c r="C17" s="8">
        <v>1</v>
      </c>
      <c r="D17" s="9">
        <v>0</v>
      </c>
      <c r="E17" s="7" t="s">
        <v>21</v>
      </c>
      <c r="F17">
        <f t="shared" si="0"/>
        <v>200</v>
      </c>
    </row>
    <row r="18" spans="1:11">
      <c r="A18">
        <v>2</v>
      </c>
      <c r="B18">
        <v>6</v>
      </c>
      <c r="C18" s="8">
        <v>8</v>
      </c>
      <c r="D18" s="9">
        <v>200</v>
      </c>
      <c r="E18" s="7" t="s">
        <v>21</v>
      </c>
      <c r="F18">
        <f t="shared" si="0"/>
        <v>200</v>
      </c>
      <c r="H18" t="s">
        <v>28</v>
      </c>
    </row>
    <row r="19" spans="1:11">
      <c r="A19">
        <v>2</v>
      </c>
      <c r="B19">
        <v>7</v>
      </c>
      <c r="C19" s="8">
        <v>15</v>
      </c>
      <c r="D19" s="9">
        <v>0</v>
      </c>
      <c r="E19" s="7" t="s">
        <v>21</v>
      </c>
      <c r="F19">
        <f t="shared" si="0"/>
        <v>200</v>
      </c>
      <c r="H19" t="s">
        <v>24</v>
      </c>
      <c r="I19" t="s">
        <v>29</v>
      </c>
      <c r="K19" t="s">
        <v>31</v>
      </c>
    </row>
    <row r="20" spans="1:11">
      <c r="A20" s="10">
        <v>3</v>
      </c>
      <c r="B20" s="10">
        <v>1</v>
      </c>
      <c r="C20" s="10">
        <v>0.4</v>
      </c>
      <c r="D20" s="10">
        <v>80</v>
      </c>
      <c r="E20" s="11" t="s">
        <v>21</v>
      </c>
      <c r="F20" s="10">
        <f t="shared" si="0"/>
        <v>200</v>
      </c>
      <c r="H20">
        <v>6</v>
      </c>
      <c r="I20">
        <f>SUMIF(Destination, H20,Flow)-SUMIF(Origin,H20,Flow)</f>
        <v>0</v>
      </c>
      <c r="J20" t="s">
        <v>30</v>
      </c>
      <c r="K20" s="8">
        <v>400</v>
      </c>
    </row>
    <row r="21" spans="1:11">
      <c r="A21" s="10">
        <v>3</v>
      </c>
      <c r="B21" s="10">
        <v>2</v>
      </c>
      <c r="C21" s="10">
        <v>8</v>
      </c>
      <c r="D21" s="10">
        <v>0</v>
      </c>
      <c r="E21" s="11" t="s">
        <v>21</v>
      </c>
      <c r="F21" s="10">
        <f t="shared" si="0"/>
        <v>200</v>
      </c>
      <c r="H21">
        <v>7</v>
      </c>
      <c r="I21">
        <f>SUMIF(Destination, H21,Flow)-SUMIF(Origin,H21,Flow)</f>
        <v>0</v>
      </c>
      <c r="J21" t="s">
        <v>30</v>
      </c>
      <c r="K21" s="8">
        <v>180</v>
      </c>
    </row>
    <row r="22" spans="1:11">
      <c r="A22">
        <v>3</v>
      </c>
      <c r="B22">
        <v>4</v>
      </c>
      <c r="C22" s="8">
        <v>1</v>
      </c>
      <c r="D22" s="9">
        <v>0</v>
      </c>
      <c r="E22" s="7" t="s">
        <v>21</v>
      </c>
      <c r="F22">
        <f t="shared" si="0"/>
        <v>200</v>
      </c>
    </row>
    <row r="23" spans="1:11">
      <c r="A23">
        <v>3</v>
      </c>
      <c r="B23">
        <v>5</v>
      </c>
      <c r="C23" s="8">
        <v>0.5</v>
      </c>
      <c r="D23" s="9">
        <v>0</v>
      </c>
      <c r="E23" s="7" t="s">
        <v>21</v>
      </c>
      <c r="F23">
        <f t="shared" si="0"/>
        <v>200</v>
      </c>
    </row>
    <row r="24" spans="1:11">
      <c r="A24">
        <v>3</v>
      </c>
      <c r="B24">
        <v>6</v>
      </c>
      <c r="C24" s="8">
        <v>10</v>
      </c>
      <c r="D24" s="9">
        <v>0</v>
      </c>
      <c r="E24" s="7" t="s">
        <v>21</v>
      </c>
      <c r="F24">
        <f t="shared" si="0"/>
        <v>200</v>
      </c>
    </row>
    <row r="25" spans="1:11">
      <c r="A25">
        <v>3</v>
      </c>
      <c r="B25">
        <v>7</v>
      </c>
      <c r="C25" s="8">
        <v>12</v>
      </c>
      <c r="D25" s="9">
        <v>0</v>
      </c>
      <c r="E25" s="7" t="s">
        <v>21</v>
      </c>
      <c r="F25">
        <f t="shared" si="0"/>
        <v>200</v>
      </c>
    </row>
    <row r="26" spans="1:11">
      <c r="A26">
        <v>4</v>
      </c>
      <c r="B26">
        <v>5</v>
      </c>
      <c r="C26" s="8">
        <v>1.2</v>
      </c>
      <c r="D26" s="9">
        <v>0</v>
      </c>
      <c r="E26" s="7" t="s">
        <v>21</v>
      </c>
      <c r="F26">
        <f t="shared" si="0"/>
        <v>200</v>
      </c>
    </row>
    <row r="27" spans="1:11">
      <c r="A27">
        <v>4</v>
      </c>
      <c r="B27">
        <v>6</v>
      </c>
      <c r="C27" s="8">
        <v>2</v>
      </c>
      <c r="D27" s="9">
        <v>0</v>
      </c>
      <c r="E27" s="7" t="s">
        <v>21</v>
      </c>
      <c r="F27">
        <f t="shared" si="0"/>
        <v>200</v>
      </c>
    </row>
    <row r="28" spans="1:11">
      <c r="A28">
        <v>4</v>
      </c>
      <c r="B28">
        <v>7</v>
      </c>
      <c r="C28" s="8">
        <v>12</v>
      </c>
      <c r="D28" s="9">
        <v>0</v>
      </c>
      <c r="E28" s="7" t="s">
        <v>21</v>
      </c>
      <c r="F28">
        <f t="shared" si="0"/>
        <v>200</v>
      </c>
    </row>
    <row r="29" spans="1:11">
      <c r="A29">
        <v>5</v>
      </c>
      <c r="B29">
        <v>4</v>
      </c>
      <c r="C29" s="8">
        <v>0.8</v>
      </c>
      <c r="D29" s="9">
        <v>0</v>
      </c>
      <c r="E29" s="7" t="s">
        <v>21</v>
      </c>
      <c r="F29">
        <f t="shared" si="0"/>
        <v>200</v>
      </c>
    </row>
    <row r="30" spans="1:11">
      <c r="A30">
        <v>5</v>
      </c>
      <c r="B30">
        <v>6</v>
      </c>
      <c r="C30" s="8">
        <v>2</v>
      </c>
      <c r="D30" s="9">
        <v>0</v>
      </c>
      <c r="E30" s="7" t="s">
        <v>21</v>
      </c>
      <c r="F30">
        <f t="shared" si="0"/>
        <v>200</v>
      </c>
    </row>
    <row r="31" spans="1:11">
      <c r="A31">
        <v>5</v>
      </c>
      <c r="B31">
        <v>7</v>
      </c>
      <c r="C31" s="8">
        <v>12</v>
      </c>
      <c r="D31" s="9">
        <v>0</v>
      </c>
      <c r="E31" s="7" t="s">
        <v>21</v>
      </c>
      <c r="F31">
        <f t="shared" si="0"/>
        <v>200</v>
      </c>
    </row>
    <row r="32" spans="1:11">
      <c r="A32" s="10">
        <v>6</v>
      </c>
      <c r="B32" s="10">
        <v>7</v>
      </c>
      <c r="C32" s="10">
        <v>1</v>
      </c>
      <c r="D32" s="10">
        <v>0</v>
      </c>
      <c r="E32" s="11" t="s">
        <v>21</v>
      </c>
      <c r="F32" s="10">
        <f t="shared" si="0"/>
        <v>200</v>
      </c>
    </row>
    <row r="33" spans="1:6">
      <c r="A33" s="10">
        <v>7</v>
      </c>
      <c r="B33" s="10">
        <v>6</v>
      </c>
      <c r="C33" s="10">
        <v>7</v>
      </c>
      <c r="D33" s="10">
        <v>0</v>
      </c>
      <c r="E33" s="11" t="s">
        <v>21</v>
      </c>
      <c r="F33" s="10">
        <f t="shared" si="0"/>
        <v>200</v>
      </c>
    </row>
    <row r="35" spans="1:6">
      <c r="A35" s="3" t="s">
        <v>18</v>
      </c>
    </row>
    <row r="36" spans="1:6">
      <c r="A36" t="s">
        <v>19</v>
      </c>
      <c r="B36">
        <f>SUMPRODUCT(Unit_Cost,Flow)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EA7B-2CF1-2140-9C46-D81D5FCB7A52}">
  <dimension ref="A1:I42"/>
  <sheetViews>
    <sheetView topLeftCell="A7" workbookViewId="0">
      <selection activeCell="B42" sqref="B42"/>
    </sheetView>
  </sheetViews>
  <sheetFormatPr baseColWidth="10" defaultColWidth="8.83203125" defaultRowHeight="15"/>
  <sheetData>
    <row r="1" spans="1:9">
      <c r="A1" s="12" t="s">
        <v>32</v>
      </c>
      <c r="B1" s="13"/>
      <c r="C1" s="13"/>
    </row>
    <row r="2" spans="1:9">
      <c r="A2" s="13"/>
      <c r="B2" s="13"/>
      <c r="C2" s="13"/>
    </row>
    <row r="3" spans="1:9">
      <c r="A3" s="12" t="s">
        <v>33</v>
      </c>
      <c r="B3" s="13"/>
      <c r="C3" s="13" t="s">
        <v>34</v>
      </c>
      <c r="F3" s="3" t="s">
        <v>36</v>
      </c>
    </row>
    <row r="4" spans="1:9">
      <c r="A4" s="14" t="s">
        <v>10</v>
      </c>
      <c r="B4" s="14" t="s">
        <v>11</v>
      </c>
      <c r="C4" s="14" t="s">
        <v>35</v>
      </c>
      <c r="D4" s="15" t="s">
        <v>12</v>
      </c>
      <c r="F4" s="16" t="s">
        <v>24</v>
      </c>
      <c r="G4" s="16" t="s">
        <v>37</v>
      </c>
      <c r="I4" s="17" t="s">
        <v>38</v>
      </c>
    </row>
    <row r="5" spans="1:9">
      <c r="A5" s="13">
        <v>1</v>
      </c>
      <c r="B5" s="13">
        <v>2</v>
      </c>
      <c r="C5" s="18">
        <v>70</v>
      </c>
      <c r="D5" s="9">
        <v>0</v>
      </c>
      <c r="F5">
        <v>1</v>
      </c>
      <c r="G5">
        <f t="shared" ref="G5:G14" si="0">SUMIF(Orig,F5,Flo)-SUMIF(Dest,F5,Flo)</f>
        <v>1</v>
      </c>
      <c r="H5" t="s">
        <v>26</v>
      </c>
      <c r="I5">
        <v>1</v>
      </c>
    </row>
    <row r="6" spans="1:9">
      <c r="A6" s="13">
        <v>1</v>
      </c>
      <c r="B6" s="13">
        <v>3</v>
      </c>
      <c r="C6" s="18">
        <v>63</v>
      </c>
      <c r="D6" s="9">
        <v>0</v>
      </c>
      <c r="F6">
        <v>2</v>
      </c>
      <c r="G6">
        <f t="shared" si="0"/>
        <v>0</v>
      </c>
      <c r="H6" t="s">
        <v>26</v>
      </c>
      <c r="I6">
        <v>0</v>
      </c>
    </row>
    <row r="7" spans="1:9">
      <c r="A7" s="13">
        <v>1</v>
      </c>
      <c r="B7" s="13">
        <v>4</v>
      </c>
      <c r="C7" s="18">
        <v>56</v>
      </c>
      <c r="D7" s="9">
        <v>1</v>
      </c>
      <c r="F7">
        <v>3</v>
      </c>
      <c r="G7">
        <f t="shared" si="0"/>
        <v>0</v>
      </c>
      <c r="H7" t="s">
        <v>26</v>
      </c>
      <c r="I7">
        <v>0</v>
      </c>
    </row>
    <row r="8" spans="1:9">
      <c r="A8" s="13">
        <v>2</v>
      </c>
      <c r="B8" s="13">
        <v>3</v>
      </c>
      <c r="C8" s="18">
        <v>25</v>
      </c>
      <c r="D8" s="9">
        <v>0</v>
      </c>
      <c r="F8">
        <v>4</v>
      </c>
      <c r="G8">
        <f t="shared" si="0"/>
        <v>0</v>
      </c>
      <c r="H8" t="s">
        <v>26</v>
      </c>
      <c r="I8">
        <v>0</v>
      </c>
    </row>
    <row r="9" spans="1:9">
      <c r="A9" s="13">
        <v>2</v>
      </c>
      <c r="B9" s="13">
        <v>4</v>
      </c>
      <c r="C9" s="18">
        <v>19</v>
      </c>
      <c r="D9" s="9">
        <v>0</v>
      </c>
      <c r="F9">
        <v>5</v>
      </c>
      <c r="G9">
        <f t="shared" si="0"/>
        <v>0</v>
      </c>
      <c r="H9" t="s">
        <v>26</v>
      </c>
      <c r="I9">
        <v>0</v>
      </c>
    </row>
    <row r="10" spans="1:9">
      <c r="A10" s="13">
        <v>2</v>
      </c>
      <c r="B10" s="13">
        <v>5</v>
      </c>
      <c r="C10" s="18">
        <v>73</v>
      </c>
      <c r="D10" s="9">
        <v>0</v>
      </c>
      <c r="F10">
        <v>6</v>
      </c>
      <c r="G10">
        <f t="shared" si="0"/>
        <v>0</v>
      </c>
      <c r="H10" t="s">
        <v>26</v>
      </c>
      <c r="I10">
        <v>0</v>
      </c>
    </row>
    <row r="11" spans="1:9">
      <c r="A11" s="13">
        <v>2</v>
      </c>
      <c r="B11" s="13">
        <v>6</v>
      </c>
      <c r="C11" s="18">
        <v>50</v>
      </c>
      <c r="D11" s="9">
        <v>0</v>
      </c>
      <c r="F11">
        <v>7</v>
      </c>
      <c r="G11">
        <f t="shared" si="0"/>
        <v>0</v>
      </c>
      <c r="H11" t="s">
        <v>26</v>
      </c>
      <c r="I11">
        <v>0</v>
      </c>
    </row>
    <row r="12" spans="1:9">
      <c r="A12" s="13">
        <v>2</v>
      </c>
      <c r="B12" s="13">
        <v>7</v>
      </c>
      <c r="C12" s="18">
        <v>79</v>
      </c>
      <c r="D12" s="9">
        <v>0</v>
      </c>
      <c r="F12">
        <v>8</v>
      </c>
      <c r="G12">
        <f t="shared" si="0"/>
        <v>0</v>
      </c>
      <c r="H12" t="s">
        <v>26</v>
      </c>
      <c r="I12">
        <v>0</v>
      </c>
    </row>
    <row r="13" spans="1:9">
      <c r="A13" s="13">
        <v>3</v>
      </c>
      <c r="B13" s="13">
        <v>2</v>
      </c>
      <c r="C13" s="18">
        <v>25</v>
      </c>
      <c r="D13" s="9">
        <v>0</v>
      </c>
      <c r="F13">
        <v>9</v>
      </c>
      <c r="G13">
        <f t="shared" si="0"/>
        <v>0</v>
      </c>
      <c r="H13" t="s">
        <v>26</v>
      </c>
      <c r="I13">
        <v>0</v>
      </c>
    </row>
    <row r="14" spans="1:9">
      <c r="A14" s="13">
        <v>3</v>
      </c>
      <c r="B14" s="13">
        <v>4</v>
      </c>
      <c r="C14" s="18">
        <v>29</v>
      </c>
      <c r="D14" s="9">
        <v>0</v>
      </c>
      <c r="F14">
        <v>10</v>
      </c>
      <c r="G14">
        <f t="shared" si="0"/>
        <v>-1</v>
      </c>
      <c r="H14" t="s">
        <v>26</v>
      </c>
      <c r="I14">
        <v>-1</v>
      </c>
    </row>
    <row r="15" spans="1:9">
      <c r="A15" s="13">
        <v>3</v>
      </c>
      <c r="B15" s="13">
        <v>5</v>
      </c>
      <c r="C15" s="18">
        <v>69</v>
      </c>
      <c r="D15" s="9">
        <v>0</v>
      </c>
    </row>
    <row r="16" spans="1:9">
      <c r="A16" s="13">
        <v>3</v>
      </c>
      <c r="B16" s="13">
        <v>6</v>
      </c>
      <c r="C16" s="18">
        <v>61</v>
      </c>
      <c r="D16" s="9">
        <v>0</v>
      </c>
    </row>
    <row r="17" spans="1:4">
      <c r="A17" s="13">
        <v>4</v>
      </c>
      <c r="B17" s="13">
        <v>2</v>
      </c>
      <c r="C17" s="18">
        <v>19</v>
      </c>
      <c r="D17" s="9">
        <v>0</v>
      </c>
    </row>
    <row r="18" spans="1:4">
      <c r="A18" s="13">
        <v>4</v>
      </c>
      <c r="B18" s="13">
        <v>3</v>
      </c>
      <c r="C18" s="18">
        <v>29</v>
      </c>
      <c r="D18" s="9">
        <v>0</v>
      </c>
    </row>
    <row r="19" spans="1:4">
      <c r="A19" s="13">
        <v>4</v>
      </c>
      <c r="B19" s="13">
        <v>5</v>
      </c>
      <c r="C19" s="18">
        <v>67</v>
      </c>
      <c r="D19" s="9">
        <v>0</v>
      </c>
    </row>
    <row r="20" spans="1:4">
      <c r="A20" s="13">
        <v>4</v>
      </c>
      <c r="B20" s="13">
        <v>6</v>
      </c>
      <c r="C20" s="18">
        <v>45</v>
      </c>
      <c r="D20" s="9">
        <v>1</v>
      </c>
    </row>
    <row r="21" spans="1:4">
      <c r="A21" s="13">
        <v>4</v>
      </c>
      <c r="B21" s="13">
        <v>9</v>
      </c>
      <c r="C21" s="18">
        <v>85</v>
      </c>
      <c r="D21" s="9">
        <v>0</v>
      </c>
    </row>
    <row r="22" spans="1:4">
      <c r="A22" s="13">
        <v>5</v>
      </c>
      <c r="B22" s="13">
        <v>6</v>
      </c>
      <c r="C22" s="18">
        <v>18</v>
      </c>
      <c r="D22" s="9">
        <v>0</v>
      </c>
    </row>
    <row r="23" spans="1:4">
      <c r="A23" s="13">
        <v>5</v>
      </c>
      <c r="B23" s="13">
        <v>7</v>
      </c>
      <c r="C23" s="18">
        <v>67</v>
      </c>
      <c r="D23" s="9">
        <v>0</v>
      </c>
    </row>
    <row r="24" spans="1:4">
      <c r="A24" s="13">
        <v>5</v>
      </c>
      <c r="B24" s="13">
        <v>8</v>
      </c>
      <c r="C24" s="18">
        <v>69</v>
      </c>
      <c r="D24" s="9">
        <v>0</v>
      </c>
    </row>
    <row r="25" spans="1:4">
      <c r="A25" s="13">
        <v>5</v>
      </c>
      <c r="B25" s="13">
        <v>9</v>
      </c>
      <c r="C25" s="18">
        <v>54</v>
      </c>
      <c r="D25" s="9">
        <v>0</v>
      </c>
    </row>
    <row r="26" spans="1:4">
      <c r="A26" s="13">
        <v>5</v>
      </c>
      <c r="B26" s="13">
        <v>10</v>
      </c>
      <c r="C26" s="18">
        <v>87</v>
      </c>
      <c r="D26" s="9">
        <v>0</v>
      </c>
    </row>
    <row r="27" spans="1:4">
      <c r="A27" s="13">
        <v>6</v>
      </c>
      <c r="B27" s="13">
        <v>5</v>
      </c>
      <c r="C27" s="18">
        <v>18</v>
      </c>
      <c r="D27" s="9">
        <v>0</v>
      </c>
    </row>
    <row r="28" spans="1:4">
      <c r="A28" s="13">
        <v>6</v>
      </c>
      <c r="B28" s="13">
        <v>7</v>
      </c>
      <c r="C28" s="18">
        <v>72</v>
      </c>
      <c r="D28" s="9">
        <v>0</v>
      </c>
    </row>
    <row r="29" spans="1:4">
      <c r="A29" s="13">
        <v>6</v>
      </c>
      <c r="B29" s="13">
        <v>8</v>
      </c>
      <c r="C29" s="18">
        <v>52</v>
      </c>
      <c r="D29" s="9">
        <v>0</v>
      </c>
    </row>
    <row r="30" spans="1:4">
      <c r="A30" s="13">
        <v>6</v>
      </c>
      <c r="B30" s="13">
        <v>9</v>
      </c>
      <c r="C30" s="18">
        <v>51</v>
      </c>
      <c r="D30" s="9">
        <v>0</v>
      </c>
    </row>
    <row r="31" spans="1:4">
      <c r="A31" s="13">
        <v>6</v>
      </c>
      <c r="B31" s="13">
        <v>10</v>
      </c>
      <c r="C31" s="18">
        <v>97</v>
      </c>
      <c r="D31" s="9">
        <v>1</v>
      </c>
    </row>
    <row r="32" spans="1:4">
      <c r="A32" s="13">
        <v>7</v>
      </c>
      <c r="B32" s="13">
        <v>8</v>
      </c>
      <c r="C32" s="18">
        <v>17</v>
      </c>
      <c r="D32" s="9">
        <v>0</v>
      </c>
    </row>
    <row r="33" spans="1:4">
      <c r="A33" s="13">
        <v>7</v>
      </c>
      <c r="B33" s="13">
        <v>9</v>
      </c>
      <c r="C33" s="18">
        <v>31</v>
      </c>
      <c r="D33" s="9">
        <v>0</v>
      </c>
    </row>
    <row r="34" spans="1:4">
      <c r="A34" s="13">
        <v>7</v>
      </c>
      <c r="B34" s="13">
        <v>10</v>
      </c>
      <c r="C34" s="18">
        <v>72</v>
      </c>
      <c r="D34" s="9">
        <v>0</v>
      </c>
    </row>
    <row r="35" spans="1:4">
      <c r="A35" s="13">
        <v>8</v>
      </c>
      <c r="B35" s="13">
        <v>7</v>
      </c>
      <c r="C35" s="18">
        <v>17</v>
      </c>
      <c r="D35" s="9">
        <v>0</v>
      </c>
    </row>
    <row r="36" spans="1:4">
      <c r="A36" s="13">
        <v>8</v>
      </c>
      <c r="B36" s="13">
        <v>9</v>
      </c>
      <c r="C36" s="18">
        <v>15</v>
      </c>
      <c r="D36" s="9">
        <v>0</v>
      </c>
    </row>
    <row r="37" spans="1:4">
      <c r="A37" s="13">
        <v>9</v>
      </c>
      <c r="B37" s="13">
        <v>7</v>
      </c>
      <c r="C37" s="18">
        <v>31</v>
      </c>
      <c r="D37" s="9">
        <v>0</v>
      </c>
    </row>
    <row r="38" spans="1:4">
      <c r="A38" s="13">
        <v>9</v>
      </c>
      <c r="B38" s="13">
        <v>8</v>
      </c>
      <c r="C38" s="18">
        <v>15</v>
      </c>
      <c r="D38" s="9">
        <v>0</v>
      </c>
    </row>
    <row r="39" spans="1:4">
      <c r="A39" s="13">
        <v>9</v>
      </c>
      <c r="B39" s="13">
        <v>10</v>
      </c>
      <c r="C39" s="18">
        <v>69</v>
      </c>
      <c r="D39" s="9">
        <v>0</v>
      </c>
    </row>
    <row r="41" spans="1:4">
      <c r="A41" t="s">
        <v>18</v>
      </c>
    </row>
    <row r="42" spans="1:4">
      <c r="A42" t="s">
        <v>39</v>
      </c>
      <c r="B42">
        <f>SUMPRODUCT(Distance, Flo)</f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Ch 5 Q 20 </vt:lpstr>
      <vt:lpstr>Sheet1</vt:lpstr>
      <vt:lpstr>Ch 5 Q20 Solution</vt:lpstr>
      <vt:lpstr>no plants and customer can conn</vt:lpstr>
      <vt:lpstr>Shortest pathMaude's</vt:lpstr>
      <vt:lpstr>Arc_Capcity</vt:lpstr>
      <vt:lpstr>Customer_demand</vt:lpstr>
      <vt:lpstr>Customer_net_inflow</vt:lpstr>
      <vt:lpstr>Dest</vt:lpstr>
      <vt:lpstr>Destination</vt:lpstr>
      <vt:lpstr>Distance</vt:lpstr>
      <vt:lpstr>Flo</vt:lpstr>
      <vt:lpstr>Flow</vt:lpstr>
      <vt:lpstr>Netoutflow</vt:lpstr>
      <vt:lpstr>Orig</vt:lpstr>
      <vt:lpstr>Origin</vt:lpstr>
      <vt:lpstr>Plant_capcity</vt:lpstr>
      <vt:lpstr>Plant_net_outflow</vt:lpstr>
      <vt:lpstr>required_net_ooutflow</vt:lpstr>
      <vt:lpstr>Total_cost</vt:lpstr>
      <vt:lpstr>Total_distance</vt:lpstr>
      <vt:lpstr>Unit_Cost</vt:lpstr>
      <vt:lpstr>Warehouse_net_outflow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 Stohr</dc:creator>
  <cp:lastModifiedBy>Microsoft Office User</cp:lastModifiedBy>
  <dcterms:created xsi:type="dcterms:W3CDTF">2022-02-17T13:24:45Z</dcterms:created>
  <dcterms:modified xsi:type="dcterms:W3CDTF">2022-10-06T22:28:25Z</dcterms:modified>
</cp:coreProperties>
</file>