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2cfa5bfaf006ea/documents_bkp/DATA_SCIENCE/Bakup/2nd Semester/650 Optimization and Process Analytics/Homework Assignments/"/>
    </mc:Choice>
  </mc:AlternateContent>
  <xr:revisionPtr revIDLastSave="36" documentId="13_ncr:1_{8F35FDCB-F4E7-C94F-8915-4E83990E98B6}" xr6:coauthVersionLast="47" xr6:coauthVersionMax="47" xr10:uidLastSave="{085EB410-0087-B546-A12A-382E774AFD06}"/>
  <bookViews>
    <workbookView xWindow="100" yWindow="500" windowWidth="27420" windowHeight="16560" xr2:uid="{9E23F65B-A35A-6346-910A-EA7BB11DCB23}"/>
  </bookViews>
  <sheets>
    <sheet name="Q18" sheetId="1" r:id="rId1"/>
    <sheet name="Q34" sheetId="2" r:id="rId2"/>
    <sheet name="Blending problem" sheetId="3" r:id="rId3"/>
    <sheet name="Sheet4" sheetId="4" r:id="rId4"/>
  </sheets>
  <definedNames>
    <definedName name="cost_to_waste_processed_per_ton">'Q34'!$B$6:$D$6</definedName>
    <definedName name="Demand">'Q18'!$B$18:$G$18</definedName>
    <definedName name="Ending_inventory">'Q18'!$B$20:$G$20</definedName>
    <definedName name="Mineral_cost_per_gm">'Blending problem'!$B$6:$D$6</definedName>
    <definedName name="On_hand_after_production">'Q18'!$B$16:$G$16</definedName>
    <definedName name="Production_capacity">'Q18'!$B$14:$G$14</definedName>
    <definedName name="Production_units">'Blending problem'!$B$9:$D$9</definedName>
    <definedName name="reduces_P1_per_ton">'Q34'!$B$4:$D$4</definedName>
    <definedName name="reduces_P2_per_ton">'Q34'!$B$5:$D$5</definedName>
    <definedName name="Required_Units">'Blending problem'!$B$9:$D$9</definedName>
    <definedName name="solver_adj" localSheetId="2" hidden="1">'Blending problem'!$B$9:$D$9</definedName>
    <definedName name="solver_adj" localSheetId="0" hidden="1">'Q18'!$B$12:$G$12</definedName>
    <definedName name="solver_adj" localSheetId="1" hidden="1">'Q34'!$B$11:$D$11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'Blending problem'!$B$13</definedName>
    <definedName name="solver_lhs1" localSheetId="0" hidden="1">'Q18'!$B$20:$G$20</definedName>
    <definedName name="solver_lhs1" localSheetId="1" hidden="1">'Q34'!$B$16</definedName>
    <definedName name="solver_lhs2" localSheetId="2" hidden="1">'Blending problem'!$B$14</definedName>
    <definedName name="solver_lhs2" localSheetId="0" hidden="1">'Q18'!$B$16:$G$16</definedName>
    <definedName name="solver_lhs2" localSheetId="1" hidden="1">'Q34'!$B$17</definedName>
    <definedName name="solver_lhs3" localSheetId="2" hidden="1">'Blending problem'!$B$15</definedName>
    <definedName name="solver_lhs3" localSheetId="0" hidden="1">'Q18'!$B$12:$G$12</definedName>
    <definedName name="solver_lin" localSheetId="2" hidden="1">1</definedName>
    <definedName name="solver_lin" localSheetId="0" hidden="1">1</definedName>
    <definedName name="solver_lin" localSheetId="1" hidden="1">1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3</definedName>
    <definedName name="solver_num" localSheetId="0" hidden="1">3</definedName>
    <definedName name="solver_num" localSheetId="1" hidden="1">2</definedName>
    <definedName name="solver_opt" localSheetId="2" hidden="1">'Blending problem'!$B$12</definedName>
    <definedName name="solver_opt" localSheetId="0" hidden="1">'Q18'!$B$7</definedName>
    <definedName name="solver_opt" localSheetId="1" hidden="1">'Q34'!$B$19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3</definedName>
    <definedName name="solver_rel1" localSheetId="0" hidden="1">1</definedName>
    <definedName name="solver_rel1" localSheetId="1" hidden="1">3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el3" localSheetId="2" hidden="1">3</definedName>
    <definedName name="solver_rel3" localSheetId="0" hidden="1">1</definedName>
    <definedName name="solver_rhs1" localSheetId="2" hidden="1">'Blending problem'!$E$3</definedName>
    <definedName name="solver_rhs1" localSheetId="0" hidden="1">Storage_capacity</definedName>
    <definedName name="solver_rhs1" localSheetId="1" hidden="1">'Q34'!$B$9</definedName>
    <definedName name="solver_rhs2" localSheetId="2" hidden="1">'Blending problem'!$E$4</definedName>
    <definedName name="solver_rhs2" localSheetId="0" hidden="1">Demand</definedName>
    <definedName name="solver_rhs2" localSheetId="1" hidden="1">'Q34'!$B$10</definedName>
    <definedName name="solver_rhs3" localSheetId="2" hidden="1">'Blending problem'!$E$5</definedName>
    <definedName name="solver_rhs3" localSheetId="0" hidden="1">Production_capacity</definedName>
    <definedName name="solver_rlx" localSheetId="2" hidden="1">2</definedName>
    <definedName name="solver_rlx" localSheetId="0" hidden="1">2</definedName>
    <definedName name="solver_rlx" localSheetId="1" hidden="1">1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0" hidden="1">2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2</definedName>
    <definedName name="solver_ver" localSheetId="0" hidden="1">2</definedName>
    <definedName name="solver_ver" localSheetId="1" hidden="1">2</definedName>
    <definedName name="Storage_capacity">'Q18'!$B$22:$G$22</definedName>
    <definedName name="Total_Cost">'Q18'!$H$28</definedName>
    <definedName name="Total_Cost_for_reducing_pollutants">'Q34'!$B$19</definedName>
    <definedName name="Total_reduced_P1_amount">'Q34'!$B$16</definedName>
    <definedName name="Total_reduced_P2_amount">'Q34'!$B$17</definedName>
    <definedName name="Units_produced">'Q18'!$B$12:$G$12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5" i="3"/>
  <c r="B14" i="3"/>
  <c r="B13" i="3"/>
  <c r="B10" i="2" l="1"/>
  <c r="B9" i="2"/>
  <c r="B19" i="2"/>
  <c r="C15" i="2"/>
  <c r="D15" i="2"/>
  <c r="C14" i="2"/>
  <c r="D14" i="2"/>
  <c r="B15" i="2"/>
  <c r="B14" i="2"/>
  <c r="B16" i="2" l="1"/>
  <c r="B17" i="2"/>
  <c r="C26" i="1" l="1"/>
  <c r="D26" i="1"/>
  <c r="E26" i="1"/>
  <c r="F26" i="1"/>
  <c r="G26" i="1"/>
  <c r="B26" i="1"/>
  <c r="B16" i="1"/>
  <c r="B20" i="1" s="1"/>
  <c r="H26" i="1" l="1"/>
  <c r="C16" i="1"/>
  <c r="C20" i="1" s="1"/>
  <c r="B27" i="1"/>
  <c r="B28" i="1" l="1"/>
  <c r="D16" i="1"/>
  <c r="D20" i="1" s="1"/>
  <c r="C27" i="1"/>
  <c r="C28" i="1" s="1"/>
  <c r="E16" i="1" l="1"/>
  <c r="E20" i="1" s="1"/>
  <c r="D27" i="1"/>
  <c r="D28" i="1" s="1"/>
  <c r="F16" i="1" l="1"/>
  <c r="F20" i="1" s="1"/>
  <c r="E27" i="1"/>
  <c r="E28" i="1" l="1"/>
  <c r="G16" i="1"/>
  <c r="G20" i="1" s="1"/>
  <c r="G27" i="1" s="1"/>
  <c r="G28" i="1" s="1"/>
  <c r="F27" i="1"/>
  <c r="F28" i="1" s="1"/>
  <c r="H27" i="1" l="1"/>
  <c r="H28" i="1"/>
</calcChain>
</file>

<file path=xl/sharedStrings.xml><?xml version="1.0" encoding="utf-8"?>
<sst xmlns="http://schemas.openxmlformats.org/spreadsheetml/2006/main" count="74" uniqueCount="56">
  <si>
    <t>Multiperios production model</t>
  </si>
  <si>
    <t>Input data</t>
  </si>
  <si>
    <t>Intiial inventory (100s)</t>
  </si>
  <si>
    <t xml:space="preserve">Holding cost as % of prod cost </t>
  </si>
  <si>
    <t>Month</t>
  </si>
  <si>
    <t>Production plan(all qualities are in 100s of footballs)</t>
  </si>
  <si>
    <t>Units produced</t>
  </si>
  <si>
    <t>&lt;=</t>
  </si>
  <si>
    <t>Production capacity</t>
  </si>
  <si>
    <t>On hand after production</t>
  </si>
  <si>
    <t>&gt;=</t>
  </si>
  <si>
    <t>Demand</t>
  </si>
  <si>
    <t>Ending inventory</t>
  </si>
  <si>
    <t>Storage capacity</t>
  </si>
  <si>
    <t>Summart of costs (all cots are in hundereds of dollars)</t>
  </si>
  <si>
    <t>Production costs</t>
  </si>
  <si>
    <t>Holding costs</t>
  </si>
  <si>
    <t xml:space="preserve">Totals </t>
  </si>
  <si>
    <t>Totals</t>
  </si>
  <si>
    <t xml:space="preserve">Production cost/unit </t>
  </si>
  <si>
    <t>P2</t>
  </si>
  <si>
    <t>P1</t>
  </si>
  <si>
    <t>Factory 1</t>
  </si>
  <si>
    <t>Factory 2</t>
  </si>
  <si>
    <t>Factory 3</t>
  </si>
  <si>
    <t>Pollutants P1 P2</t>
  </si>
  <si>
    <t>cost to waste processed per ton</t>
  </si>
  <si>
    <t>reduces P2 per ton</t>
  </si>
  <si>
    <t>reduces P1 per ton</t>
  </si>
  <si>
    <t>Mineral 1</t>
  </si>
  <si>
    <t>Mineral 2</t>
  </si>
  <si>
    <t>Mineral 3</t>
  </si>
  <si>
    <t>Vitamin A</t>
  </si>
  <si>
    <t>Vitamin B</t>
  </si>
  <si>
    <t>Vitamin C</t>
  </si>
  <si>
    <t xml:space="preserve">Mineral cost / gm </t>
  </si>
  <si>
    <t>Waste to be processed</t>
  </si>
  <si>
    <t>P1 amount per factory</t>
  </si>
  <si>
    <t xml:space="preserve">Summary </t>
  </si>
  <si>
    <t>Factories releasing pollutants in Momiss River - pollutants P1 &amp; P2</t>
  </si>
  <si>
    <t>P2 amount per factory</t>
  </si>
  <si>
    <t>Total reduced P1 amount</t>
  </si>
  <si>
    <t>Total reduced P2 amount</t>
  </si>
  <si>
    <t>Total Cost for reducing pollutants</t>
  </si>
  <si>
    <t>Expected Reduced amount of pollutants</t>
  </si>
  <si>
    <t>P1 constraint</t>
  </si>
  <si>
    <t>P2 constraint</t>
  </si>
  <si>
    <t>Percentage increase</t>
  </si>
  <si>
    <t xml:space="preserve">Cost of producing </t>
  </si>
  <si>
    <t>Decision Variable</t>
  </si>
  <si>
    <t>Inputs</t>
  </si>
  <si>
    <t>quantity of vit A</t>
  </si>
  <si>
    <t>quantity of vit B</t>
  </si>
  <si>
    <t>quantity of vit C</t>
  </si>
  <si>
    <t>Production unit</t>
  </si>
  <si>
    <t xml:space="preserve">Required units of vitamins of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</si>
</sst>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[$$-409]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8FFFA"/>
        <bgColor indexed="64"/>
      </patternFill>
    </fill>
    <fill>
      <patternFill patternType="solid">
        <fgColor rgb="FF42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9" fontId="0" fillId="2" borderId="0" xfId="0" applyNumberFormat="1" applyFill="1"/>
    <xf numFmtId="0" fontId="1" fillId="0" borderId="0" xfId="0" applyFont="1"/>
    <xf numFmtId="164" fontId="0" fillId="2" borderId="0" xfId="0" applyNumberFormat="1" applyFill="1"/>
    <xf numFmtId="164" fontId="0" fillId="0" borderId="0" xfId="0" applyNumberFormat="1"/>
    <xf numFmtId="164" fontId="1" fillId="4" borderId="0" xfId="0" applyNumberFormat="1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8FFFA"/>
      <color rgb="FF42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99C1-0C2F-9B42-B89E-8B80A9313A9B}">
  <dimension ref="A1:H28"/>
  <sheetViews>
    <sheetView tabSelected="1" workbookViewId="0">
      <selection activeCell="G20" sqref="G20"/>
    </sheetView>
  </sheetViews>
  <sheetFormatPr baseColWidth="10" defaultRowHeight="16" x14ac:dyDescent="0.2"/>
  <cols>
    <col min="1" max="1" width="45" bestFit="1" customWidth="1"/>
    <col min="2" max="6" width="11.6640625" bestFit="1" customWidth="1"/>
    <col min="7" max="7" width="11" bestFit="1" customWidth="1"/>
    <col min="8" max="8" width="12.6640625" bestFit="1" customWidth="1"/>
  </cols>
  <sheetData>
    <row r="1" spans="1:7" x14ac:dyDescent="0.2">
      <c r="A1" s="4" t="s">
        <v>0</v>
      </c>
    </row>
    <row r="3" spans="1:7" x14ac:dyDescent="0.2">
      <c r="A3" s="4" t="s">
        <v>1</v>
      </c>
    </row>
    <row r="4" spans="1:7" x14ac:dyDescent="0.2">
      <c r="A4" t="s">
        <v>2</v>
      </c>
      <c r="B4" s="1">
        <v>5000</v>
      </c>
    </row>
    <row r="5" spans="1:7" x14ac:dyDescent="0.2">
      <c r="A5" t="s">
        <v>3</v>
      </c>
      <c r="B5" s="3">
        <v>0.05</v>
      </c>
    </row>
    <row r="7" spans="1:7" x14ac:dyDescent="0.2">
      <c r="A7" t="s">
        <v>4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</row>
    <row r="8" spans="1:7" x14ac:dyDescent="0.2">
      <c r="A8" t="s">
        <v>19</v>
      </c>
      <c r="B8" s="5">
        <v>11.8</v>
      </c>
      <c r="C8" s="5">
        <v>12.55</v>
      </c>
      <c r="D8" s="5">
        <v>15.35</v>
      </c>
      <c r="E8" s="5">
        <v>12.1</v>
      </c>
      <c r="F8" s="5">
        <v>12.3</v>
      </c>
      <c r="G8" s="5">
        <v>12.95</v>
      </c>
    </row>
    <row r="10" spans="1:7" x14ac:dyDescent="0.2">
      <c r="A10" s="4" t="s">
        <v>5</v>
      </c>
    </row>
    <row r="11" spans="1:7" x14ac:dyDescent="0.2">
      <c r="A11" t="s">
        <v>4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2" spans="1:7" x14ac:dyDescent="0.2">
      <c r="A12" t="s">
        <v>6</v>
      </c>
      <c r="B12" s="2">
        <v>15000</v>
      </c>
      <c r="C12" s="2">
        <v>15000</v>
      </c>
      <c r="D12" s="2">
        <v>25000</v>
      </c>
      <c r="E12" s="2">
        <v>30000</v>
      </c>
      <c r="F12" s="2">
        <v>30000</v>
      </c>
      <c r="G12" s="2">
        <v>5000</v>
      </c>
    </row>
    <row r="13" spans="1:7" x14ac:dyDescent="0.2"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</row>
    <row r="14" spans="1:7" x14ac:dyDescent="0.2">
      <c r="A14" t="s">
        <v>8</v>
      </c>
      <c r="B14" s="1">
        <v>30000</v>
      </c>
      <c r="C14" s="1">
        <v>30000</v>
      </c>
      <c r="D14" s="1">
        <v>30000</v>
      </c>
      <c r="E14" s="1">
        <v>30000</v>
      </c>
      <c r="F14" s="1">
        <v>30000</v>
      </c>
      <c r="G14" s="1">
        <v>30000</v>
      </c>
    </row>
    <row r="16" spans="1:7" x14ac:dyDescent="0.2">
      <c r="A16" t="s">
        <v>9</v>
      </c>
      <c r="B16">
        <f>B4+B12</f>
        <v>20000</v>
      </c>
      <c r="C16">
        <f>B20+C12</f>
        <v>25000</v>
      </c>
      <c r="D16">
        <f t="shared" ref="D16:G16" si="0">C20+D12</f>
        <v>35000</v>
      </c>
      <c r="E16">
        <f t="shared" si="0"/>
        <v>35000</v>
      </c>
      <c r="F16">
        <f t="shared" si="0"/>
        <v>30000</v>
      </c>
      <c r="G16">
        <f t="shared" si="0"/>
        <v>10000</v>
      </c>
    </row>
    <row r="17" spans="1:8" x14ac:dyDescent="0.2"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</row>
    <row r="18" spans="1:8" x14ac:dyDescent="0.2">
      <c r="A18" t="s">
        <v>11</v>
      </c>
      <c r="B18" s="1">
        <v>10000</v>
      </c>
      <c r="C18" s="1">
        <v>15000</v>
      </c>
      <c r="D18" s="1">
        <v>30000</v>
      </c>
      <c r="E18" s="1">
        <v>35000</v>
      </c>
      <c r="F18" s="1">
        <v>25000</v>
      </c>
      <c r="G18" s="1">
        <v>10000</v>
      </c>
    </row>
    <row r="20" spans="1:8" x14ac:dyDescent="0.2">
      <c r="A20" t="s">
        <v>12</v>
      </c>
      <c r="B20">
        <f>B16-B18</f>
        <v>10000</v>
      </c>
      <c r="C20">
        <f t="shared" ref="C20:G20" si="1">C16-C18</f>
        <v>10000</v>
      </c>
      <c r="D20">
        <f t="shared" si="1"/>
        <v>5000</v>
      </c>
      <c r="E20">
        <f t="shared" si="1"/>
        <v>0</v>
      </c>
      <c r="F20">
        <f t="shared" si="1"/>
        <v>5000</v>
      </c>
      <c r="G20">
        <f t="shared" si="1"/>
        <v>0</v>
      </c>
    </row>
    <row r="21" spans="1:8" x14ac:dyDescent="0.2"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</row>
    <row r="22" spans="1:8" x14ac:dyDescent="0.2">
      <c r="A22" t="s">
        <v>13</v>
      </c>
      <c r="B22" s="1">
        <v>10000</v>
      </c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</row>
    <row r="24" spans="1:8" x14ac:dyDescent="0.2">
      <c r="A24" s="4" t="s">
        <v>14</v>
      </c>
    </row>
    <row r="25" spans="1:8" x14ac:dyDescent="0.2">
      <c r="A25" t="s">
        <v>4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 t="s">
        <v>18</v>
      </c>
    </row>
    <row r="26" spans="1:8" x14ac:dyDescent="0.2">
      <c r="A26" t="s">
        <v>15</v>
      </c>
      <c r="B26" s="6">
        <f>B8*B12</f>
        <v>177000</v>
      </c>
      <c r="C26" s="6">
        <f t="shared" ref="C26:G26" si="2">C8*C12</f>
        <v>188250</v>
      </c>
      <c r="D26" s="6">
        <f t="shared" si="2"/>
        <v>383750</v>
      </c>
      <c r="E26" s="6">
        <f t="shared" si="2"/>
        <v>363000</v>
      </c>
      <c r="F26" s="6">
        <f t="shared" si="2"/>
        <v>369000</v>
      </c>
      <c r="G26" s="6">
        <f t="shared" si="2"/>
        <v>64750</v>
      </c>
      <c r="H26" s="6">
        <f>SUM(B26:G26)</f>
        <v>1545750</v>
      </c>
    </row>
    <row r="27" spans="1:8" x14ac:dyDescent="0.2">
      <c r="A27" t="s">
        <v>16</v>
      </c>
      <c r="B27" s="6">
        <f>$B$5*B8*B20</f>
        <v>5900.0000000000009</v>
      </c>
      <c r="C27" s="6">
        <f t="shared" ref="C27:G27" si="3">$B$5*C8*C20</f>
        <v>6275.0000000000009</v>
      </c>
      <c r="D27" s="6">
        <f t="shared" si="3"/>
        <v>3837.5000000000005</v>
      </c>
      <c r="E27" s="6">
        <f t="shared" si="3"/>
        <v>0</v>
      </c>
      <c r="F27" s="6">
        <f t="shared" si="3"/>
        <v>3075.0000000000005</v>
      </c>
      <c r="G27" s="6">
        <f t="shared" si="3"/>
        <v>0</v>
      </c>
      <c r="H27" s="6">
        <f t="shared" ref="H27:H28" si="4">SUM(B27:G27)</f>
        <v>19087.500000000004</v>
      </c>
    </row>
    <row r="28" spans="1:8" x14ac:dyDescent="0.2">
      <c r="A28" t="s">
        <v>17</v>
      </c>
      <c r="B28" s="6">
        <f>SUM(B26:B27)</f>
        <v>182900</v>
      </c>
      <c r="C28" s="6">
        <f t="shared" ref="C28:G28" si="5">SUM(C26:C27)</f>
        <v>194525</v>
      </c>
      <c r="D28" s="6">
        <f t="shared" si="5"/>
        <v>387587.5</v>
      </c>
      <c r="E28" s="6">
        <f t="shared" si="5"/>
        <v>363000</v>
      </c>
      <c r="F28" s="6">
        <f t="shared" si="5"/>
        <v>372075</v>
      </c>
      <c r="G28" s="6">
        <f t="shared" si="5"/>
        <v>64750</v>
      </c>
      <c r="H28" s="7">
        <f t="shared" si="4"/>
        <v>1564837.5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8312-A4BA-574D-95B3-18EEE7BEC86F}">
  <dimension ref="A1:G19"/>
  <sheetViews>
    <sheetView workbookViewId="0">
      <selection activeCell="C15" sqref="C15"/>
    </sheetView>
  </sheetViews>
  <sheetFormatPr baseColWidth="10" defaultRowHeight="16" x14ac:dyDescent="0.2"/>
  <cols>
    <col min="1" max="1" width="37.5" customWidth="1"/>
    <col min="2" max="2" width="19.1640625" customWidth="1"/>
    <col min="3" max="3" width="17.1640625" customWidth="1"/>
    <col min="4" max="4" width="17.6640625" customWidth="1"/>
  </cols>
  <sheetData>
    <row r="1" spans="1:7" x14ac:dyDescent="0.2">
      <c r="A1" s="4" t="s">
        <v>39</v>
      </c>
    </row>
    <row r="3" spans="1:7" x14ac:dyDescent="0.2">
      <c r="A3" s="4" t="s">
        <v>25</v>
      </c>
      <c r="B3" s="4" t="s">
        <v>22</v>
      </c>
      <c r="C3" s="4" t="s">
        <v>23</v>
      </c>
      <c r="D3" s="4" t="s">
        <v>24</v>
      </c>
    </row>
    <row r="4" spans="1:7" x14ac:dyDescent="0.2">
      <c r="A4" t="s">
        <v>28</v>
      </c>
      <c r="B4" s="1">
        <v>0.1</v>
      </c>
      <c r="C4" s="1">
        <v>0.2</v>
      </c>
      <c r="D4" s="1">
        <v>0.4</v>
      </c>
    </row>
    <row r="5" spans="1:7" x14ac:dyDescent="0.2">
      <c r="A5" t="s">
        <v>27</v>
      </c>
      <c r="B5" s="1">
        <v>0.45</v>
      </c>
      <c r="C5" s="1">
        <v>0.25</v>
      </c>
      <c r="D5" s="1">
        <v>0.3</v>
      </c>
    </row>
    <row r="6" spans="1:7" x14ac:dyDescent="0.2">
      <c r="A6" t="s">
        <v>26</v>
      </c>
      <c r="B6" s="1">
        <v>1500</v>
      </c>
      <c r="C6" s="1">
        <v>1000</v>
      </c>
      <c r="D6" s="1">
        <v>2000</v>
      </c>
    </row>
    <row r="8" spans="1:7" x14ac:dyDescent="0.2">
      <c r="A8" t="s">
        <v>44</v>
      </c>
    </row>
    <row r="9" spans="1:7" x14ac:dyDescent="0.2">
      <c r="A9" t="s">
        <v>45</v>
      </c>
      <c r="B9" s="1">
        <f>E10*(1+$G$10)</f>
        <v>30</v>
      </c>
      <c r="E9" t="s">
        <v>21</v>
      </c>
      <c r="F9" t="s">
        <v>20</v>
      </c>
      <c r="G9" t="s">
        <v>47</v>
      </c>
    </row>
    <row r="10" spans="1:7" x14ac:dyDescent="0.2">
      <c r="A10" t="s">
        <v>46</v>
      </c>
      <c r="B10" s="1">
        <f>F10*(1+$G$10)</f>
        <v>40</v>
      </c>
      <c r="E10">
        <v>30</v>
      </c>
      <c r="F10">
        <v>40</v>
      </c>
      <c r="G10">
        <v>0</v>
      </c>
    </row>
    <row r="11" spans="1:7" x14ac:dyDescent="0.2">
      <c r="A11" t="s">
        <v>36</v>
      </c>
      <c r="B11" s="8">
        <v>0</v>
      </c>
      <c r="C11" s="8">
        <v>0</v>
      </c>
      <c r="D11" s="8">
        <v>133.33333333333331</v>
      </c>
    </row>
    <row r="13" spans="1:7" x14ac:dyDescent="0.2">
      <c r="A13" s="4" t="s">
        <v>38</v>
      </c>
    </row>
    <row r="14" spans="1:7" x14ac:dyDescent="0.2">
      <c r="A14" t="s">
        <v>37</v>
      </c>
      <c r="B14">
        <f>B4*B11</f>
        <v>0</v>
      </c>
      <c r="C14">
        <f t="shared" ref="C14:D14" si="0">C4*C11</f>
        <v>0</v>
      </c>
      <c r="D14">
        <f t="shared" si="0"/>
        <v>53.333333333333329</v>
      </c>
    </row>
    <row r="15" spans="1:7" x14ac:dyDescent="0.2">
      <c r="A15" t="s">
        <v>40</v>
      </c>
      <c r="B15">
        <f>B5*B11</f>
        <v>0</v>
      </c>
      <c r="C15">
        <f t="shared" ref="C15:D15" si="1">C5*C11</f>
        <v>0</v>
      </c>
      <c r="D15">
        <f t="shared" si="1"/>
        <v>39.999999999999993</v>
      </c>
    </row>
    <row r="16" spans="1:7" x14ac:dyDescent="0.2">
      <c r="A16" t="s">
        <v>41</v>
      </c>
      <c r="B16">
        <f>SUM(B14:D14)</f>
        <v>53.333333333333329</v>
      </c>
    </row>
    <row r="17" spans="1:2" x14ac:dyDescent="0.2">
      <c r="A17" t="s">
        <v>42</v>
      </c>
      <c r="B17">
        <f>SUM(B15:D15)</f>
        <v>39.999999999999993</v>
      </c>
    </row>
    <row r="19" spans="1:2" x14ac:dyDescent="0.2">
      <c r="A19" t="s">
        <v>43</v>
      </c>
      <c r="B19">
        <f>SUMPRODUCT(B11:D11, cost_to_waste_processed_per_ton)</f>
        <v>266666.66666666663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EB7D-9D3C-E24D-B814-9B752A5DC11A}">
  <dimension ref="A1:E15"/>
  <sheetViews>
    <sheetView workbookViewId="0">
      <selection activeCell="B13" sqref="B13"/>
    </sheetView>
  </sheetViews>
  <sheetFormatPr baseColWidth="10" defaultRowHeight="16" x14ac:dyDescent="0.2"/>
  <cols>
    <col min="1" max="1" width="16.5" bestFit="1" customWidth="1"/>
    <col min="2" max="2" width="11.1640625" bestFit="1" customWidth="1"/>
  </cols>
  <sheetData>
    <row r="1" spans="1:5" x14ac:dyDescent="0.2">
      <c r="A1" s="4" t="s">
        <v>50</v>
      </c>
    </row>
    <row r="2" spans="1:5" x14ac:dyDescent="0.2">
      <c r="B2" t="s">
        <v>29</v>
      </c>
      <c r="C2" t="s">
        <v>30</v>
      </c>
      <c r="D2" t="s">
        <v>31</v>
      </c>
      <c r="E2" t="s">
        <v>55</v>
      </c>
    </row>
    <row r="3" spans="1:5" x14ac:dyDescent="0.2">
      <c r="A3" t="s">
        <v>32</v>
      </c>
      <c r="B3" s="1">
        <v>4</v>
      </c>
      <c r="C3" s="1">
        <v>3</v>
      </c>
      <c r="D3" s="1">
        <v>1</v>
      </c>
      <c r="E3" s="1">
        <v>10</v>
      </c>
    </row>
    <row r="4" spans="1:5" x14ac:dyDescent="0.2">
      <c r="A4" t="s">
        <v>33</v>
      </c>
      <c r="B4" s="1">
        <v>2</v>
      </c>
      <c r="C4" s="1">
        <v>2</v>
      </c>
      <c r="D4" s="1">
        <v>1</v>
      </c>
      <c r="E4" s="1">
        <v>12</v>
      </c>
    </row>
    <row r="5" spans="1:5" x14ac:dyDescent="0.2">
      <c r="A5" t="s">
        <v>34</v>
      </c>
      <c r="B5" s="1">
        <v>3</v>
      </c>
      <c r="C5" s="1">
        <v>1</v>
      </c>
      <c r="D5" s="1">
        <v>3</v>
      </c>
      <c r="E5" s="1">
        <v>5</v>
      </c>
    </row>
    <row r="6" spans="1:5" x14ac:dyDescent="0.2">
      <c r="A6" t="s">
        <v>35</v>
      </c>
      <c r="B6" s="1">
        <v>5</v>
      </c>
      <c r="C6" s="1">
        <v>3</v>
      </c>
      <c r="D6" s="1">
        <v>2</v>
      </c>
      <c r="E6" s="1"/>
    </row>
    <row r="8" spans="1:5" x14ac:dyDescent="0.2">
      <c r="A8" s="4" t="s">
        <v>49</v>
      </c>
    </row>
    <row r="9" spans="1:5" x14ac:dyDescent="0.2">
      <c r="A9" t="s">
        <v>54</v>
      </c>
      <c r="B9" s="8">
        <v>0</v>
      </c>
      <c r="C9" s="8">
        <v>6</v>
      </c>
      <c r="D9" s="8">
        <v>0</v>
      </c>
    </row>
    <row r="12" spans="1:5" x14ac:dyDescent="0.2">
      <c r="A12" t="s">
        <v>48</v>
      </c>
      <c r="B12">
        <f>B9*B6+C9*C6+D9*D6</f>
        <v>18</v>
      </c>
    </row>
    <row r="13" spans="1:5" x14ac:dyDescent="0.2">
      <c r="A13" t="s">
        <v>51</v>
      </c>
      <c r="B13">
        <f>B3*B9+C3*C9+D3*D9</f>
        <v>18</v>
      </c>
    </row>
    <row r="14" spans="1:5" x14ac:dyDescent="0.2">
      <c r="A14" t="s">
        <v>52</v>
      </c>
      <c r="B14">
        <f>B4*B9+C4*C9+D4*D9</f>
        <v>12</v>
      </c>
    </row>
    <row r="15" spans="1:5" x14ac:dyDescent="0.2">
      <c r="A15" t="s">
        <v>53</v>
      </c>
      <c r="B15">
        <f>B5*B9+C5*C9+D5*D9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D2CE-9C41-714C-BC84-FB62D186204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Q18</vt:lpstr>
      <vt:lpstr>Q34</vt:lpstr>
      <vt:lpstr>Blending problem</vt:lpstr>
      <vt:lpstr>Sheet4</vt:lpstr>
      <vt:lpstr>cost_to_waste_processed_per_ton</vt:lpstr>
      <vt:lpstr>Demand</vt:lpstr>
      <vt:lpstr>Ending_inventory</vt:lpstr>
      <vt:lpstr>Mineral_cost_per_gm</vt:lpstr>
      <vt:lpstr>On_hand_after_production</vt:lpstr>
      <vt:lpstr>Production_capacity</vt:lpstr>
      <vt:lpstr>Production_units</vt:lpstr>
      <vt:lpstr>reduces_P1_per_ton</vt:lpstr>
      <vt:lpstr>reduces_P2_per_ton</vt:lpstr>
      <vt:lpstr>Required_Units</vt:lpstr>
      <vt:lpstr>Storage_capacity</vt:lpstr>
      <vt:lpstr>Total_Cost</vt:lpstr>
      <vt:lpstr>Total_Cost_for_reducing_pollutants</vt:lpstr>
      <vt:lpstr>Total_reduced_P1_amount</vt:lpstr>
      <vt:lpstr>Total_reduced_P2_amount</vt:lpstr>
      <vt:lpstr>Units_produced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Kanika Yadav</cp:lastModifiedBy>
  <dcterms:created xsi:type="dcterms:W3CDTF">2022-09-19T21:29:12Z</dcterms:created>
  <dcterms:modified xsi:type="dcterms:W3CDTF">2022-11-16T20:51:49Z</dcterms:modified>
</cp:coreProperties>
</file>