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cfa5bfaf006ea/documents_bkp/DATA_SCIENCE/Bakup/2nd Semester/650 Optimization and Process Analytics/Homework Assignments/"/>
    </mc:Choice>
  </mc:AlternateContent>
  <xr:revisionPtr revIDLastSave="1" documentId="13_ncr:1_{63F9220D-FD36-374F-97C1-68BD7ED39A65}" xr6:coauthVersionLast="47" xr6:coauthVersionMax="47" xr10:uidLastSave="{3FF99771-31EF-EE45-BEB5-AA6CAF747F7D}"/>
  <bookViews>
    <workbookView xWindow="0" yWindow="500" windowWidth="23140" windowHeight="16580" xr2:uid="{B75D5547-A372-DE48-825B-D0C52AA292AD}"/>
  </bookViews>
  <sheets>
    <sheet name="Q2 (a)" sheetId="1" r:id="rId1"/>
    <sheet name="Q2 (b)" sheetId="2" r:id="rId2"/>
    <sheet name="Data P16_25" sheetId="3" r:id="rId3"/>
  </sheets>
  <definedNames>
    <definedName name="solver_adj" localSheetId="0" hidden="1">'Q2 (a)'!$B$6:$B$7,'Q2 (a)'!$C$13:$D$15</definedName>
    <definedName name="solver_adj" localSheetId="1" hidden="1">'Q2 (b)'!$B$6:$B$7,'Q2 (b)'!$C$13:$D$15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'Q2 (a)'!$B$20:$B$22</definedName>
    <definedName name="solver_lhs1" localSheetId="1" hidden="1">'Q2 (b)'!$B$20:$B$22</definedName>
    <definedName name="solver_lhs2" localSheetId="0" hidden="1">'Q2 (a)'!$B$6:$B$7</definedName>
    <definedName name="solver_lhs2" localSheetId="1" hidden="1">'Q2 (b)'!$B$6:$B$7</definedName>
    <definedName name="solver_lhs3" localSheetId="0" hidden="1">'Q2 (a)'!$E$13:$E$15</definedName>
    <definedName name="solver_lhs3" localSheetId="1" hidden="1">'Q2 (b)'!$E$13:$E$15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4</definedName>
    <definedName name="solver_rel2" localSheetId="1" hidden="1">4</definedName>
    <definedName name="solver_rel3" localSheetId="0" hidden="1">2</definedName>
    <definedName name="solver_rel3" localSheetId="1" hidden="1">2</definedName>
    <definedName name="solver_rhs1" localSheetId="0" hidden="1">'Q2 (a)'!$D$20:$D$22</definedName>
    <definedName name="solver_rhs1" localSheetId="1" hidden="1">'Q2 (b)'!$D$20:$D$22</definedName>
    <definedName name="solver_rhs2" localSheetId="0" hidden="1">"integer"</definedName>
    <definedName name="solver_rhs2" localSheetId="1" hidden="1">"integer"</definedName>
    <definedName name="solver_rhs3" localSheetId="0" hidden="1">'Q2 (a)'!$G$13:$G$15</definedName>
    <definedName name="solver_rhs3" localSheetId="1" hidden="1">'Q2 (b)'!$G$13:$G$15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H23" i="3"/>
  <c r="G23" i="3"/>
  <c r="K23" i="3" s="1"/>
  <c r="M22" i="3" s="1" a="1"/>
  <c r="K22" i="3"/>
  <c r="H22" i="3"/>
  <c r="G22" i="3"/>
  <c r="H18" i="3"/>
  <c r="G18" i="3"/>
  <c r="K18" i="3" s="1"/>
  <c r="H17" i="3"/>
  <c r="G17" i="3"/>
  <c r="K17" i="3" s="1"/>
  <c r="H13" i="3"/>
  <c r="G13" i="3"/>
  <c r="K13" i="3" s="1"/>
  <c r="H12" i="3"/>
  <c r="K12" i="3" s="1"/>
  <c r="M12" i="3" s="1" a="1"/>
  <c r="G12" i="3"/>
  <c r="I7" i="3"/>
  <c r="H7" i="3"/>
  <c r="G7" i="3"/>
  <c r="K7" i="3" s="1"/>
  <c r="I6" i="3"/>
  <c r="H6" i="3"/>
  <c r="K6" i="3" s="1"/>
  <c r="G6" i="3"/>
  <c r="I5" i="3"/>
  <c r="H5" i="3"/>
  <c r="G5" i="3"/>
  <c r="K5" i="3" s="1"/>
  <c r="M12" i="3" l="1"/>
  <c r="N12" i="3" s="1"/>
  <c r="N13" i="3"/>
  <c r="M22" i="3"/>
  <c r="N22" i="3" s="1"/>
  <c r="N24" i="3" s="1"/>
  <c r="N25" i="3" s="1"/>
  <c r="N23" i="3"/>
  <c r="F27" i="3" a="1"/>
  <c r="F27" i="3" s="1"/>
  <c r="F26" i="3" a="1"/>
  <c r="F26" i="3" s="1"/>
  <c r="M5" i="3" a="1"/>
  <c r="M17" i="3" a="1"/>
  <c r="M5" i="3" l="1"/>
  <c r="N5" i="3" s="1"/>
  <c r="N6" i="3"/>
  <c r="N7" i="3"/>
  <c r="N18" i="3"/>
  <c r="M17" i="3"/>
  <c r="N17" i="3" s="1"/>
  <c r="N19" i="3" s="1"/>
  <c r="N20" i="3" s="1"/>
  <c r="N14" i="3"/>
  <c r="B22" i="2"/>
  <c r="B21" i="2"/>
  <c r="B3" i="2"/>
  <c r="B15" i="2" s="1"/>
  <c r="E15" i="2" s="1"/>
  <c r="B2" i="2"/>
  <c r="B14" i="2" s="1"/>
  <c r="E14" i="2" s="1"/>
  <c r="B13" i="2"/>
  <c r="E13" i="2" s="1"/>
  <c r="B20" i="2"/>
  <c r="B3" i="1"/>
  <c r="B22" i="1"/>
  <c r="B21" i="1"/>
  <c r="B20" i="1"/>
  <c r="B13" i="1"/>
  <c r="E13" i="1" s="1"/>
  <c r="N8" i="3" l="1"/>
  <c r="N9" i="3" s="1"/>
  <c r="B15" i="1" l="1"/>
  <c r="E15" i="1" s="1"/>
  <c r="B14" i="1"/>
  <c r="E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<sst xmlns="http://schemas.openxmlformats.org/spreadsheetml/2006/main" count="128" uniqueCount="54">
  <si>
    <t>District 1</t>
  </si>
  <si>
    <t>District 2</t>
  </si>
  <si>
    <t xml:space="preserve">Cost per year to run an ambulance </t>
  </si>
  <si>
    <t>Goal 1</t>
  </si>
  <si>
    <t>Goal 2</t>
  </si>
  <si>
    <t xml:space="preserve">Goal 3 </t>
  </si>
  <si>
    <t xml:space="preserve">Max spend oer year  </t>
  </si>
  <si>
    <t xml:space="preserve">$100,000 </t>
  </si>
  <si>
    <t xml:space="preserve">Avg response time in District 1 </t>
  </si>
  <si>
    <t>5 min</t>
  </si>
  <si>
    <t xml:space="preserve">Total Cost to run ambulance </t>
  </si>
  <si>
    <t>Number of ambulances</t>
  </si>
  <si>
    <t>&lt;=</t>
  </si>
  <si>
    <t>Total Cost to run ambulances</t>
  </si>
  <si>
    <t>Time to respond</t>
  </si>
  <si>
    <t>Distirct 1</t>
  </si>
  <si>
    <t>Disctrict 2</t>
  </si>
  <si>
    <t>Actual amount</t>
  </si>
  <si>
    <t>Amount under goal</t>
  </si>
  <si>
    <t>Amount over goal</t>
  </si>
  <si>
    <t>Balance</t>
  </si>
  <si>
    <t>Average response time in district 1</t>
  </si>
  <si>
    <t>Average response time in district 2</t>
  </si>
  <si>
    <t>Objective</t>
  </si>
  <si>
    <t>Deviation from goal</t>
  </si>
  <si>
    <t>Total cost of running ambulance</t>
  </si>
  <si>
    <t>Avg response time in District 1</t>
  </si>
  <si>
    <t>Avg response time in District 2</t>
  </si>
  <si>
    <t>Deviation error</t>
  </si>
  <si>
    <t>=</t>
  </si>
  <si>
    <t>Budgeted amount - Goal</t>
  </si>
  <si>
    <t>Already obtained</t>
  </si>
  <si>
    <t>40 - 3 * X</t>
  </si>
  <si>
    <t>50 - 4 * X</t>
  </si>
  <si>
    <t>Professor salaries</t>
  </si>
  <si>
    <t>Pairwise comparisons of objectives</t>
  </si>
  <si>
    <t>Normalized matrix</t>
  </si>
  <si>
    <t>Weights</t>
  </si>
  <si>
    <t>Product</t>
  </si>
  <si>
    <t>Ratios</t>
  </si>
  <si>
    <t>Teaching</t>
  </si>
  <si>
    <t>Research</t>
  </si>
  <si>
    <t>Service</t>
  </si>
  <si>
    <t xml:space="preserve">CI </t>
  </si>
  <si>
    <t>Pairwise comparisons of professors</t>
  </si>
  <si>
    <t>Scores</t>
  </si>
  <si>
    <t>CI/RI</t>
  </si>
  <si>
    <t>On teaching</t>
  </si>
  <si>
    <t>Professor 1</t>
  </si>
  <si>
    <t>Professor 2</t>
  </si>
  <si>
    <t>On research</t>
  </si>
  <si>
    <t>On service</t>
  </si>
  <si>
    <t>CI</t>
  </si>
  <si>
    <t>Weighted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</si>
</sst>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CF8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4" borderId="0" xfId="0" applyFont="1" applyFill="1"/>
    <xf numFmtId="12" fontId="4" fillId="4" borderId="0" xfId="0" applyNumberFormat="1" applyFont="1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2" xfId="0" applyFont="1" applyBorder="1" applyAlignment="1">
      <alignment wrapText="1"/>
    </xf>
    <xf numFmtId="0" fontId="4" fillId="5" borderId="11" xfId="0" applyFont="1" applyFill="1" applyBorder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5DAA-9097-804D-9DAC-DDB3FA994665}">
  <dimension ref="A1:H22"/>
  <sheetViews>
    <sheetView tabSelected="1" workbookViewId="0">
      <selection activeCell="G5" sqref="G5"/>
    </sheetView>
  </sheetViews>
  <sheetFormatPr baseColWidth="10" defaultRowHeight="16" x14ac:dyDescent="0.2"/>
  <cols>
    <col min="1" max="1" width="30.33203125" bestFit="1" customWidth="1"/>
    <col min="2" max="2" width="14.5" bestFit="1" customWidth="1"/>
    <col min="3" max="3" width="17" bestFit="1" customWidth="1"/>
    <col min="4" max="4" width="15.6640625" bestFit="1" customWidth="1"/>
    <col min="5" max="5" width="11.6640625" bestFit="1" customWidth="1"/>
    <col min="7" max="7" width="11.6640625" bestFit="1" customWidth="1"/>
  </cols>
  <sheetData>
    <row r="1" spans="1:8" x14ac:dyDescent="0.2">
      <c r="B1" s="1" t="s">
        <v>14</v>
      </c>
      <c r="C1" s="1"/>
    </row>
    <row r="2" spans="1:8" x14ac:dyDescent="0.2">
      <c r="A2" s="1" t="s">
        <v>0</v>
      </c>
      <c r="B2">
        <f>40-3*B6</f>
        <v>10</v>
      </c>
      <c r="C2" s="3" t="s">
        <v>32</v>
      </c>
    </row>
    <row r="3" spans="1:8" x14ac:dyDescent="0.2">
      <c r="A3" s="1" t="s">
        <v>1</v>
      </c>
      <c r="B3">
        <f>50-4*B7</f>
        <v>10</v>
      </c>
      <c r="C3" s="3" t="s">
        <v>33</v>
      </c>
    </row>
    <row r="4" spans="1:8" x14ac:dyDescent="0.2">
      <c r="F4" t="s">
        <v>3</v>
      </c>
      <c r="G4" t="s">
        <v>6</v>
      </c>
      <c r="H4" t="s">
        <v>7</v>
      </c>
    </row>
    <row r="5" spans="1:8" x14ac:dyDescent="0.2">
      <c r="A5" s="1" t="s">
        <v>11</v>
      </c>
      <c r="F5" t="s">
        <v>4</v>
      </c>
      <c r="G5" t="s">
        <v>8</v>
      </c>
      <c r="H5" t="s">
        <v>9</v>
      </c>
    </row>
    <row r="6" spans="1:8" x14ac:dyDescent="0.2">
      <c r="A6" s="1" t="s">
        <v>15</v>
      </c>
      <c r="B6" s="2">
        <v>10</v>
      </c>
      <c r="F6" t="s">
        <v>5</v>
      </c>
      <c r="G6" t="s">
        <v>8</v>
      </c>
      <c r="H6" t="s">
        <v>9</v>
      </c>
    </row>
    <row r="7" spans="1:8" x14ac:dyDescent="0.2">
      <c r="A7" s="1" t="s">
        <v>16</v>
      </c>
      <c r="B7" s="2">
        <v>10</v>
      </c>
    </row>
    <row r="8" spans="1:8" x14ac:dyDescent="0.2">
      <c r="A8" s="1" t="s">
        <v>13</v>
      </c>
    </row>
    <row r="10" spans="1:8" x14ac:dyDescent="0.2">
      <c r="A10" s="1" t="s">
        <v>2</v>
      </c>
      <c r="B10" s="6">
        <v>5000</v>
      </c>
    </row>
    <row r="12" spans="1:8" x14ac:dyDescent="0.2">
      <c r="B12" s="1" t="s">
        <v>17</v>
      </c>
      <c r="C12" s="1" t="s">
        <v>18</v>
      </c>
      <c r="D12" s="1" t="s">
        <v>19</v>
      </c>
      <c r="E12" s="1" t="s">
        <v>20</v>
      </c>
      <c r="F12" s="1"/>
      <c r="G12" s="1" t="s">
        <v>30</v>
      </c>
    </row>
    <row r="13" spans="1:8" x14ac:dyDescent="0.2">
      <c r="A13" s="1" t="s">
        <v>10</v>
      </c>
      <c r="B13" s="4">
        <f>B10*(B6+B7)</f>
        <v>100000</v>
      </c>
      <c r="C13" s="5">
        <v>0</v>
      </c>
      <c r="D13" s="5">
        <v>7.7715611723760958E-12</v>
      </c>
      <c r="E13" s="4">
        <f>B13+C13-D13</f>
        <v>99999.999999999985</v>
      </c>
      <c r="F13" t="s">
        <v>29</v>
      </c>
      <c r="G13" s="6">
        <v>100000</v>
      </c>
    </row>
    <row r="14" spans="1:8" x14ac:dyDescent="0.2">
      <c r="A14" s="1" t="s">
        <v>21</v>
      </c>
      <c r="B14">
        <f>B2</f>
        <v>10</v>
      </c>
      <c r="C14" s="2">
        <v>0</v>
      </c>
      <c r="D14" s="2">
        <v>5</v>
      </c>
      <c r="E14">
        <f>B14+C14-D14</f>
        <v>5</v>
      </c>
      <c r="F14" t="s">
        <v>29</v>
      </c>
      <c r="G14" s="3">
        <v>5</v>
      </c>
    </row>
    <row r="15" spans="1:8" x14ac:dyDescent="0.2">
      <c r="A15" s="1" t="s">
        <v>22</v>
      </c>
      <c r="B15">
        <f>B3</f>
        <v>10</v>
      </c>
      <c r="C15" s="2">
        <v>0</v>
      </c>
      <c r="D15" s="2">
        <v>5</v>
      </c>
      <c r="E15">
        <f>B15+C15-D15</f>
        <v>5</v>
      </c>
      <c r="F15" t="s">
        <v>29</v>
      </c>
      <c r="G15" s="3">
        <v>5</v>
      </c>
    </row>
    <row r="16" spans="1:8" x14ac:dyDescent="0.2">
      <c r="A16" s="1"/>
    </row>
    <row r="17" spans="1:4" x14ac:dyDescent="0.2">
      <c r="A17" s="1" t="s">
        <v>23</v>
      </c>
    </row>
    <row r="18" spans="1:4" x14ac:dyDescent="0.2">
      <c r="A18" s="1" t="s">
        <v>24</v>
      </c>
    </row>
    <row r="19" spans="1:4" x14ac:dyDescent="0.2">
      <c r="A19" s="1"/>
      <c r="B19" s="1" t="s">
        <v>28</v>
      </c>
      <c r="C19" s="1"/>
      <c r="D19" s="1" t="s">
        <v>31</v>
      </c>
    </row>
    <row r="20" spans="1:4" x14ac:dyDescent="0.2">
      <c r="A20" s="1" t="s">
        <v>25</v>
      </c>
      <c r="B20">
        <f>D13</f>
        <v>7.7715611723760958E-12</v>
      </c>
      <c r="C20" t="s">
        <v>12</v>
      </c>
      <c r="D20">
        <v>100000</v>
      </c>
    </row>
    <row r="21" spans="1:4" x14ac:dyDescent="0.2">
      <c r="A21" s="1" t="s">
        <v>26</v>
      </c>
      <c r="B21">
        <f>D14</f>
        <v>5</v>
      </c>
      <c r="C21" t="s">
        <v>12</v>
      </c>
      <c r="D21">
        <v>5</v>
      </c>
    </row>
    <row r="22" spans="1:4" x14ac:dyDescent="0.2">
      <c r="A22" s="1" t="s">
        <v>27</v>
      </c>
      <c r="B22">
        <f>D15</f>
        <v>5</v>
      </c>
      <c r="C22" t="s">
        <v>12</v>
      </c>
      <c r="D22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342D-0D7C-0B43-89D5-3C8316EE0703}">
  <dimension ref="A1:H22"/>
  <sheetViews>
    <sheetView workbookViewId="0">
      <selection activeCell="G27" sqref="G27"/>
    </sheetView>
  </sheetViews>
  <sheetFormatPr baseColWidth="10" defaultRowHeight="16" x14ac:dyDescent="0.2"/>
  <cols>
    <col min="1" max="1" width="26.83203125" customWidth="1"/>
    <col min="2" max="2" width="11.6640625" bestFit="1" customWidth="1"/>
    <col min="4" max="5" width="11.6640625" bestFit="1" customWidth="1"/>
    <col min="7" max="7" width="11.6640625" bestFit="1" customWidth="1"/>
  </cols>
  <sheetData>
    <row r="1" spans="1:8" x14ac:dyDescent="0.2">
      <c r="B1" s="1" t="s">
        <v>14</v>
      </c>
      <c r="C1" s="1"/>
    </row>
    <row r="2" spans="1:8" x14ac:dyDescent="0.2">
      <c r="A2" s="1" t="s">
        <v>0</v>
      </c>
      <c r="B2">
        <f>40-3*B6</f>
        <v>4</v>
      </c>
      <c r="C2" s="3" t="s">
        <v>32</v>
      </c>
    </row>
    <row r="3" spans="1:8" x14ac:dyDescent="0.2">
      <c r="A3" s="1" t="s">
        <v>1</v>
      </c>
      <c r="B3">
        <f>50-4*B7</f>
        <v>2</v>
      </c>
      <c r="C3" s="3" t="s">
        <v>33</v>
      </c>
    </row>
    <row r="4" spans="1:8" x14ac:dyDescent="0.2">
      <c r="F4" t="s">
        <v>3</v>
      </c>
      <c r="G4" t="s">
        <v>6</v>
      </c>
      <c r="H4" t="s">
        <v>7</v>
      </c>
    </row>
    <row r="5" spans="1:8" x14ac:dyDescent="0.2">
      <c r="A5" s="1" t="s">
        <v>11</v>
      </c>
      <c r="F5" t="s">
        <v>4</v>
      </c>
      <c r="G5" t="s">
        <v>8</v>
      </c>
      <c r="H5" t="s">
        <v>9</v>
      </c>
    </row>
    <row r="6" spans="1:8" x14ac:dyDescent="0.2">
      <c r="A6" s="1" t="s">
        <v>15</v>
      </c>
      <c r="B6" s="2">
        <v>12</v>
      </c>
      <c r="F6" t="s">
        <v>5</v>
      </c>
      <c r="G6" t="s">
        <v>8</v>
      </c>
      <c r="H6" t="s">
        <v>9</v>
      </c>
    </row>
    <row r="7" spans="1:8" x14ac:dyDescent="0.2">
      <c r="A7" s="1" t="s">
        <v>16</v>
      </c>
      <c r="B7" s="2">
        <v>12</v>
      </c>
    </row>
    <row r="8" spans="1:8" x14ac:dyDescent="0.2">
      <c r="A8" s="1" t="s">
        <v>13</v>
      </c>
    </row>
    <row r="10" spans="1:8" x14ac:dyDescent="0.2">
      <c r="A10" s="1" t="s">
        <v>2</v>
      </c>
      <c r="B10" s="6">
        <v>5000</v>
      </c>
    </row>
    <row r="12" spans="1:8" x14ac:dyDescent="0.2">
      <c r="B12" s="1" t="s">
        <v>17</v>
      </c>
      <c r="C12" s="1" t="s">
        <v>18</v>
      </c>
      <c r="D12" s="1" t="s">
        <v>19</v>
      </c>
      <c r="E12" s="1" t="s">
        <v>20</v>
      </c>
      <c r="F12" s="1"/>
      <c r="G12" s="1" t="s">
        <v>30</v>
      </c>
    </row>
    <row r="13" spans="1:8" x14ac:dyDescent="0.2">
      <c r="A13" s="1" t="s">
        <v>10</v>
      </c>
      <c r="B13" s="4">
        <f>B10*(B6+B7)</f>
        <v>120000</v>
      </c>
      <c r="C13" s="5">
        <v>0</v>
      </c>
      <c r="D13" s="5">
        <v>20000</v>
      </c>
      <c r="E13" s="4">
        <f>B13+C13-D13</f>
        <v>100000</v>
      </c>
      <c r="F13" t="s">
        <v>29</v>
      </c>
      <c r="G13" s="6">
        <v>100000</v>
      </c>
    </row>
    <row r="14" spans="1:8" x14ac:dyDescent="0.2">
      <c r="A14" s="1" t="s">
        <v>21</v>
      </c>
      <c r="B14">
        <f>B2</f>
        <v>4</v>
      </c>
      <c r="C14" s="2">
        <v>0.99999999999999678</v>
      </c>
      <c r="D14" s="2">
        <v>0</v>
      </c>
      <c r="E14">
        <f>B14+C14-D14</f>
        <v>4.9999999999999964</v>
      </c>
      <c r="F14" t="s">
        <v>29</v>
      </c>
      <c r="G14" s="3">
        <v>5</v>
      </c>
    </row>
    <row r="15" spans="1:8" x14ac:dyDescent="0.2">
      <c r="A15" s="1" t="s">
        <v>22</v>
      </c>
      <c r="B15">
        <f>B3</f>
        <v>2</v>
      </c>
      <c r="C15" s="2">
        <v>3.0000000000000009</v>
      </c>
      <c r="D15" s="2">
        <v>0</v>
      </c>
      <c r="E15">
        <f>B15+C15-D15</f>
        <v>5.0000000000000009</v>
      </c>
      <c r="F15" t="s">
        <v>29</v>
      </c>
      <c r="G15" s="3">
        <v>5</v>
      </c>
    </row>
    <row r="16" spans="1:8" x14ac:dyDescent="0.2">
      <c r="A16" s="1"/>
    </row>
    <row r="17" spans="1:4" x14ac:dyDescent="0.2">
      <c r="A17" s="1" t="s">
        <v>23</v>
      </c>
    </row>
    <row r="18" spans="1:4" x14ac:dyDescent="0.2">
      <c r="A18" s="1" t="s">
        <v>24</v>
      </c>
    </row>
    <row r="19" spans="1:4" x14ac:dyDescent="0.2">
      <c r="A19" s="1"/>
      <c r="B19" s="1" t="s">
        <v>28</v>
      </c>
      <c r="C19" s="1"/>
      <c r="D19" s="1" t="s">
        <v>31</v>
      </c>
    </row>
    <row r="20" spans="1:4" x14ac:dyDescent="0.2">
      <c r="A20" s="1" t="s">
        <v>25</v>
      </c>
      <c r="B20">
        <f>D13</f>
        <v>20000</v>
      </c>
      <c r="C20" t="s">
        <v>12</v>
      </c>
      <c r="D20" s="4">
        <v>100000</v>
      </c>
    </row>
    <row r="21" spans="1:4" x14ac:dyDescent="0.2">
      <c r="A21" s="1" t="s">
        <v>26</v>
      </c>
      <c r="B21">
        <f>D14</f>
        <v>0</v>
      </c>
      <c r="C21" t="s">
        <v>12</v>
      </c>
      <c r="D21">
        <v>0</v>
      </c>
    </row>
    <row r="22" spans="1:4" x14ac:dyDescent="0.2">
      <c r="A22" s="1" t="s">
        <v>27</v>
      </c>
      <c r="B22">
        <f>D15</f>
        <v>0</v>
      </c>
      <c r="C22" t="s">
        <v>12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5CDB-0222-0A41-9C7B-8F4EFF941402}">
  <dimension ref="A1:N27"/>
  <sheetViews>
    <sheetView workbookViewId="0">
      <selection activeCell="J31" sqref="J31"/>
    </sheetView>
  </sheetViews>
  <sheetFormatPr baseColWidth="10" defaultColWidth="9.1640625" defaultRowHeight="15" x14ac:dyDescent="0.2"/>
  <cols>
    <col min="1" max="1" width="14.6640625" style="8" customWidth="1"/>
    <col min="2" max="3" width="10.83203125" style="8" customWidth="1"/>
    <col min="4" max="16384" width="9.1640625" style="8"/>
  </cols>
  <sheetData>
    <row r="1" spans="1:14" x14ac:dyDescent="0.2">
      <c r="A1" s="7" t="s">
        <v>34</v>
      </c>
    </row>
    <row r="3" spans="1:14" x14ac:dyDescent="0.2">
      <c r="A3" s="7" t="s">
        <v>35</v>
      </c>
      <c r="G3" s="7" t="s">
        <v>36</v>
      </c>
      <c r="K3" s="7" t="s">
        <v>37</v>
      </c>
      <c r="M3" s="8" t="s">
        <v>38</v>
      </c>
      <c r="N3" s="8" t="s">
        <v>39</v>
      </c>
    </row>
    <row r="4" spans="1:14" x14ac:dyDescent="0.2">
      <c r="B4" s="9" t="s">
        <v>40</v>
      </c>
      <c r="C4" s="9" t="s">
        <v>41</v>
      </c>
      <c r="D4" s="9" t="s">
        <v>42</v>
      </c>
      <c r="K4" s="7"/>
    </row>
    <row r="5" spans="1:14" x14ac:dyDescent="0.2">
      <c r="A5" s="8" t="s">
        <v>40</v>
      </c>
      <c r="B5" s="10">
        <v>1</v>
      </c>
      <c r="C5" s="11">
        <v>0.33333333333333331</v>
      </c>
      <c r="D5" s="10">
        <v>5</v>
      </c>
      <c r="G5" s="12">
        <f>B5/SUM(B$5:B$8)</f>
        <v>0.23809523809523808</v>
      </c>
      <c r="H5" s="13">
        <f>C5/SUM(C$5:C$8)</f>
        <v>0.22580645161290325</v>
      </c>
      <c r="I5" s="14">
        <f>D5/SUM(D$5:D$8)</f>
        <v>0.38461538461538464</v>
      </c>
      <c r="K5" s="15">
        <f>AVERAGE(G5:I5)</f>
        <v>0.28283902477450867</v>
      </c>
      <c r="M5" s="12" cm="1">
        <f t="array" ref="M5:M7">MMULT(B5:D7, K5:K7)</f>
        <v>0.86616251132380162</v>
      </c>
      <c r="N5" s="14">
        <f>M5/K5</f>
        <v>3.062386854198579</v>
      </c>
    </row>
    <row r="6" spans="1:14" x14ac:dyDescent="0.2">
      <c r="A6" s="8" t="s">
        <v>41</v>
      </c>
      <c r="B6" s="10">
        <v>3</v>
      </c>
      <c r="C6" s="10">
        <v>1</v>
      </c>
      <c r="D6" s="10">
        <v>7</v>
      </c>
      <c r="G6" s="16">
        <f t="shared" ref="G6:G7" si="0">B6/SUM(B$5:B$8)</f>
        <v>0.7142857142857143</v>
      </c>
      <c r="H6" s="8">
        <f t="shared" ref="H6:H7" si="1">C6/SUM(C$5:C$8)</f>
        <v>0.67741935483870974</v>
      </c>
      <c r="I6" s="17">
        <f t="shared" ref="I6:I7" si="2">D6/SUM(D$5:D$8)</f>
        <v>0.53846153846153844</v>
      </c>
      <c r="K6" s="18">
        <f t="shared" ref="K6:K7" si="3">AVERAGE(G6:I6)</f>
        <v>0.64338886919532079</v>
      </c>
      <c r="M6" s="16">
        <v>2.0083106857300406</v>
      </c>
      <c r="N6" s="17">
        <f t="shared" ref="N6:N7" si="4">M6/K6</f>
        <v>3.1214569941842671</v>
      </c>
    </row>
    <row r="7" spans="1:14" x14ac:dyDescent="0.2">
      <c r="A7" s="8" t="s">
        <v>42</v>
      </c>
      <c r="B7" s="11">
        <v>0.2</v>
      </c>
      <c r="C7" s="11">
        <v>0.14285714285714285</v>
      </c>
      <c r="D7" s="10">
        <v>1</v>
      </c>
      <c r="G7" s="19">
        <f t="shared" si="0"/>
        <v>4.7619047619047616E-2</v>
      </c>
      <c r="H7" s="20">
        <f t="shared" si="1"/>
        <v>9.6774193548387094E-2</v>
      </c>
      <c r="I7" s="21">
        <f t="shared" si="2"/>
        <v>7.6923076923076927E-2</v>
      </c>
      <c r="K7" s="22">
        <f t="shared" si="3"/>
        <v>7.3772106030170551E-2</v>
      </c>
      <c r="M7" s="19">
        <v>0.22225260658440382</v>
      </c>
      <c r="N7" s="21">
        <f t="shared" si="4"/>
        <v>3.0126916329799402</v>
      </c>
    </row>
    <row r="8" spans="1:14" x14ac:dyDescent="0.2">
      <c r="M8" s="8" t="s">
        <v>43</v>
      </c>
      <c r="N8" s="25">
        <f>(AVERAGE(N5:N7)-3)/2</f>
        <v>3.2755913560464478E-2</v>
      </c>
    </row>
    <row r="9" spans="1:14" x14ac:dyDescent="0.2">
      <c r="A9" s="7" t="s">
        <v>44</v>
      </c>
      <c r="G9" s="7" t="s">
        <v>36</v>
      </c>
      <c r="K9" s="7" t="s">
        <v>45</v>
      </c>
      <c r="M9" s="8" t="s">
        <v>46</v>
      </c>
      <c r="N9" s="8">
        <f>N8/0.58</f>
        <v>5.6475713035283585E-2</v>
      </c>
    </row>
    <row r="10" spans="1:14" x14ac:dyDescent="0.2">
      <c r="A10" s="7" t="s">
        <v>47</v>
      </c>
    </row>
    <row r="11" spans="1:14" x14ac:dyDescent="0.2">
      <c r="B11" s="9" t="s">
        <v>48</v>
      </c>
      <c r="C11" s="9" t="s">
        <v>49</v>
      </c>
    </row>
    <row r="12" spans="1:14" x14ac:dyDescent="0.2">
      <c r="A12" s="8" t="s">
        <v>48</v>
      </c>
      <c r="B12" s="10">
        <v>1</v>
      </c>
      <c r="C12" s="10">
        <v>4</v>
      </c>
      <c r="G12" s="12">
        <f>B12/SUM(B12:B13)</f>
        <v>0.8</v>
      </c>
      <c r="H12" s="14">
        <f>C12/SUM(C12:C13)</f>
        <v>0.8</v>
      </c>
      <c r="K12" s="15">
        <f>AVERAGE(G12:H12)</f>
        <v>0.8</v>
      </c>
      <c r="M12" s="12" cm="1">
        <f t="array" ref="M12:M13">MMULT(B12:C13,K12:K13)</f>
        <v>1.6</v>
      </c>
      <c r="N12" s="14">
        <f>M12/K12</f>
        <v>2</v>
      </c>
    </row>
    <row r="13" spans="1:14" x14ac:dyDescent="0.2">
      <c r="A13" s="8" t="s">
        <v>49</v>
      </c>
      <c r="B13" s="11">
        <v>0.25</v>
      </c>
      <c r="C13" s="10">
        <v>1</v>
      </c>
      <c r="G13" s="19">
        <f>B13/SUM(B12:B13)</f>
        <v>0.2</v>
      </c>
      <c r="H13" s="21">
        <f>C13/SUM(C12:C13)</f>
        <v>0.2</v>
      </c>
      <c r="K13" s="22">
        <f>AVERAGE(G13:H13)</f>
        <v>0.2</v>
      </c>
      <c r="M13" s="19">
        <v>0.4</v>
      </c>
      <c r="N13" s="21">
        <f>M13/K13</f>
        <v>2</v>
      </c>
    </row>
    <row r="14" spans="1:14" x14ac:dyDescent="0.2">
      <c r="M14" s="8" t="s">
        <v>43</v>
      </c>
      <c r="N14" s="8">
        <f>(AVERAGE(N12:N13)-2)/1</f>
        <v>0</v>
      </c>
    </row>
    <row r="15" spans="1:14" x14ac:dyDescent="0.2">
      <c r="A15" s="7" t="s">
        <v>50</v>
      </c>
      <c r="G15" s="7" t="s">
        <v>36</v>
      </c>
      <c r="K15" s="7" t="s">
        <v>45</v>
      </c>
      <c r="M15" s="8" t="s">
        <v>46</v>
      </c>
      <c r="N15" s="8">
        <v>0</v>
      </c>
    </row>
    <row r="16" spans="1:14" x14ac:dyDescent="0.2">
      <c r="B16" s="9" t="s">
        <v>48</v>
      </c>
      <c r="C16" s="9" t="s">
        <v>49</v>
      </c>
    </row>
    <row r="17" spans="1:14" x14ac:dyDescent="0.2">
      <c r="A17" s="8" t="s">
        <v>48</v>
      </c>
      <c r="B17" s="10">
        <v>1</v>
      </c>
      <c r="C17" s="11">
        <v>0.33333333333333331</v>
      </c>
      <c r="G17" s="12">
        <f>B17/SUM(B17:B18)</f>
        <v>0.25</v>
      </c>
      <c r="H17" s="14">
        <f>C17/SUM(C17:C18)</f>
        <v>0.25</v>
      </c>
      <c r="K17" s="15">
        <f>AVERAGE(G17:H17)</f>
        <v>0.25</v>
      </c>
      <c r="M17" s="12" cm="1">
        <f t="array" ref="M17:M18">MMULT(B17:C18,K17:K18)</f>
        <v>0.5</v>
      </c>
      <c r="N17" s="14">
        <f>M17/K17</f>
        <v>2</v>
      </c>
    </row>
    <row r="18" spans="1:14" x14ac:dyDescent="0.2">
      <c r="A18" s="8" t="s">
        <v>49</v>
      </c>
      <c r="B18" s="10">
        <v>3</v>
      </c>
      <c r="C18" s="10">
        <v>1</v>
      </c>
      <c r="G18" s="19">
        <f>B18/SUM(B17:B18)</f>
        <v>0.75</v>
      </c>
      <c r="H18" s="21">
        <f>C18/SUM(C17:C18)</f>
        <v>0.75</v>
      </c>
      <c r="K18" s="22">
        <f>AVERAGE(G18:H18)</f>
        <v>0.75</v>
      </c>
      <c r="M18" s="19">
        <v>1.5</v>
      </c>
      <c r="N18" s="21">
        <f>M18/K18</f>
        <v>2</v>
      </c>
    </row>
    <row r="19" spans="1:14" x14ac:dyDescent="0.2">
      <c r="M19" s="8" t="s">
        <v>43</v>
      </c>
      <c r="N19" s="8">
        <f>(AVERAGE(N17:N18)-2)/1</f>
        <v>0</v>
      </c>
    </row>
    <row r="20" spans="1:14" x14ac:dyDescent="0.2">
      <c r="A20" s="7" t="s">
        <v>51</v>
      </c>
      <c r="G20" s="7" t="s">
        <v>36</v>
      </c>
      <c r="K20" s="7" t="s">
        <v>45</v>
      </c>
      <c r="M20" s="8" t="s">
        <v>46</v>
      </c>
      <c r="N20" s="8" t="e">
        <f>N19/0</f>
        <v>#DIV/0!</v>
      </c>
    </row>
    <row r="21" spans="1:14" x14ac:dyDescent="0.2">
      <c r="B21" s="9" t="s">
        <v>48</v>
      </c>
      <c r="C21" s="9" t="s">
        <v>49</v>
      </c>
    </row>
    <row r="22" spans="1:14" x14ac:dyDescent="0.2">
      <c r="A22" s="8" t="s">
        <v>48</v>
      </c>
      <c r="B22" s="10">
        <v>1</v>
      </c>
      <c r="C22" s="10">
        <v>6</v>
      </c>
      <c r="G22" s="12">
        <f>B22/SUM(B22:B23)</f>
        <v>0.8571428571428571</v>
      </c>
      <c r="H22" s="14">
        <f>C22/SUM(C22:C23)</f>
        <v>0.8571428571428571</v>
      </c>
      <c r="K22" s="15">
        <f>AVERAGE(G22:H22)</f>
        <v>0.8571428571428571</v>
      </c>
      <c r="M22" s="12" cm="1">
        <f t="array" ref="M22:M23">MMULT(B22:C23, K22:K23)</f>
        <v>1.7142857142857142</v>
      </c>
      <c r="N22" s="14">
        <f>M22/K22</f>
        <v>2</v>
      </c>
    </row>
    <row r="23" spans="1:14" x14ac:dyDescent="0.2">
      <c r="A23" s="8" t="s">
        <v>49</v>
      </c>
      <c r="B23" s="11">
        <v>0.16666666666666666</v>
      </c>
      <c r="C23" s="10">
        <v>1</v>
      </c>
      <c r="G23" s="19">
        <f>B23/SUM(B22:B23)</f>
        <v>0.14285714285714285</v>
      </c>
      <c r="H23" s="21">
        <f>C23/SUM(C22:C23)</f>
        <v>0.14285714285714285</v>
      </c>
      <c r="K23" s="22">
        <f>AVERAGE(G23:H23)</f>
        <v>0.14285714285714285</v>
      </c>
      <c r="M23" s="19">
        <v>0.2857142857142857</v>
      </c>
      <c r="N23" s="21">
        <f>M23/K23</f>
        <v>2</v>
      </c>
    </row>
    <row r="24" spans="1:14" x14ac:dyDescent="0.2">
      <c r="M24" s="8" t="s">
        <v>52</v>
      </c>
      <c r="N24" s="8">
        <f>AVERAGE(N22:N23)-2</f>
        <v>0</v>
      </c>
    </row>
    <row r="25" spans="1:14" x14ac:dyDescent="0.2">
      <c r="B25" s="7" t="s">
        <v>47</v>
      </c>
      <c r="C25" s="7" t="s">
        <v>50</v>
      </c>
      <c r="D25" s="7" t="s">
        <v>51</v>
      </c>
      <c r="F25" s="7" t="s">
        <v>53</v>
      </c>
      <c r="M25" s="8" t="s">
        <v>46</v>
      </c>
      <c r="N25" s="8" t="e">
        <f>N24/0</f>
        <v>#DIV/0!</v>
      </c>
    </row>
    <row r="26" spans="1:14" x14ac:dyDescent="0.2">
      <c r="A26" s="8" t="s">
        <v>48</v>
      </c>
      <c r="B26" s="12">
        <v>0.8</v>
      </c>
      <c r="C26" s="23">
        <v>0.25</v>
      </c>
      <c r="D26" s="14">
        <v>0.85714299999999999</v>
      </c>
      <c r="F26" s="15" cm="1">
        <f t="array" ref="F26">MMULT(B26:D26,K5:K7)</f>
        <v>0.45035168139745563</v>
      </c>
    </row>
    <row r="27" spans="1:14" x14ac:dyDescent="0.2">
      <c r="A27" s="8" t="s">
        <v>49</v>
      </c>
      <c r="B27" s="19">
        <v>0.2</v>
      </c>
      <c r="C27" s="20">
        <v>0.75</v>
      </c>
      <c r="D27" s="21">
        <v>0.14285700000000001</v>
      </c>
      <c r="F27" s="24" cm="1">
        <f t="array" ref="F27">MMULT(B27:D27,K5:K7)</f>
        <v>0.54964831860254437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 (a)</vt:lpstr>
      <vt:lpstr>Q2 (b)</vt:lpstr>
      <vt:lpstr>Data P16_25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Kanika Yadav</cp:lastModifiedBy>
  <dcterms:created xsi:type="dcterms:W3CDTF">2022-11-10T01:12:48Z</dcterms:created>
  <dcterms:modified xsi:type="dcterms:W3CDTF">2022-11-16T21:26:17Z</dcterms:modified>
</cp:coreProperties>
</file>