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pple/Desktop/2nd Semester/650 Optimization and Process Analytics/Problem Data/"/>
    </mc:Choice>
  </mc:AlternateContent>
  <xr:revisionPtr revIDLastSave="0" documentId="13_ncr:1_{19E42A70-CD28-C04B-B5B0-565E4EF9A389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Q 6 " sheetId="1" r:id="rId1"/>
    <sheet name="Sheet3" sheetId="3" r:id="rId2"/>
    <sheet name="Q 32" sheetId="2" r:id="rId3"/>
  </sheets>
  <definedNames>
    <definedName name="_xlchart.v1.0" hidden="1">Sheet3!$A$38</definedName>
    <definedName name="_xlchart.v1.1" hidden="1">Sheet3!$A$39:$A$47</definedName>
    <definedName name="_xlchart.v1.2" hidden="1">Sheet3!$B$38</definedName>
    <definedName name="_xlchart.v1.3" hidden="1">Sheet3!$B$39:$B$47</definedName>
    <definedName name="_xlchart.v1.4" hidden="1">Sheet3!$A$39:$A$47</definedName>
    <definedName name="_xlchart.v1.5" hidden="1">Sheet3!$B$38</definedName>
    <definedName name="_xlchart.v1.6" hidden="1">Sheet3!$B$39:$B$47</definedName>
    <definedName name="_xlchart.v2.10" hidden="1">Sheet3!$B$39:$B$47</definedName>
    <definedName name="_xlchart.v2.7" hidden="1">Sheet3!$A$38</definedName>
    <definedName name="_xlchart.v2.8" hidden="1">Sheet3!$A$39:$A$47</definedName>
    <definedName name="_xlchart.v2.9" hidden="1">Sheet3!$B$38</definedName>
    <definedName name="Cost">'Q 6 '!$B$16</definedName>
    <definedName name="Cost_">Sheet3!$B$19</definedName>
    <definedName name="cost_look_up">Sheet3!$D$6:$E$10</definedName>
    <definedName name="Cost_Lookup">'Q 6 '!$D$3:$E$7</definedName>
    <definedName name="Demand">'Q 6 '!$B$10</definedName>
    <definedName name="Dmnd">Sheet3!$B$13</definedName>
    <definedName name="left_over_price">Sheet3!$B$7</definedName>
    <definedName name="Leftover_price">'Q 6 '!$B$4</definedName>
    <definedName name="Order_quantity">'Q 6 '!$B$7</definedName>
    <definedName name="Orderquantity">Sheet3!$B$10</definedName>
    <definedName name="Probabilities">'Q 6 '!$B$36:$J$36</definedName>
    <definedName name="Probabilities_">Sheet3!$B$36:$J$36</definedName>
    <definedName name="Profit">'Q 6 '!$B$20</definedName>
    <definedName name="Profit_">Sheet3!$B$20</definedName>
    <definedName name="reg_price">Sheet3!$B$6</definedName>
    <definedName name="Regular_price">'Q 6 '!$B$3</definedName>
    <definedName name="Revenue">'Q 6 '!$B$15</definedName>
    <definedName name="Rvnu">Sheet3!$B$18</definedName>
    <definedName name="units_leftover_price">Sheet3!$B$17</definedName>
    <definedName name="units_regular_price">Sheet3!$B$16</definedName>
    <definedName name="Units_sold_at_leftover_price">'Q 6 '!$B$14</definedName>
    <definedName name="Units_sold_at_regular_price">'Q 6 '!$B$13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3" l="1"/>
  <c r="B46" i="3"/>
  <c r="B45" i="3"/>
  <c r="B44" i="3"/>
  <c r="B43" i="3"/>
  <c r="B42" i="3"/>
  <c r="B41" i="3"/>
  <c r="B40" i="3"/>
  <c r="B39" i="3"/>
  <c r="B19" i="3"/>
  <c r="B17" i="3"/>
  <c r="B16" i="3"/>
  <c r="B18" i="3" s="1"/>
  <c r="B20" i="3" s="1"/>
  <c r="A23" i="3" s="1"/>
  <c r="B16" i="1"/>
  <c r="B20" i="1" s="1"/>
  <c r="A23" i="1" s="1"/>
  <c r="B17" i="1"/>
  <c r="B47" i="1"/>
  <c r="B46" i="1"/>
  <c r="B45" i="1"/>
  <c r="B44" i="1"/>
  <c r="B43" i="1"/>
  <c r="B42" i="1"/>
  <c r="B41" i="1"/>
  <c r="B40" i="1"/>
  <c r="B39" i="1"/>
  <c r="B19" i="1"/>
  <c r="B18" i="1"/>
  <c r="B1" i="2"/>
  <c r="C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albright</author>
  </authors>
  <commentList>
    <comment ref="B10" authorId="0" shapeId="0" xr:uid="{B951B884-BE1D-E544-AEE5-DE3C70185D68}">
      <text>
        <r>
          <rPr>
            <b/>
            <sz val="8"/>
            <color rgb="FF000000"/>
            <rFont val="Tahoma"/>
            <family val="2"/>
          </rPr>
          <t>Trial value - will choose best order quantity below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B13" authorId="0" shapeId="0" xr:uid="{7ABD1FD4-2E25-1C4A-A00F-77A7BC00128A}">
      <text>
        <r>
          <rPr>
            <b/>
            <sz val="8"/>
            <color rgb="FF000000"/>
            <rFont val="Tahoma"/>
            <family val="2"/>
          </rPr>
          <t>Trial value - will be modeled probabilistically below</t>
        </r>
        <r>
          <rPr>
            <sz val="8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albright</author>
  </authors>
  <commentList>
    <comment ref="B10" authorId="0" shapeId="0" xr:uid="{95766555-8EAD-774D-ABC0-3A6336CD924B}">
      <text>
        <r>
          <rPr>
            <b/>
            <sz val="8"/>
            <color rgb="FF000000"/>
            <rFont val="Tahoma"/>
            <family val="2"/>
          </rPr>
          <t>Trial value - will choose best order quantity below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B13" authorId="0" shapeId="0" xr:uid="{D4DB7A01-C03C-2B42-8CA2-683A70F0A33A}">
      <text>
        <r>
          <rPr>
            <b/>
            <sz val="8"/>
            <color rgb="FF000000"/>
            <rFont val="Tahoma"/>
            <family val="2"/>
          </rPr>
          <t>Trial value - will be modeled probabilistically below</t>
        </r>
        <r>
          <rPr>
            <sz val="8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<sst xmlns="http://schemas.openxmlformats.org/spreadsheetml/2006/main" count="57" uniqueCount="28">
  <si>
    <t>Bond data</t>
  </si>
  <si>
    <t>Year</t>
  </si>
  <si>
    <t>Payment</t>
  </si>
  <si>
    <t>Current price</t>
  </si>
  <si>
    <t>Yield of bond</t>
  </si>
  <si>
    <t>Ordering decision with quantity discounts</t>
  </si>
  <si>
    <t>Inputs</t>
  </si>
  <si>
    <t>Quantity discount structure</t>
  </si>
  <si>
    <t>Unit cost - see table to right</t>
  </si>
  <si>
    <t>At least</t>
  </si>
  <si>
    <t>Unit cost</t>
  </si>
  <si>
    <t>Regular price</t>
  </si>
  <si>
    <t>Leftover price</t>
  </si>
  <si>
    <t>Decision variable</t>
  </si>
  <si>
    <t>Order quantity</t>
  </si>
  <si>
    <t>Uncertain quantity</t>
  </si>
  <si>
    <t>Demand</t>
  </si>
  <si>
    <t>Profit model</t>
  </si>
  <si>
    <t>Units sold at regular price</t>
  </si>
  <si>
    <t>Units sold at leftover price</t>
  </si>
  <si>
    <t>Revenue</t>
  </si>
  <si>
    <t>Cost</t>
  </si>
  <si>
    <t>Profit</t>
  </si>
  <si>
    <t>Data table of profit as a function of order quantity (along side) and demand (along top)</t>
  </si>
  <si>
    <t>Model of expected demands</t>
  </si>
  <si>
    <t>Probability</t>
  </si>
  <si>
    <t>Expected profit</t>
  </si>
  <si>
    <t>Order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</si>
</sst>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₹&quot;* #,##0.00_);_(&quot;₹&quot;* \(#,##0.00\);_(&quot;₹&quot;* &quot;-&quot;??_);_(@_)"/>
    <numFmt numFmtId="164" formatCode="&quot;$&quot;#,##0;\-&quot;$&quot;#,##0"/>
    <numFmt numFmtId="165" formatCode="&quot;$&quot;#,##0.00;\-&quot;$&quot;#,##0.00"/>
    <numFmt numFmtId="167" formatCode="&quot;$&quot;#,##0"/>
  </numFmts>
  <fonts count="9" x14ac:knownFonts="1">
    <font>
      <sz val="10"/>
      <name val="Arial"/>
    </font>
    <font>
      <b/>
      <sz val="11"/>
      <name val="Calibri"/>
      <family val="2"/>
    </font>
    <font>
      <sz val="11"/>
      <name val="Calibri"/>
      <family val="2"/>
    </font>
    <font>
      <sz val="10"/>
      <name val="Arial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8"/>
      <color rgb="FF000000"/>
      <name val="Tahoma"/>
      <family val="2"/>
    </font>
    <font>
      <sz val="8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164" fontId="2" fillId="0" borderId="0" xfId="0" applyNumberFormat="1" applyFont="1"/>
    <xf numFmtId="9" fontId="2" fillId="0" borderId="0" xfId="2" applyFont="1"/>
    <xf numFmtId="0" fontId="5" fillId="0" borderId="0" xfId="3" applyFont="1"/>
    <xf numFmtId="0" fontId="6" fillId="0" borderId="0" xfId="3" applyFont="1"/>
    <xf numFmtId="0" fontId="6" fillId="0" borderId="0" xfId="3" applyFont="1" applyAlignment="1">
      <alignment horizontal="right"/>
    </xf>
    <xf numFmtId="164" fontId="6" fillId="2" borderId="0" xfId="3" applyNumberFormat="1" applyFont="1" applyFill="1"/>
    <xf numFmtId="0" fontId="6" fillId="2" borderId="0" xfId="3" applyFont="1" applyFill="1"/>
    <xf numFmtId="165" fontId="6" fillId="2" borderId="0" xfId="3" applyNumberFormat="1" applyFont="1" applyFill="1"/>
    <xf numFmtId="0" fontId="6" fillId="3" borderId="0" xfId="3" applyFont="1" applyFill="1"/>
    <xf numFmtId="0" fontId="6" fillId="4" borderId="0" xfId="3" applyFont="1" applyFill="1"/>
    <xf numFmtId="164" fontId="6" fillId="0" borderId="0" xfId="3" applyNumberFormat="1" applyFont="1"/>
    <xf numFmtId="164" fontId="6" fillId="5" borderId="0" xfId="3" applyNumberFormat="1" applyFont="1" applyFill="1"/>
    <xf numFmtId="1" fontId="6" fillId="0" borderId="0" xfId="3" applyNumberFormat="1" applyFont="1"/>
    <xf numFmtId="167" fontId="6" fillId="0" borderId="0" xfId="1" applyNumberFormat="1" applyFont="1"/>
    <xf numFmtId="167" fontId="6" fillId="0" borderId="0" xfId="3" applyNumberFormat="1" applyFont="1"/>
    <xf numFmtId="0" fontId="5" fillId="0" borderId="0" xfId="3" applyFont="1" applyAlignment="1">
      <alignment horizontal="center"/>
    </xf>
    <xf numFmtId="0" fontId="5" fillId="0" borderId="0" xfId="3" applyFont="1" applyAlignment="1">
      <alignment horizontal="center" vertical="center"/>
    </xf>
  </cellXfs>
  <cellStyles count="4">
    <cellStyle name="Currency" xfId="1" builtinId="4"/>
    <cellStyle name="Normal" xfId="0" builtinId="0"/>
    <cellStyle name="Normal 2" xfId="3" xr:uid="{FA69208F-5EF9-964F-9C3C-B5E94C1436F8}"/>
    <cellStyle name="Per 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Profits vs  Order</a:t>
            </a:r>
            <a:r>
              <a:rPr lang="en-GB" baseline="0"/>
              <a:t> Quantity, Demand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Sheet3!$B$52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Sheet3!$C$51:$K$51</c:f>
              <c:numCache>
                <c:formatCode>General</c:formatCode>
                <c:ptCount val="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</c:numCache>
            </c:numRef>
          </c:cat>
          <c:val>
            <c:numRef>
              <c:f>Sheet3!$C$52:$K$52</c:f>
              <c:numCache>
                <c:formatCode>General</c:formatCode>
                <c:ptCount val="9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81-134A-97B4-C389A438A32E}"/>
            </c:ext>
          </c:extLst>
        </c:ser>
        <c:ser>
          <c:idx val="1"/>
          <c:order val="1"/>
          <c:tx>
            <c:strRef>
              <c:f>Sheet3!$B$53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Sheet3!$C$51:$K$51</c:f>
              <c:numCache>
                <c:formatCode>General</c:formatCode>
                <c:ptCount val="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</c:numCache>
            </c:numRef>
          </c:cat>
          <c:val>
            <c:numRef>
              <c:f>Sheet3!$C$53:$K$53</c:f>
              <c:numCache>
                <c:formatCode>General</c:formatCode>
                <c:ptCount val="9"/>
                <c:pt idx="0">
                  <c:v>-3000</c:v>
                </c:pt>
                <c:pt idx="1">
                  <c:v>7000</c:v>
                </c:pt>
                <c:pt idx="2">
                  <c:v>7000</c:v>
                </c:pt>
                <c:pt idx="3">
                  <c:v>7000</c:v>
                </c:pt>
                <c:pt idx="4">
                  <c:v>7000</c:v>
                </c:pt>
                <c:pt idx="5">
                  <c:v>7000</c:v>
                </c:pt>
                <c:pt idx="6">
                  <c:v>7000</c:v>
                </c:pt>
                <c:pt idx="7">
                  <c:v>7000</c:v>
                </c:pt>
                <c:pt idx="8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81-134A-97B4-C389A438A32E}"/>
            </c:ext>
          </c:extLst>
        </c:ser>
        <c:ser>
          <c:idx val="2"/>
          <c:order val="2"/>
          <c:tx>
            <c:strRef>
              <c:f>Sheet3!$B$54</c:f>
              <c:strCache>
                <c:ptCount val="1"/>
                <c:pt idx="0">
                  <c:v>1500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Sheet3!$C$51:$K$51</c:f>
              <c:numCache>
                <c:formatCode>General</c:formatCode>
                <c:ptCount val="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</c:numCache>
            </c:numRef>
          </c:cat>
          <c:val>
            <c:numRef>
              <c:f>Sheet3!$C$54:$K$54</c:f>
              <c:numCache>
                <c:formatCode>General</c:formatCode>
                <c:ptCount val="9"/>
                <c:pt idx="0">
                  <c:v>-9500</c:v>
                </c:pt>
                <c:pt idx="1">
                  <c:v>500</c:v>
                </c:pt>
                <c:pt idx="2">
                  <c:v>10500</c:v>
                </c:pt>
                <c:pt idx="3">
                  <c:v>10500</c:v>
                </c:pt>
                <c:pt idx="4">
                  <c:v>10500</c:v>
                </c:pt>
                <c:pt idx="5">
                  <c:v>10500</c:v>
                </c:pt>
                <c:pt idx="6">
                  <c:v>10500</c:v>
                </c:pt>
                <c:pt idx="7">
                  <c:v>10500</c:v>
                </c:pt>
                <c:pt idx="8">
                  <c:v>10500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81-134A-97B4-C389A438A32E}"/>
            </c:ext>
          </c:extLst>
        </c:ser>
        <c:ser>
          <c:idx val="3"/>
          <c:order val="3"/>
          <c:tx>
            <c:strRef>
              <c:f>Sheet3!$B$55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Sheet3!$C$51:$K$51</c:f>
              <c:numCache>
                <c:formatCode>General</c:formatCode>
                <c:ptCount val="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</c:numCache>
            </c:numRef>
          </c:cat>
          <c:val>
            <c:numRef>
              <c:f>Sheet3!$C$55:$K$55</c:f>
              <c:numCache>
                <c:formatCode>General</c:formatCode>
                <c:ptCount val="9"/>
                <c:pt idx="0">
                  <c:v>-14500</c:v>
                </c:pt>
                <c:pt idx="1">
                  <c:v>-4500</c:v>
                </c:pt>
                <c:pt idx="2">
                  <c:v>5500</c:v>
                </c:pt>
                <c:pt idx="3">
                  <c:v>15500</c:v>
                </c:pt>
                <c:pt idx="4">
                  <c:v>15500</c:v>
                </c:pt>
                <c:pt idx="5">
                  <c:v>15500</c:v>
                </c:pt>
                <c:pt idx="6">
                  <c:v>15500</c:v>
                </c:pt>
                <c:pt idx="7">
                  <c:v>15500</c:v>
                </c:pt>
                <c:pt idx="8">
                  <c:v>15500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81-134A-97B4-C389A438A32E}"/>
            </c:ext>
          </c:extLst>
        </c:ser>
        <c:ser>
          <c:idx val="4"/>
          <c:order val="4"/>
          <c:tx>
            <c:strRef>
              <c:f>Sheet3!$B$56</c:f>
              <c:strCache>
                <c:ptCount val="1"/>
                <c:pt idx="0">
                  <c:v>2500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Sheet3!$C$51:$K$51</c:f>
              <c:numCache>
                <c:formatCode>General</c:formatCode>
                <c:ptCount val="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</c:numCache>
            </c:numRef>
          </c:cat>
          <c:val>
            <c:numRef>
              <c:f>Sheet3!$C$56:$K$56</c:f>
              <c:numCache>
                <c:formatCode>General</c:formatCode>
                <c:ptCount val="9"/>
                <c:pt idx="0">
                  <c:v>-20625</c:v>
                </c:pt>
                <c:pt idx="1">
                  <c:v>-10625</c:v>
                </c:pt>
                <c:pt idx="2">
                  <c:v>-625</c:v>
                </c:pt>
                <c:pt idx="3">
                  <c:v>9375</c:v>
                </c:pt>
                <c:pt idx="4">
                  <c:v>19375</c:v>
                </c:pt>
                <c:pt idx="5">
                  <c:v>19375</c:v>
                </c:pt>
                <c:pt idx="6">
                  <c:v>19375</c:v>
                </c:pt>
                <c:pt idx="7">
                  <c:v>19375</c:v>
                </c:pt>
                <c:pt idx="8">
                  <c:v>19375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81-134A-97B4-C389A438A32E}"/>
            </c:ext>
          </c:extLst>
        </c:ser>
        <c:ser>
          <c:idx val="5"/>
          <c:order val="5"/>
          <c:tx>
            <c:strRef>
              <c:f>Sheet3!$B$57</c:f>
              <c:strCache>
                <c:ptCount val="1"/>
                <c:pt idx="0">
                  <c:v>3000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Sheet3!$C$51:$K$51</c:f>
              <c:numCache>
                <c:formatCode>General</c:formatCode>
                <c:ptCount val="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</c:numCache>
            </c:numRef>
          </c:cat>
          <c:val>
            <c:numRef>
              <c:f>Sheet3!$C$57:$K$57</c:f>
              <c:numCache>
                <c:formatCode>General</c:formatCode>
                <c:ptCount val="9"/>
                <c:pt idx="0">
                  <c:v>-25250</c:v>
                </c:pt>
                <c:pt idx="1">
                  <c:v>-15250</c:v>
                </c:pt>
                <c:pt idx="2">
                  <c:v>-5250</c:v>
                </c:pt>
                <c:pt idx="3">
                  <c:v>4750</c:v>
                </c:pt>
                <c:pt idx="4">
                  <c:v>14750</c:v>
                </c:pt>
                <c:pt idx="5">
                  <c:v>24750</c:v>
                </c:pt>
                <c:pt idx="6">
                  <c:v>24750</c:v>
                </c:pt>
                <c:pt idx="7">
                  <c:v>24750</c:v>
                </c:pt>
                <c:pt idx="8">
                  <c:v>24750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81-134A-97B4-C389A438A32E}"/>
            </c:ext>
          </c:extLst>
        </c:ser>
        <c:ser>
          <c:idx val="6"/>
          <c:order val="6"/>
          <c:tx>
            <c:strRef>
              <c:f>Sheet3!$B$58</c:f>
              <c:strCache>
                <c:ptCount val="1"/>
                <c:pt idx="0">
                  <c:v>3500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Sheet3!$C$51:$K$51</c:f>
              <c:numCache>
                <c:formatCode>General</c:formatCode>
                <c:ptCount val="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</c:numCache>
            </c:numRef>
          </c:cat>
          <c:val>
            <c:numRef>
              <c:f>Sheet3!$C$58:$K$58</c:f>
              <c:numCache>
                <c:formatCode>General</c:formatCode>
                <c:ptCount val="9"/>
                <c:pt idx="0">
                  <c:v>-31125</c:v>
                </c:pt>
                <c:pt idx="1">
                  <c:v>-21125</c:v>
                </c:pt>
                <c:pt idx="2">
                  <c:v>-11125</c:v>
                </c:pt>
                <c:pt idx="3">
                  <c:v>-1125</c:v>
                </c:pt>
                <c:pt idx="4">
                  <c:v>8875</c:v>
                </c:pt>
                <c:pt idx="5">
                  <c:v>18875</c:v>
                </c:pt>
                <c:pt idx="6">
                  <c:v>28875</c:v>
                </c:pt>
                <c:pt idx="7">
                  <c:v>28875</c:v>
                </c:pt>
                <c:pt idx="8">
                  <c:v>28875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81-134A-97B4-C389A438A32E}"/>
            </c:ext>
          </c:extLst>
        </c:ser>
        <c:ser>
          <c:idx val="7"/>
          <c:order val="7"/>
          <c:tx>
            <c:strRef>
              <c:f>Sheet3!$B$59</c:f>
              <c:strCache>
                <c:ptCount val="1"/>
                <c:pt idx="0">
                  <c:v>4000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Sheet3!$C$51:$K$51</c:f>
              <c:numCache>
                <c:formatCode>General</c:formatCode>
                <c:ptCount val="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</c:numCache>
            </c:numRef>
          </c:cat>
          <c:val>
            <c:numRef>
              <c:f>Sheet3!$C$59:$K$59</c:f>
              <c:numCache>
                <c:formatCode>General</c:formatCode>
                <c:ptCount val="9"/>
                <c:pt idx="0">
                  <c:v>-35200</c:v>
                </c:pt>
                <c:pt idx="1">
                  <c:v>-25200</c:v>
                </c:pt>
                <c:pt idx="2">
                  <c:v>-15200</c:v>
                </c:pt>
                <c:pt idx="3">
                  <c:v>-5200</c:v>
                </c:pt>
                <c:pt idx="4">
                  <c:v>4800</c:v>
                </c:pt>
                <c:pt idx="5">
                  <c:v>14800</c:v>
                </c:pt>
                <c:pt idx="6">
                  <c:v>24800</c:v>
                </c:pt>
                <c:pt idx="7">
                  <c:v>34800</c:v>
                </c:pt>
                <c:pt idx="8">
                  <c:v>34800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E81-134A-97B4-C389A438A32E}"/>
            </c:ext>
          </c:extLst>
        </c:ser>
        <c:ser>
          <c:idx val="8"/>
          <c:order val="8"/>
          <c:tx>
            <c:strRef>
              <c:f>Sheet3!$B$60</c:f>
              <c:strCache>
                <c:ptCount val="1"/>
                <c:pt idx="0">
                  <c:v>4500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Sheet3!$C$51:$K$51</c:f>
              <c:numCache>
                <c:formatCode>General</c:formatCode>
                <c:ptCount val="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</c:numCache>
            </c:numRef>
          </c:cat>
          <c:val>
            <c:numRef>
              <c:f>Sheet3!$C$60:$K$60</c:f>
              <c:numCache>
                <c:formatCode>General</c:formatCode>
                <c:ptCount val="9"/>
                <c:pt idx="0">
                  <c:v>-40850</c:v>
                </c:pt>
                <c:pt idx="1">
                  <c:v>-30850</c:v>
                </c:pt>
                <c:pt idx="2">
                  <c:v>-20850</c:v>
                </c:pt>
                <c:pt idx="3">
                  <c:v>-10850</c:v>
                </c:pt>
                <c:pt idx="4">
                  <c:v>-850</c:v>
                </c:pt>
                <c:pt idx="5">
                  <c:v>9150</c:v>
                </c:pt>
                <c:pt idx="6">
                  <c:v>19150</c:v>
                </c:pt>
                <c:pt idx="7">
                  <c:v>29150</c:v>
                </c:pt>
                <c:pt idx="8">
                  <c:v>39150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81-134A-97B4-C389A438A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7581519"/>
        <c:axId val="2003703103"/>
      </c:barChart>
      <c:catAx>
        <c:axId val="210758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703103"/>
        <c:crosses val="autoZero"/>
        <c:auto val="1"/>
        <c:lblAlgn val="ctr"/>
        <c:lblOffset val="100"/>
        <c:noMultiLvlLbl val="0"/>
      </c:catAx>
      <c:valAx>
        <c:axId val="200370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58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Expected profit vs Order Qunatity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Sheet3!$B$38</c:f>
              <c:strCache>
                <c:ptCount val="1"/>
                <c:pt idx="0">
                  <c:v>Expected 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Sheet3!$A$39:$A$47</c:f>
              <c:numCache>
                <c:formatCode>0</c:formatCode>
                <c:ptCount val="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</c:numCache>
            </c:numRef>
          </c:cat>
          <c:val>
            <c:numRef>
              <c:f>Sheet3!$B$39:$B$47</c:f>
              <c:numCache>
                <c:formatCode>"$"#,##0</c:formatCode>
                <c:ptCount val="9"/>
                <c:pt idx="0">
                  <c:v>3000</c:v>
                </c:pt>
                <c:pt idx="1">
                  <c:v>6750</c:v>
                </c:pt>
                <c:pt idx="2">
                  <c:v>9500</c:v>
                </c:pt>
                <c:pt idx="3">
                  <c:v>12250</c:v>
                </c:pt>
                <c:pt idx="4">
                  <c:v>11375</c:v>
                </c:pt>
                <c:pt idx="5">
                  <c:v>9500</c:v>
                </c:pt>
                <c:pt idx="6">
                  <c:v>4875</c:v>
                </c:pt>
                <c:pt idx="7">
                  <c:v>1350.0000000000002</c:v>
                </c:pt>
                <c:pt idx="8">
                  <c:v>-4150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6C-0D45-9F76-07B345E06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2684543"/>
        <c:axId val="180913487"/>
      </c:barChart>
      <c:catAx>
        <c:axId val="2102684543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13487"/>
        <c:crosses val="autoZero"/>
        <c:auto val="1"/>
        <c:lblAlgn val="ctr"/>
        <c:lblOffset val="100"/>
        <c:noMultiLvlLbl val="0"/>
      </c:catAx>
      <c:valAx>
        <c:axId val="18091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684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292100</xdr:colOff>
      <xdr:row>35</xdr:row>
      <xdr:rowOff>76200</xdr:rowOff>
    </xdr:from>
    <xdr:to>
      <xdr:col>14</xdr:col>
      <xdr:colOff>704850</xdr:colOff>
      <xdr:row>57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286EBB-C3E0-CCF6-03CB-EB0323EE1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</xdr:colOff>
      <xdr:row>5</xdr:row>
      <xdr:rowOff>31750</xdr:rowOff>
    </xdr:from>
    <xdr:to>
      <xdr:col>12</xdr:col>
      <xdr:colOff>469900</xdr:colOff>
      <xdr:row>19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B3DBA0-0728-748D-EF6C-9A559E674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K61"/>
  <sheetViews>
    <sheetView topLeftCell="A10" workbookViewId="0">
      <selection activeCell="B16" sqref="B16"/>
    </sheetView>
  </sheetViews>
  <sheetFormatPr baseColWidth="10" defaultColWidth="9.1640625" defaultRowHeight="15" x14ac:dyDescent="0.2"/>
  <cols>
    <col min="1" max="1" width="16" style="2" customWidth="1"/>
    <col min="2" max="2" width="10.1640625" style="2" customWidth="1"/>
    <col min="3" max="16384" width="9.1640625" style="2"/>
  </cols>
  <sheetData>
    <row r="2" spans="1:5" x14ac:dyDescent="0.2">
      <c r="A2" s="6" t="s">
        <v>5</v>
      </c>
      <c r="B2" s="7"/>
      <c r="C2" s="7"/>
      <c r="D2" s="7"/>
      <c r="E2" s="7"/>
    </row>
    <row r="3" spans="1:5" x14ac:dyDescent="0.2">
      <c r="A3" s="7"/>
      <c r="B3" s="7"/>
      <c r="C3" s="7"/>
      <c r="D3" s="7"/>
      <c r="E3" s="7"/>
    </row>
    <row r="4" spans="1:5" x14ac:dyDescent="0.2">
      <c r="A4" s="6" t="s">
        <v>6</v>
      </c>
      <c r="B4" s="7"/>
      <c r="C4" s="7"/>
      <c r="D4" s="6" t="s">
        <v>7</v>
      </c>
      <c r="E4" s="7"/>
    </row>
    <row r="5" spans="1:5" x14ac:dyDescent="0.2">
      <c r="A5" s="7" t="s">
        <v>8</v>
      </c>
      <c r="B5" s="7"/>
      <c r="C5" s="7"/>
      <c r="D5" s="8" t="s">
        <v>9</v>
      </c>
      <c r="E5" s="8" t="s">
        <v>10</v>
      </c>
    </row>
    <row r="6" spans="1:5" x14ac:dyDescent="0.2">
      <c r="A6" s="7" t="s">
        <v>11</v>
      </c>
      <c r="B6" s="9">
        <v>30</v>
      </c>
      <c r="C6" s="7"/>
      <c r="D6" s="10">
        <v>0</v>
      </c>
      <c r="E6" s="11">
        <v>24</v>
      </c>
    </row>
    <row r="7" spans="1:5" x14ac:dyDescent="0.2">
      <c r="A7" s="7" t="s">
        <v>12</v>
      </c>
      <c r="B7" s="9">
        <v>10</v>
      </c>
      <c r="C7" s="7"/>
      <c r="D7" s="10">
        <v>1000</v>
      </c>
      <c r="E7" s="11">
        <v>23</v>
      </c>
    </row>
    <row r="8" spans="1:5" x14ac:dyDescent="0.2">
      <c r="A8" s="7"/>
      <c r="B8" s="7"/>
      <c r="C8" s="7"/>
      <c r="D8" s="10">
        <v>2000</v>
      </c>
      <c r="E8" s="11">
        <v>22.25</v>
      </c>
    </row>
    <row r="9" spans="1:5" x14ac:dyDescent="0.2">
      <c r="A9" s="6" t="s">
        <v>13</v>
      </c>
      <c r="B9" s="7"/>
      <c r="C9" s="7"/>
      <c r="D9" s="10">
        <v>3000</v>
      </c>
      <c r="E9" s="11">
        <v>21.75</v>
      </c>
    </row>
    <row r="10" spans="1:5" x14ac:dyDescent="0.2">
      <c r="A10" s="7" t="s">
        <v>14</v>
      </c>
      <c r="B10" s="12">
        <v>2500</v>
      </c>
      <c r="C10" s="7"/>
      <c r="D10" s="10">
        <v>4000</v>
      </c>
      <c r="E10" s="11">
        <v>21.3</v>
      </c>
    </row>
    <row r="11" spans="1:5" x14ac:dyDescent="0.2">
      <c r="A11" s="7"/>
      <c r="B11" s="7"/>
      <c r="C11" s="7"/>
      <c r="D11" s="7"/>
      <c r="E11" s="7"/>
    </row>
    <row r="12" spans="1:5" x14ac:dyDescent="0.2">
      <c r="A12" s="6" t="s">
        <v>15</v>
      </c>
      <c r="B12" s="7"/>
      <c r="C12" s="7"/>
      <c r="D12" s="7"/>
      <c r="E12" s="7"/>
    </row>
    <row r="13" spans="1:5" x14ac:dyDescent="0.2">
      <c r="A13" s="7" t="s">
        <v>16</v>
      </c>
      <c r="B13" s="13">
        <v>2000</v>
      </c>
      <c r="C13" s="7"/>
      <c r="D13" s="7"/>
      <c r="E13" s="7"/>
    </row>
    <row r="14" spans="1:5" x14ac:dyDescent="0.2">
      <c r="A14" s="7"/>
      <c r="B14" s="7"/>
      <c r="C14" s="7"/>
      <c r="D14" s="7"/>
      <c r="E14" s="7"/>
    </row>
    <row r="15" spans="1:5" x14ac:dyDescent="0.2">
      <c r="A15" s="6" t="s">
        <v>17</v>
      </c>
      <c r="B15" s="7"/>
      <c r="C15" s="7"/>
      <c r="D15" s="7"/>
      <c r="E15" s="7"/>
    </row>
    <row r="16" spans="1:5" x14ac:dyDescent="0.2">
      <c r="A16" s="7" t="s">
        <v>18</v>
      </c>
      <c r="B16" s="7" t="e">
        <f>MIN(Order,Demand)</f>
        <v>#NAME?</v>
      </c>
      <c r="C16" s="7"/>
      <c r="D16" s="7"/>
      <c r="E16" s="7"/>
    </row>
    <row r="17" spans="1:10" x14ac:dyDescent="0.2">
      <c r="A17" s="7" t="s">
        <v>19</v>
      </c>
      <c r="B17" s="7">
        <f>IF(Order_quantity&gt;Demand,Order_quantity-Demand,0)</f>
        <v>0</v>
      </c>
      <c r="C17" s="7"/>
      <c r="D17" s="7"/>
      <c r="E17" s="7"/>
    </row>
    <row r="18" spans="1:10" x14ac:dyDescent="0.2">
      <c r="A18" s="7" t="s">
        <v>20</v>
      </c>
      <c r="B18" s="14">
        <f>(Units_sold_at_regular_price*Regular_price)+(Units_sold_at_leftover_price*Leftover_price)</f>
        <v>0</v>
      </c>
      <c r="C18" s="7"/>
      <c r="D18" s="7"/>
      <c r="E18" s="7"/>
    </row>
    <row r="19" spans="1:10" x14ac:dyDescent="0.2">
      <c r="A19" s="7" t="s">
        <v>21</v>
      </c>
      <c r="B19" s="14">
        <f>VLOOKUP(Order_quantity,Cost_Lookup,2)*Order_quantity</f>
        <v>240</v>
      </c>
      <c r="C19" s="7"/>
      <c r="D19" s="7"/>
      <c r="E19" s="7"/>
    </row>
    <row r="20" spans="1:10" x14ac:dyDescent="0.2">
      <c r="A20" s="7" t="s">
        <v>22</v>
      </c>
      <c r="B20" s="15" t="e">
        <f>Revenue-Cost</f>
        <v>#NAME?</v>
      </c>
      <c r="C20" s="7"/>
      <c r="D20" s="7"/>
      <c r="E20" s="7"/>
    </row>
    <row r="22" spans="1:10" x14ac:dyDescent="0.2">
      <c r="A22" s="6" t="s">
        <v>23</v>
      </c>
      <c r="B22" s="7"/>
      <c r="C22" s="7"/>
      <c r="D22" s="7"/>
      <c r="E22" s="7"/>
      <c r="F22" s="7"/>
      <c r="G22" s="7"/>
      <c r="H22" s="7"/>
      <c r="I22" s="7"/>
      <c r="J22" s="7"/>
    </row>
    <row r="23" spans="1:10" x14ac:dyDescent="0.2">
      <c r="A23" s="14" t="e">
        <f>Profit</f>
        <v>#NAME?</v>
      </c>
      <c r="B23" s="16">
        <v>500</v>
      </c>
      <c r="C23" s="16">
        <v>1000</v>
      </c>
      <c r="D23" s="16">
        <v>1500</v>
      </c>
      <c r="E23" s="16">
        <v>2000</v>
      </c>
      <c r="F23" s="16">
        <v>2500</v>
      </c>
      <c r="G23" s="16">
        <v>3000</v>
      </c>
      <c r="H23" s="16">
        <v>3500</v>
      </c>
      <c r="I23" s="16">
        <v>4000</v>
      </c>
      <c r="J23" s="16">
        <v>4500</v>
      </c>
    </row>
    <row r="24" spans="1:10" x14ac:dyDescent="0.2">
      <c r="A24" s="16">
        <v>500</v>
      </c>
      <c r="B24" s="17">
        <v>3000</v>
      </c>
      <c r="C24" s="17">
        <v>3000</v>
      </c>
      <c r="D24" s="17">
        <v>3000</v>
      </c>
      <c r="E24" s="17">
        <v>3000</v>
      </c>
      <c r="F24" s="17">
        <v>3000</v>
      </c>
      <c r="G24" s="17">
        <v>3000</v>
      </c>
      <c r="H24" s="17">
        <v>3000</v>
      </c>
      <c r="I24" s="17">
        <v>3000</v>
      </c>
      <c r="J24" s="17">
        <v>3000</v>
      </c>
    </row>
    <row r="25" spans="1:10" x14ac:dyDescent="0.2">
      <c r="A25" s="16">
        <v>1000</v>
      </c>
      <c r="B25" s="17">
        <v>-3000</v>
      </c>
      <c r="C25" s="17">
        <v>7000</v>
      </c>
      <c r="D25" s="17">
        <v>7000</v>
      </c>
      <c r="E25" s="17">
        <v>7000</v>
      </c>
      <c r="F25" s="17">
        <v>7000</v>
      </c>
      <c r="G25" s="17">
        <v>7000</v>
      </c>
      <c r="H25" s="17">
        <v>7000</v>
      </c>
      <c r="I25" s="17">
        <v>7000</v>
      </c>
      <c r="J25" s="17">
        <v>7000</v>
      </c>
    </row>
    <row r="26" spans="1:10" x14ac:dyDescent="0.2">
      <c r="A26" s="16">
        <v>1500</v>
      </c>
      <c r="B26" s="17">
        <v>-9500</v>
      </c>
      <c r="C26" s="17">
        <v>500</v>
      </c>
      <c r="D26" s="17">
        <v>10500</v>
      </c>
      <c r="E26" s="17">
        <v>10500</v>
      </c>
      <c r="F26" s="17">
        <v>10500</v>
      </c>
      <c r="G26" s="17">
        <v>10500</v>
      </c>
      <c r="H26" s="17">
        <v>10500</v>
      </c>
      <c r="I26" s="17">
        <v>10500</v>
      </c>
      <c r="J26" s="17">
        <v>10500</v>
      </c>
    </row>
    <row r="27" spans="1:10" x14ac:dyDescent="0.2">
      <c r="A27" s="16">
        <v>2000</v>
      </c>
      <c r="B27" s="17">
        <v>-14500</v>
      </c>
      <c r="C27" s="17">
        <v>-4500</v>
      </c>
      <c r="D27" s="17">
        <v>5500</v>
      </c>
      <c r="E27" s="17">
        <v>15500</v>
      </c>
      <c r="F27" s="17">
        <v>15500</v>
      </c>
      <c r="G27" s="17">
        <v>15500</v>
      </c>
      <c r="H27" s="17">
        <v>15500</v>
      </c>
      <c r="I27" s="17">
        <v>15500</v>
      </c>
      <c r="J27" s="17">
        <v>15500</v>
      </c>
    </row>
    <row r="28" spans="1:10" x14ac:dyDescent="0.2">
      <c r="A28" s="16">
        <v>2500</v>
      </c>
      <c r="B28" s="17">
        <v>-20625</v>
      </c>
      <c r="C28" s="17">
        <v>-10625</v>
      </c>
      <c r="D28" s="17">
        <v>-625</v>
      </c>
      <c r="E28" s="17">
        <v>9375</v>
      </c>
      <c r="F28" s="17">
        <v>19375</v>
      </c>
      <c r="G28" s="17">
        <v>19375</v>
      </c>
      <c r="H28" s="17">
        <v>19375</v>
      </c>
      <c r="I28" s="17">
        <v>19375</v>
      </c>
      <c r="J28" s="17">
        <v>19375</v>
      </c>
    </row>
    <row r="29" spans="1:10" x14ac:dyDescent="0.2">
      <c r="A29" s="16">
        <v>3000</v>
      </c>
      <c r="B29" s="17">
        <v>-25250</v>
      </c>
      <c r="C29" s="17">
        <v>-15250</v>
      </c>
      <c r="D29" s="17">
        <v>-5250</v>
      </c>
      <c r="E29" s="17">
        <v>4750</v>
      </c>
      <c r="F29" s="17">
        <v>14750</v>
      </c>
      <c r="G29" s="17">
        <v>24750</v>
      </c>
      <c r="H29" s="17">
        <v>24750</v>
      </c>
      <c r="I29" s="17">
        <v>24750</v>
      </c>
      <c r="J29" s="17">
        <v>24750</v>
      </c>
    </row>
    <row r="30" spans="1:10" x14ac:dyDescent="0.2">
      <c r="A30" s="16">
        <v>3500</v>
      </c>
      <c r="B30" s="17">
        <v>-31125</v>
      </c>
      <c r="C30" s="17">
        <v>-21125</v>
      </c>
      <c r="D30" s="17">
        <v>-11125</v>
      </c>
      <c r="E30" s="17">
        <v>-1125</v>
      </c>
      <c r="F30" s="17">
        <v>8875</v>
      </c>
      <c r="G30" s="17">
        <v>18875</v>
      </c>
      <c r="H30" s="17">
        <v>28875</v>
      </c>
      <c r="I30" s="17">
        <v>28875</v>
      </c>
      <c r="J30" s="17">
        <v>28875</v>
      </c>
    </row>
    <row r="31" spans="1:10" x14ac:dyDescent="0.2">
      <c r="A31" s="16">
        <v>4000</v>
      </c>
      <c r="B31" s="17">
        <v>-35200</v>
      </c>
      <c r="C31" s="17">
        <v>-25200</v>
      </c>
      <c r="D31" s="17">
        <v>-15200</v>
      </c>
      <c r="E31" s="17">
        <v>-5200</v>
      </c>
      <c r="F31" s="17">
        <v>4800</v>
      </c>
      <c r="G31" s="17">
        <v>14800</v>
      </c>
      <c r="H31" s="17">
        <v>24800</v>
      </c>
      <c r="I31" s="17">
        <v>34800</v>
      </c>
      <c r="J31" s="17">
        <v>34800</v>
      </c>
    </row>
    <row r="32" spans="1:10" x14ac:dyDescent="0.2">
      <c r="A32" s="16">
        <v>4500</v>
      </c>
      <c r="B32" s="17">
        <v>-40850</v>
      </c>
      <c r="C32" s="17">
        <v>-30850</v>
      </c>
      <c r="D32" s="17">
        <v>-20850</v>
      </c>
      <c r="E32" s="17">
        <v>-10850</v>
      </c>
      <c r="F32" s="17">
        <v>-850</v>
      </c>
      <c r="G32" s="17">
        <v>9150</v>
      </c>
      <c r="H32" s="17">
        <v>19150</v>
      </c>
      <c r="I32" s="17">
        <v>29150</v>
      </c>
      <c r="J32" s="17">
        <v>39150</v>
      </c>
    </row>
    <row r="34" spans="1:11" x14ac:dyDescent="0.2">
      <c r="A34" s="6" t="s">
        <v>24</v>
      </c>
      <c r="B34" s="7"/>
      <c r="C34" s="7"/>
      <c r="D34" s="7"/>
      <c r="E34" s="7"/>
      <c r="F34" s="7"/>
      <c r="G34" s="7"/>
      <c r="H34" s="7"/>
      <c r="I34" s="7"/>
      <c r="J34" s="7"/>
      <c r="K34" s="7"/>
    </row>
    <row r="35" spans="1:11" x14ac:dyDescent="0.2">
      <c r="A35" s="7" t="s">
        <v>16</v>
      </c>
      <c r="B35" s="7">
        <v>500</v>
      </c>
      <c r="C35" s="7">
        <v>1000</v>
      </c>
      <c r="D35" s="7">
        <v>1500</v>
      </c>
      <c r="E35" s="7">
        <v>2000</v>
      </c>
      <c r="F35" s="7">
        <v>2500</v>
      </c>
      <c r="G35" s="7">
        <v>3000</v>
      </c>
      <c r="H35" s="7">
        <v>3500</v>
      </c>
      <c r="I35" s="7">
        <v>4000</v>
      </c>
      <c r="J35" s="7">
        <v>4500</v>
      </c>
      <c r="K35" s="7"/>
    </row>
    <row r="36" spans="1:11" x14ac:dyDescent="0.2">
      <c r="A36" s="7" t="s">
        <v>25</v>
      </c>
      <c r="B36" s="7">
        <v>2.5000000000000001E-2</v>
      </c>
      <c r="C36" s="7">
        <v>0.05</v>
      </c>
      <c r="D36" s="7">
        <v>0.15</v>
      </c>
      <c r="E36" s="7">
        <v>0.25</v>
      </c>
      <c r="F36" s="7">
        <v>0.25</v>
      </c>
      <c r="G36" s="7">
        <v>0.15</v>
      </c>
      <c r="H36" s="7">
        <v>7.0000000000000007E-2</v>
      </c>
      <c r="I36" s="7">
        <v>0.04</v>
      </c>
      <c r="J36" s="7">
        <v>1.4999999999999999E-2</v>
      </c>
      <c r="K36" s="7"/>
    </row>
    <row r="37" spans="1:11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</row>
    <row r="38" spans="1:11" x14ac:dyDescent="0.2">
      <c r="A38" s="8" t="s">
        <v>14</v>
      </c>
      <c r="B38" s="8" t="s">
        <v>26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 x14ac:dyDescent="0.2">
      <c r="A39" s="16">
        <v>500</v>
      </c>
      <c r="B39" s="18">
        <f t="shared" ref="B39:B47" si="0">SUMPRODUCT(B24:J24,Probabilities)</f>
        <v>3000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 x14ac:dyDescent="0.2">
      <c r="A40" s="16">
        <v>1000</v>
      </c>
      <c r="B40" s="18">
        <f t="shared" si="0"/>
        <v>6750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 x14ac:dyDescent="0.2">
      <c r="A41" s="16">
        <v>1500</v>
      </c>
      <c r="B41" s="18">
        <f t="shared" si="0"/>
        <v>9500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 x14ac:dyDescent="0.2">
      <c r="A42" s="16">
        <v>2000</v>
      </c>
      <c r="B42" s="18">
        <f t="shared" si="0"/>
        <v>12250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 x14ac:dyDescent="0.2">
      <c r="A43" s="16">
        <v>2500</v>
      </c>
      <c r="B43" s="18">
        <f t="shared" si="0"/>
        <v>11375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 x14ac:dyDescent="0.2">
      <c r="A44" s="16">
        <v>3000</v>
      </c>
      <c r="B44" s="18">
        <f t="shared" si="0"/>
        <v>9500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 x14ac:dyDescent="0.2">
      <c r="A45" s="16">
        <v>3500</v>
      </c>
      <c r="B45" s="18">
        <f t="shared" si="0"/>
        <v>4875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 x14ac:dyDescent="0.2">
      <c r="A46" s="16">
        <v>4000</v>
      </c>
      <c r="B46" s="18">
        <f t="shared" si="0"/>
        <v>1350.0000000000002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 x14ac:dyDescent="0.2">
      <c r="A47" s="16">
        <v>4500</v>
      </c>
      <c r="B47" s="18">
        <f t="shared" si="0"/>
        <v>-4150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</row>
    <row r="49" spans="1:11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</row>
    <row r="50" spans="1:11" x14ac:dyDescent="0.2">
      <c r="A50" s="7"/>
      <c r="B50" s="7"/>
      <c r="C50" s="19" t="s">
        <v>16</v>
      </c>
      <c r="D50" s="19"/>
      <c r="E50" s="19"/>
      <c r="F50" s="19"/>
      <c r="G50" s="19"/>
      <c r="H50" s="19"/>
      <c r="I50" s="19"/>
      <c r="J50" s="19"/>
      <c r="K50" s="19"/>
    </row>
    <row r="51" spans="1:11" x14ac:dyDescent="0.2">
      <c r="A51" s="7"/>
      <c r="B51" s="7"/>
      <c r="C51" s="7">
        <v>500</v>
      </c>
      <c r="D51" s="7">
        <v>1000</v>
      </c>
      <c r="E51" s="7">
        <v>1500</v>
      </c>
      <c r="F51" s="7">
        <v>2000</v>
      </c>
      <c r="G51" s="7">
        <v>2500</v>
      </c>
      <c r="H51" s="7">
        <v>3000</v>
      </c>
      <c r="I51" s="7">
        <v>3500</v>
      </c>
      <c r="J51" s="7">
        <v>4000</v>
      </c>
      <c r="K51" s="7">
        <v>4500</v>
      </c>
    </row>
    <row r="52" spans="1:11" x14ac:dyDescent="0.2">
      <c r="A52" s="20" t="s">
        <v>27</v>
      </c>
      <c r="B52" s="7">
        <v>500</v>
      </c>
      <c r="C52" s="7">
        <v>3000</v>
      </c>
      <c r="D52" s="7">
        <v>3000</v>
      </c>
      <c r="E52" s="7">
        <v>3000</v>
      </c>
      <c r="F52" s="7">
        <v>3000</v>
      </c>
      <c r="G52" s="7">
        <v>3000</v>
      </c>
      <c r="H52" s="7">
        <v>3000</v>
      </c>
      <c r="I52" s="7">
        <v>3000</v>
      </c>
      <c r="J52" s="7">
        <v>3000</v>
      </c>
      <c r="K52" s="7">
        <v>3000</v>
      </c>
    </row>
    <row r="53" spans="1:11" x14ac:dyDescent="0.2">
      <c r="A53" s="20"/>
      <c r="B53" s="7">
        <v>1000</v>
      </c>
      <c r="C53" s="7">
        <v>-3000</v>
      </c>
      <c r="D53" s="7">
        <v>7000</v>
      </c>
      <c r="E53" s="7">
        <v>7000</v>
      </c>
      <c r="F53" s="7">
        <v>7000</v>
      </c>
      <c r="G53" s="7">
        <v>7000</v>
      </c>
      <c r="H53" s="7">
        <v>7000</v>
      </c>
      <c r="I53" s="7">
        <v>7000</v>
      </c>
      <c r="J53" s="7">
        <v>7000</v>
      </c>
      <c r="K53" s="7">
        <v>7000</v>
      </c>
    </row>
    <row r="54" spans="1:11" x14ac:dyDescent="0.2">
      <c r="A54" s="20"/>
      <c r="B54" s="7">
        <v>1500</v>
      </c>
      <c r="C54" s="7">
        <v>-9500</v>
      </c>
      <c r="D54" s="7">
        <v>500</v>
      </c>
      <c r="E54" s="7">
        <v>10500</v>
      </c>
      <c r="F54" s="7">
        <v>10500</v>
      </c>
      <c r="G54" s="7">
        <v>10500</v>
      </c>
      <c r="H54" s="7">
        <v>10500</v>
      </c>
      <c r="I54" s="7">
        <v>10500</v>
      </c>
      <c r="J54" s="7">
        <v>10500</v>
      </c>
      <c r="K54" s="7">
        <v>10500</v>
      </c>
    </row>
    <row r="55" spans="1:11" x14ac:dyDescent="0.2">
      <c r="A55" s="20"/>
      <c r="B55" s="7">
        <v>2000</v>
      </c>
      <c r="C55" s="7">
        <v>-14500</v>
      </c>
      <c r="D55" s="7">
        <v>-4500</v>
      </c>
      <c r="E55" s="7">
        <v>5500</v>
      </c>
      <c r="F55" s="7">
        <v>15500</v>
      </c>
      <c r="G55" s="7">
        <v>15500</v>
      </c>
      <c r="H55" s="7">
        <v>15500</v>
      </c>
      <c r="I55" s="7">
        <v>15500</v>
      </c>
      <c r="J55" s="7">
        <v>15500</v>
      </c>
      <c r="K55" s="7">
        <v>15500</v>
      </c>
    </row>
    <row r="56" spans="1:11" x14ac:dyDescent="0.2">
      <c r="A56" s="20"/>
      <c r="B56" s="7">
        <v>2500</v>
      </c>
      <c r="C56" s="7">
        <v>-20625</v>
      </c>
      <c r="D56" s="7">
        <v>-10625</v>
      </c>
      <c r="E56" s="7">
        <v>-625</v>
      </c>
      <c r="F56" s="7">
        <v>9375</v>
      </c>
      <c r="G56" s="7">
        <v>19375</v>
      </c>
      <c r="H56" s="7">
        <v>19375</v>
      </c>
      <c r="I56" s="7">
        <v>19375</v>
      </c>
      <c r="J56" s="7">
        <v>19375</v>
      </c>
      <c r="K56" s="7">
        <v>19375</v>
      </c>
    </row>
    <row r="57" spans="1:11" x14ac:dyDescent="0.2">
      <c r="A57" s="20"/>
      <c r="B57" s="7">
        <v>3000</v>
      </c>
      <c r="C57" s="7">
        <v>-25250</v>
      </c>
      <c r="D57" s="7">
        <v>-15250</v>
      </c>
      <c r="E57" s="7">
        <v>-5250</v>
      </c>
      <c r="F57" s="7">
        <v>4750</v>
      </c>
      <c r="G57" s="7">
        <v>14750</v>
      </c>
      <c r="H57" s="7">
        <v>24750</v>
      </c>
      <c r="I57" s="7">
        <v>24750</v>
      </c>
      <c r="J57" s="7">
        <v>24750</v>
      </c>
      <c r="K57" s="7">
        <v>24750</v>
      </c>
    </row>
    <row r="58" spans="1:11" x14ac:dyDescent="0.2">
      <c r="A58" s="20"/>
      <c r="B58" s="7">
        <v>3500</v>
      </c>
      <c r="C58" s="7">
        <v>-31125</v>
      </c>
      <c r="D58" s="7">
        <v>-21125</v>
      </c>
      <c r="E58" s="7">
        <v>-11125</v>
      </c>
      <c r="F58" s="7">
        <v>-1125</v>
      </c>
      <c r="G58" s="7">
        <v>8875</v>
      </c>
      <c r="H58" s="7">
        <v>18875</v>
      </c>
      <c r="I58" s="7">
        <v>28875</v>
      </c>
      <c r="J58" s="7">
        <v>28875</v>
      </c>
      <c r="K58" s="7">
        <v>28875</v>
      </c>
    </row>
    <row r="59" spans="1:11" x14ac:dyDescent="0.2">
      <c r="A59" s="20"/>
      <c r="B59" s="7">
        <v>4000</v>
      </c>
      <c r="C59" s="7">
        <v>-35200</v>
      </c>
      <c r="D59" s="7">
        <v>-25200</v>
      </c>
      <c r="E59" s="7">
        <v>-15200</v>
      </c>
      <c r="F59" s="7">
        <v>-5200</v>
      </c>
      <c r="G59" s="7">
        <v>4800</v>
      </c>
      <c r="H59" s="7">
        <v>14800</v>
      </c>
      <c r="I59" s="7">
        <v>24800</v>
      </c>
      <c r="J59" s="7">
        <v>34800</v>
      </c>
      <c r="K59" s="7">
        <v>34800</v>
      </c>
    </row>
    <row r="60" spans="1:11" x14ac:dyDescent="0.2">
      <c r="A60" s="20"/>
      <c r="B60" s="7">
        <v>4500</v>
      </c>
      <c r="C60" s="7">
        <v>-40850</v>
      </c>
      <c r="D60" s="7">
        <v>-30850</v>
      </c>
      <c r="E60" s="7">
        <v>-20850</v>
      </c>
      <c r="F60" s="7">
        <v>-10850</v>
      </c>
      <c r="G60" s="7">
        <v>-850</v>
      </c>
      <c r="H60" s="7">
        <v>9150</v>
      </c>
      <c r="I60" s="7">
        <v>19150</v>
      </c>
      <c r="J60" s="7">
        <v>29150</v>
      </c>
      <c r="K60" s="7">
        <v>39150</v>
      </c>
    </row>
    <row r="61" spans="1:11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</row>
  </sheetData>
  <mergeCells count="2">
    <mergeCell ref="C50:K50"/>
    <mergeCell ref="A52:A60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16CBB-FD22-D949-9A29-C28DCFD4D844}">
  <dimension ref="A2:K61"/>
  <sheetViews>
    <sheetView tabSelected="1" workbookViewId="0">
      <selection activeCell="A38" sqref="A38:B47"/>
    </sheetView>
  </sheetViews>
  <sheetFormatPr baseColWidth="10" defaultRowHeight="13" x14ac:dyDescent="0.15"/>
  <cols>
    <col min="1" max="1" width="35.1640625" customWidth="1"/>
  </cols>
  <sheetData>
    <row r="2" spans="1:11" ht="15" x14ac:dyDescent="0.2">
      <c r="A2" s="6" t="s">
        <v>5</v>
      </c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 ht="15" x14ac:dyDescent="0.2">
      <c r="A3" s="7"/>
      <c r="B3" s="7"/>
      <c r="C3" s="7"/>
      <c r="D3" s="7"/>
      <c r="E3" s="7"/>
      <c r="F3" s="7"/>
      <c r="G3" s="7"/>
      <c r="H3" s="7"/>
      <c r="I3" s="7"/>
      <c r="J3" s="7"/>
      <c r="K3" s="7"/>
    </row>
    <row r="4" spans="1:11" ht="15" x14ac:dyDescent="0.2">
      <c r="A4" s="6" t="s">
        <v>6</v>
      </c>
      <c r="B4" s="7"/>
      <c r="C4" s="7"/>
      <c r="D4" s="6" t="s">
        <v>7</v>
      </c>
      <c r="E4" s="7"/>
      <c r="F4" s="7"/>
      <c r="G4" s="7"/>
      <c r="H4" s="6"/>
      <c r="I4" s="7"/>
      <c r="J4" s="7"/>
      <c r="K4" s="7"/>
    </row>
    <row r="5" spans="1:11" ht="15" x14ac:dyDescent="0.2">
      <c r="A5" s="7" t="s">
        <v>8</v>
      </c>
      <c r="B5" s="7"/>
      <c r="C5" s="7"/>
      <c r="D5" s="8" t="s">
        <v>9</v>
      </c>
      <c r="E5" s="8" t="s">
        <v>10</v>
      </c>
      <c r="F5" s="7"/>
      <c r="G5" s="7"/>
      <c r="H5" s="7"/>
      <c r="I5" s="7"/>
      <c r="J5" s="7"/>
      <c r="K5" s="7"/>
    </row>
    <row r="6" spans="1:11" ht="15" x14ac:dyDescent="0.2">
      <c r="A6" s="7" t="s">
        <v>11</v>
      </c>
      <c r="B6" s="9">
        <v>30</v>
      </c>
      <c r="C6" s="7"/>
      <c r="D6" s="10">
        <v>0</v>
      </c>
      <c r="E6" s="11">
        <v>24</v>
      </c>
      <c r="F6" s="7"/>
      <c r="G6" s="7"/>
      <c r="H6" s="7"/>
      <c r="I6" s="7"/>
      <c r="J6" s="7"/>
      <c r="K6" s="7"/>
    </row>
    <row r="7" spans="1:11" ht="15" x14ac:dyDescent="0.2">
      <c r="A7" s="7" t="s">
        <v>12</v>
      </c>
      <c r="B7" s="9">
        <v>10</v>
      </c>
      <c r="C7" s="7"/>
      <c r="D7" s="10">
        <v>1000</v>
      </c>
      <c r="E7" s="11">
        <v>23</v>
      </c>
      <c r="F7" s="7"/>
      <c r="G7" s="7"/>
      <c r="H7" s="7"/>
      <c r="I7" s="7"/>
      <c r="J7" s="7"/>
      <c r="K7" s="7"/>
    </row>
    <row r="8" spans="1:11" ht="15" x14ac:dyDescent="0.2">
      <c r="A8" s="7"/>
      <c r="B8" s="7"/>
      <c r="C8" s="7"/>
      <c r="D8" s="10">
        <v>2000</v>
      </c>
      <c r="E8" s="11">
        <v>22.25</v>
      </c>
      <c r="F8" s="7"/>
      <c r="G8" s="7"/>
      <c r="H8" s="7"/>
      <c r="I8" s="7"/>
      <c r="J8" s="7"/>
      <c r="K8" s="7"/>
    </row>
    <row r="9" spans="1:11" ht="15" x14ac:dyDescent="0.2">
      <c r="A9" s="6" t="s">
        <v>13</v>
      </c>
      <c r="B9" s="7"/>
      <c r="C9" s="7"/>
      <c r="D9" s="10">
        <v>3000</v>
      </c>
      <c r="E9" s="11">
        <v>21.75</v>
      </c>
      <c r="F9" s="7"/>
      <c r="G9" s="7"/>
      <c r="H9" s="7"/>
      <c r="I9" s="7"/>
      <c r="J9" s="7"/>
      <c r="K9" s="7"/>
    </row>
    <row r="10" spans="1:11" ht="15" x14ac:dyDescent="0.2">
      <c r="A10" s="7" t="s">
        <v>14</v>
      </c>
      <c r="B10" s="12">
        <v>2500</v>
      </c>
      <c r="C10" s="7"/>
      <c r="D10" s="10">
        <v>4000</v>
      </c>
      <c r="E10" s="11">
        <v>21.3</v>
      </c>
      <c r="F10" s="7"/>
      <c r="G10" s="7"/>
      <c r="H10" s="7"/>
      <c r="I10" s="7"/>
      <c r="J10" s="7"/>
      <c r="K10" s="7"/>
    </row>
    <row r="11" spans="1:11" ht="15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11" ht="15" x14ac:dyDescent="0.2">
      <c r="A12" s="6" t="s">
        <v>15</v>
      </c>
      <c r="B12" s="7"/>
      <c r="C12" s="7"/>
      <c r="D12" s="7"/>
      <c r="E12" s="7"/>
      <c r="F12" s="7"/>
      <c r="G12" s="7"/>
      <c r="H12" s="7"/>
      <c r="I12" s="7"/>
      <c r="J12" s="7"/>
      <c r="K12" s="7"/>
    </row>
    <row r="13" spans="1:11" ht="15" x14ac:dyDescent="0.2">
      <c r="A13" s="7" t="s">
        <v>16</v>
      </c>
      <c r="B13" s="13">
        <v>2000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 ht="15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1" ht="15" x14ac:dyDescent="0.2">
      <c r="A15" s="6" t="s">
        <v>17</v>
      </c>
      <c r="B15" s="7"/>
      <c r="C15" s="7"/>
      <c r="D15" s="7"/>
      <c r="E15" s="7"/>
      <c r="F15" s="7"/>
      <c r="G15" s="7"/>
      <c r="H15" s="7"/>
      <c r="I15" s="7"/>
      <c r="J15" s="7"/>
      <c r="K15" s="7"/>
    </row>
    <row r="16" spans="1:11" ht="15" x14ac:dyDescent="0.2">
      <c r="A16" s="7" t="s">
        <v>18</v>
      </c>
      <c r="B16" s="7">
        <f>MIN(Orderquantity,Dmnd)</f>
        <v>2000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 ht="15" x14ac:dyDescent="0.2">
      <c r="A17" s="7" t="s">
        <v>19</v>
      </c>
      <c r="B17" s="7">
        <f>IF(Orderquantity&gt;Dmnd,Orderquantity-Dmnd,0)</f>
        <v>500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 ht="15" x14ac:dyDescent="0.2">
      <c r="A18" s="7" t="s">
        <v>20</v>
      </c>
      <c r="B18" s="14">
        <f>(units_regular_price*reg_price)+(units_leftover_price*left_over_price)</f>
        <v>65000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 ht="15" x14ac:dyDescent="0.2">
      <c r="A19" s="7" t="s">
        <v>21</v>
      </c>
      <c r="B19" s="14">
        <f>VLOOKUP(Orderquantity,cost_look_up,2)*Orderquantity</f>
        <v>55625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 ht="15" x14ac:dyDescent="0.2">
      <c r="A20" s="7" t="s">
        <v>22</v>
      </c>
      <c r="B20" s="15">
        <f>Rvnu-Cost_</f>
        <v>9375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 ht="15" x14ac:dyDescent="0.2">
      <c r="A21" s="7"/>
      <c r="B21" s="14"/>
      <c r="C21" s="7"/>
      <c r="D21" s="7"/>
      <c r="E21" s="7"/>
      <c r="F21" s="7"/>
      <c r="G21" s="7"/>
      <c r="H21" s="7"/>
      <c r="I21" s="7"/>
      <c r="J21" s="7"/>
      <c r="K21" s="7"/>
    </row>
    <row r="22" spans="1:11" ht="15" x14ac:dyDescent="0.2">
      <c r="A22" s="6" t="s">
        <v>23</v>
      </c>
      <c r="B22" s="7"/>
      <c r="C22" s="7"/>
      <c r="D22" s="7"/>
      <c r="E22" s="7"/>
      <c r="F22" s="7"/>
      <c r="G22" s="7"/>
      <c r="H22" s="7"/>
      <c r="I22" s="7"/>
      <c r="J22" s="7"/>
      <c r="K22" s="7"/>
    </row>
    <row r="23" spans="1:11" ht="15" x14ac:dyDescent="0.2">
      <c r="A23" s="14">
        <f>Profit_</f>
        <v>9375</v>
      </c>
      <c r="B23" s="16">
        <v>500</v>
      </c>
      <c r="C23" s="16">
        <v>1000</v>
      </c>
      <c r="D23" s="16">
        <v>1500</v>
      </c>
      <c r="E23" s="16">
        <v>2000</v>
      </c>
      <c r="F23" s="16">
        <v>2500</v>
      </c>
      <c r="G23" s="16">
        <v>3000</v>
      </c>
      <c r="H23" s="16">
        <v>3500</v>
      </c>
      <c r="I23" s="16">
        <v>4000</v>
      </c>
      <c r="J23" s="16">
        <v>4500</v>
      </c>
      <c r="K23" s="7"/>
    </row>
    <row r="24" spans="1:11" ht="15" x14ac:dyDescent="0.2">
      <c r="A24" s="16">
        <v>500</v>
      </c>
      <c r="B24" s="17">
        <v>3000</v>
      </c>
      <c r="C24" s="17">
        <v>3000</v>
      </c>
      <c r="D24" s="17">
        <v>3000</v>
      </c>
      <c r="E24" s="17">
        <v>3000</v>
      </c>
      <c r="F24" s="17">
        <v>3000</v>
      </c>
      <c r="G24" s="17">
        <v>3000</v>
      </c>
      <c r="H24" s="17">
        <v>3000</v>
      </c>
      <c r="I24" s="17">
        <v>3000</v>
      </c>
      <c r="J24" s="17">
        <v>3000</v>
      </c>
      <c r="K24" s="7"/>
    </row>
    <row r="25" spans="1:11" ht="15" x14ac:dyDescent="0.2">
      <c r="A25" s="16">
        <v>1000</v>
      </c>
      <c r="B25" s="17">
        <v>-3000</v>
      </c>
      <c r="C25" s="17">
        <v>7000</v>
      </c>
      <c r="D25" s="17">
        <v>7000</v>
      </c>
      <c r="E25" s="17">
        <v>7000</v>
      </c>
      <c r="F25" s="17">
        <v>7000</v>
      </c>
      <c r="G25" s="17">
        <v>7000</v>
      </c>
      <c r="H25" s="17">
        <v>7000</v>
      </c>
      <c r="I25" s="17">
        <v>7000</v>
      </c>
      <c r="J25" s="17">
        <v>7000</v>
      </c>
      <c r="K25" s="7"/>
    </row>
    <row r="26" spans="1:11" ht="15" x14ac:dyDescent="0.2">
      <c r="A26" s="16">
        <v>1500</v>
      </c>
      <c r="B26" s="17">
        <v>-9500</v>
      </c>
      <c r="C26" s="17">
        <v>500</v>
      </c>
      <c r="D26" s="17">
        <v>10500</v>
      </c>
      <c r="E26" s="17">
        <v>10500</v>
      </c>
      <c r="F26" s="17">
        <v>10500</v>
      </c>
      <c r="G26" s="17">
        <v>10500</v>
      </c>
      <c r="H26" s="17">
        <v>10500</v>
      </c>
      <c r="I26" s="17">
        <v>10500</v>
      </c>
      <c r="J26" s="17">
        <v>10500</v>
      </c>
      <c r="K26" s="7"/>
    </row>
    <row r="27" spans="1:11" ht="15" x14ac:dyDescent="0.2">
      <c r="A27" s="16">
        <v>2000</v>
      </c>
      <c r="B27" s="17">
        <v>-14500</v>
      </c>
      <c r="C27" s="17">
        <v>-4500</v>
      </c>
      <c r="D27" s="17">
        <v>5500</v>
      </c>
      <c r="E27" s="17">
        <v>15500</v>
      </c>
      <c r="F27" s="17">
        <v>15500</v>
      </c>
      <c r="G27" s="17">
        <v>15500</v>
      </c>
      <c r="H27" s="17">
        <v>15500</v>
      </c>
      <c r="I27" s="17">
        <v>15500</v>
      </c>
      <c r="J27" s="17">
        <v>15500</v>
      </c>
      <c r="K27" s="7"/>
    </row>
    <row r="28" spans="1:11" ht="15" x14ac:dyDescent="0.2">
      <c r="A28" s="16">
        <v>2500</v>
      </c>
      <c r="B28" s="17">
        <v>-20625</v>
      </c>
      <c r="C28" s="17">
        <v>-10625</v>
      </c>
      <c r="D28" s="17">
        <v>-625</v>
      </c>
      <c r="E28" s="17">
        <v>9375</v>
      </c>
      <c r="F28" s="17">
        <v>19375</v>
      </c>
      <c r="G28" s="17">
        <v>19375</v>
      </c>
      <c r="H28" s="17">
        <v>19375</v>
      </c>
      <c r="I28" s="17">
        <v>19375</v>
      </c>
      <c r="J28" s="17">
        <v>19375</v>
      </c>
      <c r="K28" s="7"/>
    </row>
    <row r="29" spans="1:11" ht="15" x14ac:dyDescent="0.2">
      <c r="A29" s="16">
        <v>3000</v>
      </c>
      <c r="B29" s="17">
        <v>-25250</v>
      </c>
      <c r="C29" s="17">
        <v>-15250</v>
      </c>
      <c r="D29" s="17">
        <v>-5250</v>
      </c>
      <c r="E29" s="17">
        <v>4750</v>
      </c>
      <c r="F29" s="17">
        <v>14750</v>
      </c>
      <c r="G29" s="17">
        <v>24750</v>
      </c>
      <c r="H29" s="17">
        <v>24750</v>
      </c>
      <c r="I29" s="17">
        <v>24750</v>
      </c>
      <c r="J29" s="17">
        <v>24750</v>
      </c>
      <c r="K29" s="7"/>
    </row>
    <row r="30" spans="1:11" ht="15" x14ac:dyDescent="0.2">
      <c r="A30" s="16">
        <v>3500</v>
      </c>
      <c r="B30" s="17">
        <v>-31125</v>
      </c>
      <c r="C30" s="17">
        <v>-21125</v>
      </c>
      <c r="D30" s="17">
        <v>-11125</v>
      </c>
      <c r="E30" s="17">
        <v>-1125</v>
      </c>
      <c r="F30" s="17">
        <v>8875</v>
      </c>
      <c r="G30" s="17">
        <v>18875</v>
      </c>
      <c r="H30" s="17">
        <v>28875</v>
      </c>
      <c r="I30" s="17">
        <v>28875</v>
      </c>
      <c r="J30" s="17">
        <v>28875</v>
      </c>
      <c r="K30" s="7"/>
    </row>
    <row r="31" spans="1:11" ht="15" x14ac:dyDescent="0.2">
      <c r="A31" s="16">
        <v>4000</v>
      </c>
      <c r="B31" s="17">
        <v>-35200</v>
      </c>
      <c r="C31" s="17">
        <v>-25200</v>
      </c>
      <c r="D31" s="17">
        <v>-15200</v>
      </c>
      <c r="E31" s="17">
        <v>-5200</v>
      </c>
      <c r="F31" s="17">
        <v>4800</v>
      </c>
      <c r="G31" s="17">
        <v>14800</v>
      </c>
      <c r="H31" s="17">
        <v>24800</v>
      </c>
      <c r="I31" s="17">
        <v>34800</v>
      </c>
      <c r="J31" s="17">
        <v>34800</v>
      </c>
      <c r="K31" s="7"/>
    </row>
    <row r="32" spans="1:11" ht="15" x14ac:dyDescent="0.2">
      <c r="A32" s="16">
        <v>4500</v>
      </c>
      <c r="B32" s="17">
        <v>-40850</v>
      </c>
      <c r="C32" s="17">
        <v>-30850</v>
      </c>
      <c r="D32" s="17">
        <v>-20850</v>
      </c>
      <c r="E32" s="17">
        <v>-10850</v>
      </c>
      <c r="F32" s="17">
        <v>-850</v>
      </c>
      <c r="G32" s="17">
        <v>9150</v>
      </c>
      <c r="H32" s="17">
        <v>19150</v>
      </c>
      <c r="I32" s="17">
        <v>29150</v>
      </c>
      <c r="J32" s="17">
        <v>39150</v>
      </c>
      <c r="K32" s="7"/>
    </row>
    <row r="33" spans="1:11" ht="15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</row>
    <row r="34" spans="1:11" ht="15" x14ac:dyDescent="0.2">
      <c r="A34" s="6" t="s">
        <v>24</v>
      </c>
      <c r="B34" s="7"/>
      <c r="C34" s="7"/>
      <c r="D34" s="7"/>
      <c r="E34" s="7"/>
      <c r="F34" s="7"/>
      <c r="G34" s="7"/>
      <c r="H34" s="7"/>
      <c r="I34" s="7"/>
      <c r="J34" s="7"/>
      <c r="K34" s="7"/>
    </row>
    <row r="35" spans="1:11" ht="15" x14ac:dyDescent="0.2">
      <c r="A35" s="7" t="s">
        <v>16</v>
      </c>
      <c r="B35" s="7">
        <v>500</v>
      </c>
      <c r="C35" s="7">
        <v>1000</v>
      </c>
      <c r="D35" s="7">
        <v>1500</v>
      </c>
      <c r="E35" s="7">
        <v>2000</v>
      </c>
      <c r="F35" s="7">
        <v>2500</v>
      </c>
      <c r="G35" s="7">
        <v>3000</v>
      </c>
      <c r="H35" s="7">
        <v>3500</v>
      </c>
      <c r="I35" s="7">
        <v>4000</v>
      </c>
      <c r="J35" s="7">
        <v>4500</v>
      </c>
      <c r="K35" s="7"/>
    </row>
    <row r="36" spans="1:11" ht="15" x14ac:dyDescent="0.2">
      <c r="A36" s="7" t="s">
        <v>25</v>
      </c>
      <c r="B36" s="7">
        <v>2.5000000000000001E-2</v>
      </c>
      <c r="C36" s="7">
        <v>0.05</v>
      </c>
      <c r="D36" s="7">
        <v>0.15</v>
      </c>
      <c r="E36" s="7">
        <v>0.25</v>
      </c>
      <c r="F36" s="7">
        <v>0.25</v>
      </c>
      <c r="G36" s="7">
        <v>0.15</v>
      </c>
      <c r="H36" s="7">
        <v>7.0000000000000007E-2</v>
      </c>
      <c r="I36" s="7">
        <v>0.04</v>
      </c>
      <c r="J36" s="7">
        <v>1.4999999999999999E-2</v>
      </c>
      <c r="K36" s="7"/>
    </row>
    <row r="37" spans="1:11" ht="15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</row>
    <row r="38" spans="1:11" ht="15" x14ac:dyDescent="0.2">
      <c r="A38" s="8" t="s">
        <v>14</v>
      </c>
      <c r="B38" s="8" t="s">
        <v>26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 ht="15" x14ac:dyDescent="0.2">
      <c r="A39" s="16">
        <v>500</v>
      </c>
      <c r="B39" s="18">
        <f t="shared" ref="B39:B47" si="0">SUMPRODUCT(B24:J24,Probabilities_)</f>
        <v>3000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 ht="15" x14ac:dyDescent="0.2">
      <c r="A40" s="16">
        <v>1000</v>
      </c>
      <c r="B40" s="18">
        <f t="shared" si="0"/>
        <v>6750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 ht="15" x14ac:dyDescent="0.2">
      <c r="A41" s="16">
        <v>1500</v>
      </c>
      <c r="B41" s="18">
        <f t="shared" si="0"/>
        <v>9500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 ht="15" x14ac:dyDescent="0.2">
      <c r="A42" s="16">
        <v>2000</v>
      </c>
      <c r="B42" s="18">
        <f t="shared" si="0"/>
        <v>12250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 ht="15" x14ac:dyDescent="0.2">
      <c r="A43" s="16">
        <v>2500</v>
      </c>
      <c r="B43" s="18">
        <f t="shared" si="0"/>
        <v>11375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 ht="15" x14ac:dyDescent="0.2">
      <c r="A44" s="16">
        <v>3000</v>
      </c>
      <c r="B44" s="18">
        <f t="shared" si="0"/>
        <v>9500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 ht="15" x14ac:dyDescent="0.2">
      <c r="A45" s="16">
        <v>3500</v>
      </c>
      <c r="B45" s="18">
        <f t="shared" si="0"/>
        <v>4875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 ht="15" x14ac:dyDescent="0.2">
      <c r="A46" s="16">
        <v>4000</v>
      </c>
      <c r="B46" s="18">
        <f t="shared" si="0"/>
        <v>1350.0000000000002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 ht="15" x14ac:dyDescent="0.2">
      <c r="A47" s="16">
        <v>4500</v>
      </c>
      <c r="B47" s="18">
        <f t="shared" si="0"/>
        <v>-4150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 ht="15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</row>
    <row r="49" spans="1:11" ht="15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</row>
    <row r="50" spans="1:11" ht="15" x14ac:dyDescent="0.2">
      <c r="A50" s="7"/>
      <c r="B50" s="7"/>
      <c r="C50" s="19" t="s">
        <v>16</v>
      </c>
      <c r="D50" s="19"/>
      <c r="E50" s="19"/>
      <c r="F50" s="19"/>
      <c r="G50" s="19"/>
      <c r="H50" s="19"/>
      <c r="I50" s="19"/>
      <c r="J50" s="19"/>
      <c r="K50" s="19"/>
    </row>
    <row r="51" spans="1:11" ht="15" x14ac:dyDescent="0.2">
      <c r="A51" s="7"/>
      <c r="B51" s="7"/>
      <c r="C51" s="7">
        <v>500</v>
      </c>
      <c r="D51" s="7">
        <v>1000</v>
      </c>
      <c r="E51" s="7">
        <v>1500</v>
      </c>
      <c r="F51" s="7">
        <v>2000</v>
      </c>
      <c r="G51" s="7">
        <v>2500</v>
      </c>
      <c r="H51" s="7">
        <v>3000</v>
      </c>
      <c r="I51" s="7">
        <v>3500</v>
      </c>
      <c r="J51" s="7">
        <v>4000</v>
      </c>
      <c r="K51" s="7">
        <v>4500</v>
      </c>
    </row>
    <row r="52" spans="1:11" ht="15" x14ac:dyDescent="0.2">
      <c r="A52" s="20" t="s">
        <v>27</v>
      </c>
      <c r="B52" s="7">
        <v>500</v>
      </c>
      <c r="C52" s="7">
        <v>3000</v>
      </c>
      <c r="D52" s="7">
        <v>3000</v>
      </c>
      <c r="E52" s="7">
        <v>3000</v>
      </c>
      <c r="F52" s="7">
        <v>3000</v>
      </c>
      <c r="G52" s="7">
        <v>3000</v>
      </c>
      <c r="H52" s="7">
        <v>3000</v>
      </c>
      <c r="I52" s="7">
        <v>3000</v>
      </c>
      <c r="J52" s="7">
        <v>3000</v>
      </c>
      <c r="K52" s="7">
        <v>3000</v>
      </c>
    </row>
    <row r="53" spans="1:11" ht="15" x14ac:dyDescent="0.2">
      <c r="A53" s="20"/>
      <c r="B53" s="7">
        <v>1000</v>
      </c>
      <c r="C53" s="7">
        <v>-3000</v>
      </c>
      <c r="D53" s="7">
        <v>7000</v>
      </c>
      <c r="E53" s="7">
        <v>7000</v>
      </c>
      <c r="F53" s="7">
        <v>7000</v>
      </c>
      <c r="G53" s="7">
        <v>7000</v>
      </c>
      <c r="H53" s="7">
        <v>7000</v>
      </c>
      <c r="I53" s="7">
        <v>7000</v>
      </c>
      <c r="J53" s="7">
        <v>7000</v>
      </c>
      <c r="K53" s="7">
        <v>7000</v>
      </c>
    </row>
    <row r="54" spans="1:11" ht="15" x14ac:dyDescent="0.2">
      <c r="A54" s="20"/>
      <c r="B54" s="7">
        <v>1500</v>
      </c>
      <c r="C54" s="7">
        <v>-9500</v>
      </c>
      <c r="D54" s="7">
        <v>500</v>
      </c>
      <c r="E54" s="7">
        <v>10500</v>
      </c>
      <c r="F54" s="7">
        <v>10500</v>
      </c>
      <c r="G54" s="7">
        <v>10500</v>
      </c>
      <c r="H54" s="7">
        <v>10500</v>
      </c>
      <c r="I54" s="7">
        <v>10500</v>
      </c>
      <c r="J54" s="7">
        <v>10500</v>
      </c>
      <c r="K54" s="7">
        <v>10500</v>
      </c>
    </row>
    <row r="55" spans="1:11" ht="15" x14ac:dyDescent="0.2">
      <c r="A55" s="20"/>
      <c r="B55" s="7">
        <v>2000</v>
      </c>
      <c r="C55" s="7">
        <v>-14500</v>
      </c>
      <c r="D55" s="7">
        <v>-4500</v>
      </c>
      <c r="E55" s="7">
        <v>5500</v>
      </c>
      <c r="F55" s="7">
        <v>15500</v>
      </c>
      <c r="G55" s="7">
        <v>15500</v>
      </c>
      <c r="H55" s="7">
        <v>15500</v>
      </c>
      <c r="I55" s="7">
        <v>15500</v>
      </c>
      <c r="J55" s="7">
        <v>15500</v>
      </c>
      <c r="K55" s="7">
        <v>15500</v>
      </c>
    </row>
    <row r="56" spans="1:11" ht="15" x14ac:dyDescent="0.2">
      <c r="A56" s="20"/>
      <c r="B56" s="7">
        <v>2500</v>
      </c>
      <c r="C56" s="7">
        <v>-20625</v>
      </c>
      <c r="D56" s="7">
        <v>-10625</v>
      </c>
      <c r="E56" s="7">
        <v>-625</v>
      </c>
      <c r="F56" s="7">
        <v>9375</v>
      </c>
      <c r="G56" s="7">
        <v>19375</v>
      </c>
      <c r="H56" s="7">
        <v>19375</v>
      </c>
      <c r="I56" s="7">
        <v>19375</v>
      </c>
      <c r="J56" s="7">
        <v>19375</v>
      </c>
      <c r="K56" s="7">
        <v>19375</v>
      </c>
    </row>
    <row r="57" spans="1:11" ht="15" x14ac:dyDescent="0.2">
      <c r="A57" s="20"/>
      <c r="B57" s="7">
        <v>3000</v>
      </c>
      <c r="C57" s="7">
        <v>-25250</v>
      </c>
      <c r="D57" s="7">
        <v>-15250</v>
      </c>
      <c r="E57" s="7">
        <v>-5250</v>
      </c>
      <c r="F57" s="7">
        <v>4750</v>
      </c>
      <c r="G57" s="7">
        <v>14750</v>
      </c>
      <c r="H57" s="7">
        <v>24750</v>
      </c>
      <c r="I57" s="7">
        <v>24750</v>
      </c>
      <c r="J57" s="7">
        <v>24750</v>
      </c>
      <c r="K57" s="7">
        <v>24750</v>
      </c>
    </row>
    <row r="58" spans="1:11" ht="15" x14ac:dyDescent="0.2">
      <c r="A58" s="20"/>
      <c r="B58" s="7">
        <v>3500</v>
      </c>
      <c r="C58" s="7">
        <v>-31125</v>
      </c>
      <c r="D58" s="7">
        <v>-21125</v>
      </c>
      <c r="E58" s="7">
        <v>-11125</v>
      </c>
      <c r="F58" s="7">
        <v>-1125</v>
      </c>
      <c r="G58" s="7">
        <v>8875</v>
      </c>
      <c r="H58" s="7">
        <v>18875</v>
      </c>
      <c r="I58" s="7">
        <v>28875</v>
      </c>
      <c r="J58" s="7">
        <v>28875</v>
      </c>
      <c r="K58" s="7">
        <v>28875</v>
      </c>
    </row>
    <row r="59" spans="1:11" ht="15" x14ac:dyDescent="0.2">
      <c r="A59" s="20"/>
      <c r="B59" s="7">
        <v>4000</v>
      </c>
      <c r="C59" s="7">
        <v>-35200</v>
      </c>
      <c r="D59" s="7">
        <v>-25200</v>
      </c>
      <c r="E59" s="7">
        <v>-15200</v>
      </c>
      <c r="F59" s="7">
        <v>-5200</v>
      </c>
      <c r="G59" s="7">
        <v>4800</v>
      </c>
      <c r="H59" s="7">
        <v>14800</v>
      </c>
      <c r="I59" s="7">
        <v>24800</v>
      </c>
      <c r="J59" s="7">
        <v>34800</v>
      </c>
      <c r="K59" s="7">
        <v>34800</v>
      </c>
    </row>
    <row r="60" spans="1:11" ht="15" x14ac:dyDescent="0.2">
      <c r="A60" s="20"/>
      <c r="B60" s="7">
        <v>4500</v>
      </c>
      <c r="C60" s="7">
        <v>-40850</v>
      </c>
      <c r="D60" s="7">
        <v>-30850</v>
      </c>
      <c r="E60" s="7">
        <v>-20850</v>
      </c>
      <c r="F60" s="7">
        <v>-10850</v>
      </c>
      <c r="G60" s="7">
        <v>-850</v>
      </c>
      <c r="H60" s="7">
        <v>9150</v>
      </c>
      <c r="I60" s="7">
        <v>19150</v>
      </c>
      <c r="J60" s="7">
        <v>29150</v>
      </c>
      <c r="K60" s="7">
        <v>39150</v>
      </c>
    </row>
    <row r="61" spans="1:11" ht="15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</row>
  </sheetData>
  <mergeCells count="2">
    <mergeCell ref="C50:K50"/>
    <mergeCell ref="A52:A60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76E2D-D88A-894C-8072-5136F5CAA890}">
  <dimension ref="A1:C13"/>
  <sheetViews>
    <sheetView workbookViewId="0">
      <selection activeCell="B1" sqref="B1"/>
    </sheetView>
  </sheetViews>
  <sheetFormatPr baseColWidth="10" defaultRowHeight="13" x14ac:dyDescent="0.15"/>
  <sheetData>
    <row r="1" spans="1:3" ht="15" x14ac:dyDescent="0.2">
      <c r="A1" s="1" t="s">
        <v>4</v>
      </c>
      <c r="B1" s="5">
        <f>B6/B12</f>
        <v>9.6153846153846159E-2</v>
      </c>
      <c r="C1" s="2"/>
    </row>
    <row r="2" spans="1:3" ht="15" x14ac:dyDescent="0.2">
      <c r="A2" s="2"/>
      <c r="B2" s="2"/>
      <c r="C2" s="2">
        <f>SUM(B5:B10)/B12</f>
        <v>1.5384615384615385</v>
      </c>
    </row>
    <row r="3" spans="1:3" ht="15" x14ac:dyDescent="0.2">
      <c r="A3" s="1" t="s">
        <v>0</v>
      </c>
      <c r="B3" s="2"/>
      <c r="C3" s="2"/>
    </row>
    <row r="4" spans="1:3" ht="15" x14ac:dyDescent="0.2">
      <c r="A4" s="3" t="s">
        <v>1</v>
      </c>
      <c r="B4" s="3" t="s">
        <v>2</v>
      </c>
      <c r="C4" s="2"/>
    </row>
    <row r="5" spans="1:3" ht="15" x14ac:dyDescent="0.2">
      <c r="A5" s="2">
        <v>1</v>
      </c>
      <c r="B5" s="4">
        <v>100</v>
      </c>
      <c r="C5" s="2"/>
    </row>
    <row r="6" spans="1:3" ht="15" x14ac:dyDescent="0.2">
      <c r="A6" s="2">
        <v>2</v>
      </c>
      <c r="B6" s="4">
        <v>100</v>
      </c>
      <c r="C6" s="2"/>
    </row>
    <row r="7" spans="1:3" ht="15" x14ac:dyDescent="0.2">
      <c r="A7" s="2">
        <v>3</v>
      </c>
      <c r="B7" s="4">
        <v>100</v>
      </c>
      <c r="C7" s="2"/>
    </row>
    <row r="8" spans="1:3" ht="15" x14ac:dyDescent="0.2">
      <c r="A8" s="2">
        <v>4</v>
      </c>
      <c r="B8" s="4">
        <v>100</v>
      </c>
      <c r="C8" s="2"/>
    </row>
    <row r="9" spans="1:3" ht="15" x14ac:dyDescent="0.2">
      <c r="A9" s="2">
        <v>5</v>
      </c>
      <c r="B9" s="4">
        <v>100</v>
      </c>
      <c r="C9" s="2"/>
    </row>
    <row r="10" spans="1:3" ht="15" x14ac:dyDescent="0.2">
      <c r="A10" s="2">
        <v>6</v>
      </c>
      <c r="B10" s="4">
        <v>1100</v>
      </c>
      <c r="C10" s="2"/>
    </row>
    <row r="11" spans="1:3" ht="15" x14ac:dyDescent="0.2">
      <c r="A11" s="2"/>
      <c r="B11" s="2"/>
      <c r="C11" s="2"/>
    </row>
    <row r="12" spans="1:3" ht="15" x14ac:dyDescent="0.2">
      <c r="A12" s="2" t="s">
        <v>3</v>
      </c>
      <c r="B12" s="4">
        <v>1040</v>
      </c>
      <c r="C12" s="2"/>
    </row>
    <row r="13" spans="1:3" ht="15" x14ac:dyDescent="0.2">
      <c r="A13" s="2"/>
      <c r="B13" s="2"/>
      <c r="C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22</vt:i4>
      </vt:variant>
    </vt:vector>
  </HeadingPairs>
  <TitlesOfParts>
    <vt:vector size="25" baseType="lpstr">
      <vt:lpstr>Q 6 </vt:lpstr>
      <vt:lpstr>Sheet3</vt:lpstr>
      <vt:lpstr>Q 32</vt:lpstr>
      <vt:lpstr>Cost</vt:lpstr>
      <vt:lpstr>Cost_</vt:lpstr>
      <vt:lpstr>cost_look_up</vt:lpstr>
      <vt:lpstr>Cost_Lookup</vt:lpstr>
      <vt:lpstr>Demand</vt:lpstr>
      <vt:lpstr>Dmnd</vt:lpstr>
      <vt:lpstr>left_over_price</vt:lpstr>
      <vt:lpstr>Leftover_price</vt:lpstr>
      <vt:lpstr>Order_quantity</vt:lpstr>
      <vt:lpstr>Orderquantity</vt:lpstr>
      <vt:lpstr>Probabilities</vt:lpstr>
      <vt:lpstr>Probabilities_</vt:lpstr>
      <vt:lpstr>Profit</vt:lpstr>
      <vt:lpstr>Profit_</vt:lpstr>
      <vt:lpstr>reg_price</vt:lpstr>
      <vt:lpstr>Regular_price</vt:lpstr>
      <vt:lpstr>Revenue</vt:lpstr>
      <vt:lpstr>Rvnu</vt:lpstr>
      <vt:lpstr>units_leftover_price</vt:lpstr>
      <vt:lpstr>units_regular_price</vt:lpstr>
      <vt:lpstr>Units_sold_at_leftover_price</vt:lpstr>
      <vt:lpstr>Units_sold_at_regular_price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Microsoft Office User</cp:lastModifiedBy>
  <dcterms:created xsi:type="dcterms:W3CDTF">2000-06-30T12:44:36Z</dcterms:created>
  <dcterms:modified xsi:type="dcterms:W3CDTF">2022-09-08T16:35:39Z</dcterms:modified>
</cp:coreProperties>
</file>