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nitoure/mis_excel_project/"/>
    </mc:Choice>
  </mc:AlternateContent>
  <xr:revisionPtr revIDLastSave="0" documentId="8_{2E701140-AD0B-B84D-8DEB-9B0A3A4682C9}" xr6:coauthVersionLast="47" xr6:coauthVersionMax="47" xr10:uidLastSave="{00000000-0000-0000-0000-000000000000}"/>
  <bookViews>
    <workbookView xWindow="4600" yWindow="1060" windowWidth="28200" windowHeight="15500" activeTab="2" xr2:uid="{00000000-000D-0000-FFFF-FFFF00000000}"/>
  </bookViews>
  <sheets>
    <sheet name="Data Collection_Walmart" sheetId="1" r:id="rId1"/>
    <sheet name="Data Collection_Target" sheetId="6" r:id="rId2"/>
    <sheet name="Process_For_Charts" sheetId="9" r:id="rId3"/>
    <sheet name="Charts" sheetId="7" r:id="rId4"/>
    <sheet name="Process" sheetId="2" r:id="rId5"/>
    <sheet name="Sheet3" sheetId="4" state="hidden" r:id="rId6"/>
    <sheet name="Written Information" sheetId="5" r:id="rId7"/>
  </sheets>
  <definedNames>
    <definedName name="_xlchart.v1.0" hidden="1">Process_For_Charts!$A$10</definedName>
    <definedName name="_xlchart.v1.1" hidden="1">Process_For_Charts!$A$2</definedName>
    <definedName name="_xlchart.v1.10" hidden="1">Process_For_Charts!$A$10</definedName>
    <definedName name="_xlchart.v1.11" hidden="1">Process_For_Charts!$A$2</definedName>
    <definedName name="_xlchart.v1.12" hidden="1">Process_For_Charts!$C$10:$C$13</definedName>
    <definedName name="_xlchart.v1.13" hidden="1">Process_For_Charts!$L$10:$L$13</definedName>
    <definedName name="_xlchart.v1.14" hidden="1">Process_For_Charts!$L$2:$L$5</definedName>
    <definedName name="_xlchart.v1.15" hidden="1">Process_For_Charts!$A$10</definedName>
    <definedName name="_xlchart.v1.16" hidden="1">Process_For_Charts!$A$2</definedName>
    <definedName name="_xlchart.v1.17" hidden="1">Process_For_Charts!$C$10:$C$13</definedName>
    <definedName name="_xlchart.v1.18" hidden="1">Process_For_Charts!$L$10:$L$13</definedName>
    <definedName name="_xlchart.v1.19" hidden="1">Process_For_Charts!$L$2:$L$5</definedName>
    <definedName name="_xlchart.v1.2" hidden="1">Process_For_Charts!$C$10:$C$13</definedName>
    <definedName name="_xlchart.v1.20" hidden="1">'Data Collection_Target'!$B$2:$F$2</definedName>
    <definedName name="_xlchart.v1.21" hidden="1">'Data Collection_Target'!$C$3:$F$3</definedName>
    <definedName name="_xlchart.v1.22" hidden="1">'Data Collection_Target'!$C$5:$F$5</definedName>
    <definedName name="_xlchart.v1.23" hidden="1">'Data Collection_Walmart'!$B$2:$F$2</definedName>
    <definedName name="_xlchart.v1.24" hidden="1">'Data Collection_Walmart'!$C$5:$F$5</definedName>
    <definedName name="_xlchart.v1.25" hidden="1">Process_For_Charts!$A$10</definedName>
    <definedName name="_xlchart.v1.26" hidden="1">Process_For_Charts!$A$2</definedName>
    <definedName name="_xlchart.v1.27" hidden="1">Process_For_Charts!$C$10:$C$13</definedName>
    <definedName name="_xlchart.v1.28" hidden="1">Process_For_Charts!$L$10:$L$13</definedName>
    <definedName name="_xlchart.v1.29" hidden="1">Process_For_Charts!$L$2:$L$5</definedName>
    <definedName name="_xlchart.v1.3" hidden="1">Process_For_Charts!$L$10:$L$13</definedName>
    <definedName name="_xlchart.v1.30" hidden="1">Process_For_Charts!$A$10</definedName>
    <definedName name="_xlchart.v1.31" hidden="1">Process_For_Charts!$A$2</definedName>
    <definedName name="_xlchart.v1.32" hidden="1">Process_For_Charts!$C$10:$C$13</definedName>
    <definedName name="_xlchart.v1.33" hidden="1">Process_For_Charts!$L$10:$L$13</definedName>
    <definedName name="_xlchart.v1.34" hidden="1">Process_For_Charts!$L$2:$L$5</definedName>
    <definedName name="_xlchart.v1.35" hidden="1">Process_For_Charts!$A$10</definedName>
    <definedName name="_xlchart.v1.36" hidden="1">Process_For_Charts!$A$2</definedName>
    <definedName name="_xlchart.v1.37" hidden="1">Process_For_Charts!$C$10:$C$13</definedName>
    <definedName name="_xlchart.v1.38" hidden="1">Process_For_Charts!$L$10:$L$13</definedName>
    <definedName name="_xlchart.v1.39" hidden="1">Process_For_Charts!$L$2:$L$5</definedName>
    <definedName name="_xlchart.v1.4" hidden="1">Process_For_Charts!$L$2:$L$5</definedName>
    <definedName name="_xlchart.v1.40" hidden="1">Process_For_Charts!$A$10</definedName>
    <definedName name="_xlchart.v1.41" hidden="1">Process_For_Charts!$A$2</definedName>
    <definedName name="_xlchart.v1.42" hidden="1">Process_For_Charts!$C$10:$C$13</definedName>
    <definedName name="_xlchart.v1.43" hidden="1">Process_For_Charts!$L$10:$L$13</definedName>
    <definedName name="_xlchart.v1.44" hidden="1">Process_For_Charts!$L$2:$L$5</definedName>
    <definedName name="_xlchart.v1.45" hidden="1">Process_For_Charts!$A$10</definedName>
    <definedName name="_xlchart.v1.46" hidden="1">Process_For_Charts!$A$2</definedName>
    <definedName name="_xlchart.v1.47" hidden="1">Process_For_Charts!$C$10:$C$13</definedName>
    <definedName name="_xlchart.v1.48" hidden="1">Process_For_Charts!$L$10:$L$13</definedName>
    <definedName name="_xlchart.v1.49" hidden="1">Process_For_Charts!$L$2:$L$5</definedName>
    <definedName name="_xlchart.v1.5" hidden="1">'Data Collection_Target'!$B$2:$F$2</definedName>
    <definedName name="_xlchart.v1.50" hidden="1">Process_For_Charts!$A$10</definedName>
    <definedName name="_xlchart.v1.51" hidden="1">Process_For_Charts!$A$2</definedName>
    <definedName name="_xlchart.v1.52" hidden="1">Process_For_Charts!$C$10:$C$13</definedName>
    <definedName name="_xlchart.v1.53" hidden="1">Process_For_Charts!$L$10:$L$13</definedName>
    <definedName name="_xlchart.v1.54" hidden="1">Process_For_Charts!$L$2:$L$5</definedName>
    <definedName name="_xlchart.v1.6" hidden="1">'Data Collection_Target'!$C$3:$F$3</definedName>
    <definedName name="_xlchart.v1.7" hidden="1">'Data Collection_Target'!$C$5:$F$5</definedName>
    <definedName name="_xlchart.v1.8" hidden="1">'Data Collection_Walmart'!$B$2:$F$2</definedName>
    <definedName name="_xlchart.v1.9" hidden="1">'Data Collection_Walmart'!$C$5:$F$5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H3" i="1"/>
  <c r="H11" i="5"/>
  <c r="E11" i="5"/>
  <c r="H9" i="5"/>
  <c r="H10" i="5"/>
  <c r="G4" i="5"/>
  <c r="H18" i="5"/>
  <c r="E18" i="5"/>
  <c r="G18" i="5"/>
  <c r="D18" i="5"/>
  <c r="H21" i="5"/>
  <c r="E21" i="5"/>
  <c r="G21" i="5"/>
  <c r="G14" i="5"/>
  <c r="D14" i="5"/>
  <c r="D21" i="5"/>
  <c r="G15" i="5"/>
  <c r="D15" i="5"/>
  <c r="H15" i="5"/>
  <c r="E15" i="5"/>
  <c r="H14" i="5"/>
  <c r="G15" i="2"/>
  <c r="E14" i="5"/>
  <c r="G11" i="5"/>
  <c r="G10" i="5"/>
  <c r="G9" i="5"/>
  <c r="G8" i="5"/>
  <c r="H8" i="5"/>
  <c r="D8" i="5"/>
  <c r="E8" i="5"/>
  <c r="N18" i="2"/>
  <c r="N17" i="2"/>
  <c r="N16" i="2"/>
  <c r="N15" i="2"/>
  <c r="N14" i="2"/>
  <c r="N13" i="2"/>
  <c r="N12" i="2"/>
  <c r="N11" i="2"/>
  <c r="N10" i="2"/>
  <c r="M18" i="2"/>
  <c r="M17" i="2"/>
  <c r="M16" i="2"/>
  <c r="M15" i="2"/>
  <c r="M14" i="2"/>
  <c r="M13" i="2"/>
  <c r="M12" i="2"/>
  <c r="M11" i="2"/>
  <c r="M7" i="2"/>
  <c r="M3" i="2"/>
  <c r="N3" i="2"/>
  <c r="E11" i="2"/>
  <c r="K18" i="2"/>
  <c r="K17" i="2"/>
  <c r="K16" i="2"/>
  <c r="K15" i="2"/>
  <c r="J18" i="2"/>
  <c r="J17" i="2"/>
  <c r="J16" i="2"/>
  <c r="J15" i="2"/>
  <c r="I18" i="2"/>
  <c r="I17" i="2"/>
  <c r="I16" i="2"/>
  <c r="I15" i="2"/>
  <c r="H18" i="2"/>
  <c r="H17" i="2"/>
  <c r="H15" i="2"/>
  <c r="H16" i="2"/>
  <c r="G18" i="2"/>
  <c r="G17" i="2"/>
  <c r="G16" i="2"/>
  <c r="F18" i="2"/>
  <c r="F17" i="2"/>
  <c r="F16" i="2"/>
  <c r="F15" i="2"/>
  <c r="E18" i="2"/>
  <c r="E17" i="2"/>
  <c r="E16" i="2"/>
  <c r="E15" i="2"/>
  <c r="K14" i="2"/>
  <c r="K13" i="2"/>
  <c r="K12" i="2"/>
  <c r="J14" i="2"/>
  <c r="J13" i="2"/>
  <c r="J12" i="2"/>
  <c r="I14" i="2"/>
  <c r="I13" i="2"/>
  <c r="I12" i="2"/>
  <c r="H14" i="2"/>
  <c r="H13" i="2"/>
  <c r="H12" i="2"/>
  <c r="G14" i="2"/>
  <c r="G13" i="2"/>
  <c r="G12" i="2"/>
  <c r="F14" i="2"/>
  <c r="F13" i="2"/>
  <c r="F12" i="2"/>
  <c r="E14" i="2"/>
  <c r="E13" i="2"/>
  <c r="E12" i="2"/>
  <c r="K11" i="2"/>
  <c r="J11" i="2"/>
  <c r="I11" i="2"/>
  <c r="H11" i="2"/>
  <c r="G11" i="2"/>
  <c r="G3" i="2"/>
  <c r="F11" i="2"/>
  <c r="C15" i="2"/>
  <c r="C7" i="2"/>
  <c r="C11" i="2"/>
  <c r="C3" i="2"/>
  <c r="D11" i="5"/>
  <c r="E10" i="5"/>
  <c r="D3" i="2"/>
  <c r="D10" i="5"/>
  <c r="E9" i="5"/>
  <c r="D9" i="5"/>
  <c r="N4" i="2"/>
  <c r="N5" i="2"/>
  <c r="N6" i="2"/>
  <c r="N7" i="2"/>
  <c r="N8" i="2"/>
  <c r="N9" i="2"/>
  <c r="M4" i="2"/>
  <c r="M5" i="2"/>
  <c r="M6" i="2"/>
  <c r="M8" i="2"/>
  <c r="M9" i="2"/>
  <c r="M10" i="2"/>
  <c r="E10" i="2"/>
  <c r="E9" i="2"/>
  <c r="E8" i="2"/>
  <c r="E7" i="2"/>
  <c r="E6" i="2"/>
  <c r="E5" i="2"/>
  <c r="E4" i="2"/>
  <c r="E3" i="2"/>
  <c r="L4" i="2"/>
  <c r="L5" i="2"/>
  <c r="L6" i="2"/>
  <c r="L7" i="2"/>
  <c r="L8" i="2"/>
  <c r="L9" i="2"/>
  <c r="L10" i="2"/>
  <c r="K10" i="2"/>
  <c r="K9" i="2"/>
  <c r="K8" i="2"/>
  <c r="K7" i="2"/>
  <c r="K6" i="2"/>
  <c r="K5" i="2"/>
  <c r="K3" i="2"/>
  <c r="K4" i="2"/>
  <c r="J10" i="2"/>
  <c r="J9" i="2"/>
  <c r="J8" i="2"/>
  <c r="J7" i="2"/>
  <c r="J6" i="2"/>
  <c r="J5" i="2"/>
  <c r="J4" i="2"/>
  <c r="J3" i="2"/>
  <c r="I10" i="2"/>
  <c r="I9" i="2"/>
  <c r="I8" i="2"/>
  <c r="I7" i="2"/>
  <c r="I6" i="2"/>
  <c r="I5" i="2"/>
  <c r="I4" i="2"/>
  <c r="I3" i="2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F10" i="2"/>
  <c r="F9" i="2"/>
  <c r="F8" i="2"/>
  <c r="F7" i="2"/>
  <c r="F6" i="2"/>
  <c r="F5" i="2"/>
  <c r="F4" i="2"/>
  <c r="F3" i="2"/>
  <c r="D10" i="2"/>
  <c r="D9" i="2"/>
  <c r="D8" i="2"/>
  <c r="D7" i="2"/>
  <c r="D6" i="2"/>
  <c r="D5" i="2"/>
  <c r="D4" i="2"/>
  <c r="L3" i="2" l="1"/>
</calcChain>
</file>

<file path=xl/sharedStrings.xml><?xml version="1.0" encoding="utf-8"?>
<sst xmlns="http://schemas.openxmlformats.org/spreadsheetml/2006/main" count="88" uniqueCount="39">
  <si>
    <t>Walmart</t>
  </si>
  <si>
    <t>Quarter</t>
  </si>
  <si>
    <t>Gross Profit</t>
  </si>
  <si>
    <t>Total Assets</t>
  </si>
  <si>
    <t>Total Liabilities</t>
  </si>
  <si>
    <t>Total Stockholder Equity</t>
  </si>
  <si>
    <t>Net Income (Income Statement)</t>
  </si>
  <si>
    <t>Net Income (Cashflow Statement)</t>
  </si>
  <si>
    <t>Cash Flow from Operations</t>
  </si>
  <si>
    <t>Change in Cash and Cash Equivalents</t>
  </si>
  <si>
    <t>Annual</t>
  </si>
  <si>
    <t>Target</t>
  </si>
  <si>
    <t>Stock</t>
  </si>
  <si>
    <t>Date</t>
  </si>
  <si>
    <t>Net Income</t>
  </si>
  <si>
    <t xml:space="preserve">Total Assets </t>
  </si>
  <si>
    <t>Cash Flow From Operations</t>
  </si>
  <si>
    <t>Change In Cash and Cash Equicalents</t>
  </si>
  <si>
    <t>Working Capital</t>
  </si>
  <si>
    <t>Return on Equity</t>
  </si>
  <si>
    <t>Return on Assets</t>
  </si>
  <si>
    <t>Total Score</t>
  </si>
  <si>
    <t>Profitability</t>
  </si>
  <si>
    <t>Profits are the key to financial strength, for without profits all companies will eventually fail.</t>
  </si>
  <si>
    <t>A. Net Income should be positive</t>
  </si>
  <si>
    <t>B. Operating Cash Flow shoud positive</t>
  </si>
  <si>
    <t>C. ROA is net income/ total assets should be above 1%</t>
  </si>
  <si>
    <t>D. Quality of Earning cash flow greater tha net income</t>
  </si>
  <si>
    <t>Debt and Capital</t>
  </si>
  <si>
    <t>Is the company digging deeper into debt or is it climbing out of debt? Is it raising cash by selling shares? Is it growing through acquisition instead of growing organically.</t>
  </si>
  <si>
    <t>E. Total Liabilities vs Total Assets</t>
  </si>
  <si>
    <t>F. Working Capital</t>
  </si>
  <si>
    <t>Operating Efficiency</t>
  </si>
  <si>
    <t>This takes the company's operational pulse. Rising gross margins along with improving asset turnover signals that both the company's competitive position and its productivity are notably improving.</t>
  </si>
  <si>
    <t>G. Gross Profit</t>
  </si>
  <si>
    <t>Financial Strength</t>
  </si>
  <si>
    <t>This test allow you to differentiate between companies that are on the ropes or financially strong</t>
  </si>
  <si>
    <t>H. Total Liabilities vs Operating Cash Flow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</si>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</sst>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d\-mmm\-yyyy;@"/>
  </numFmts>
  <fonts count="32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rgb="FF444444"/>
      <name val="Garamond"/>
      <family val="1"/>
    </font>
    <font>
      <b/>
      <sz val="11"/>
      <color rgb="FF000000"/>
      <name val="Garamond"/>
      <family val="1"/>
    </font>
    <font>
      <b/>
      <sz val="11"/>
      <color rgb="FF444444"/>
      <name val="Garamond"/>
      <family val="1"/>
    </font>
    <font>
      <sz val="13"/>
      <color rgb="FF232A31"/>
      <name val="Helvetica Neue"/>
      <family val="2"/>
    </font>
    <font>
      <b/>
      <sz val="18"/>
      <color theme="1"/>
      <name val="Garamond"/>
      <family val="1"/>
    </font>
    <font>
      <sz val="11"/>
      <color theme="1"/>
      <name val="Calibri"/>
      <family val="2"/>
      <scheme val="minor"/>
    </font>
    <font>
      <sz val="11"/>
      <color theme="1"/>
      <name val="Aptos Bold"/>
    </font>
    <font>
      <sz val="12"/>
      <color theme="1"/>
      <name val="Aptos Bold"/>
    </font>
    <font>
      <sz val="11"/>
      <color theme="0"/>
      <name val="Aptos Bold"/>
    </font>
    <font>
      <sz val="16"/>
      <color theme="5" tint="-0.499984740745262"/>
      <name val="Aptos Bold"/>
    </font>
    <font>
      <sz val="10"/>
      <color theme="5" tint="-0.499984740745262"/>
      <name val="Aptos Bold"/>
    </font>
    <font>
      <sz val="8"/>
      <color theme="5" tint="-0.499984740745262"/>
      <name val="Aptos Bold"/>
    </font>
    <font>
      <sz val="20"/>
      <color theme="5" tint="-0.499984740745262"/>
      <name val="Aptos Bold"/>
    </font>
    <font>
      <sz val="11"/>
      <color theme="5" tint="-0.499984740745262"/>
      <name val="Aptos Bold"/>
    </font>
    <font>
      <sz val="11"/>
      <color theme="1"/>
      <name val="Aptos"/>
    </font>
    <font>
      <sz val="11"/>
      <color theme="1"/>
      <name val="Aptos Display"/>
    </font>
    <font>
      <sz val="9"/>
      <color theme="5" tint="-0.499984740745262"/>
      <name val="Aptos Bold"/>
    </font>
    <font>
      <sz val="11"/>
      <color theme="1"/>
      <name val="Aptos SemiBold"/>
    </font>
    <font>
      <sz val="11"/>
      <color theme="5" tint="-0.499984740745262"/>
      <name val="Aptos SemiBold"/>
    </font>
    <font>
      <sz val="11"/>
      <color theme="5" tint="-0.499984740745262"/>
      <name val="Aptos Display"/>
    </font>
    <font>
      <sz val="10"/>
      <color theme="5" tint="-0.499984740745262"/>
      <name val="Aptos SemiBold"/>
    </font>
    <font>
      <sz val="16"/>
      <color theme="5" tint="-0.499984740745262"/>
      <name val="Aptos Display Bold"/>
    </font>
    <font>
      <sz val="14"/>
      <color theme="5" tint="-0.499984740745262"/>
      <name val="Aptos Display Bold"/>
    </font>
    <font>
      <sz val="20"/>
      <color theme="5" tint="-0.499984740745262"/>
      <name val="Aptos Display Bold"/>
    </font>
    <font>
      <sz val="26"/>
      <color theme="5" tint="0.79998168889431442"/>
      <name val="Aptos Display"/>
    </font>
    <font>
      <b/>
      <sz val="12"/>
      <color theme="1"/>
      <name val="Calibri"/>
      <family val="2"/>
      <scheme val="minor"/>
    </font>
    <font>
      <sz val="26"/>
      <color theme="5" tint="0.79998168889431442"/>
      <name val="Aptos Display Bold"/>
    </font>
    <font>
      <sz val="18"/>
      <color theme="5" tint="-0.499984740745262"/>
      <name val="Aptos Display Bold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medium">
        <color theme="5" tint="-0.24994659260841701"/>
      </bottom>
      <diagonal/>
    </border>
    <border>
      <left style="thick">
        <color theme="5" tint="-0.24994659260841701"/>
      </left>
      <right style="thin">
        <color indexed="64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n">
        <color indexed="64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n">
        <color indexed="64"/>
      </right>
      <top/>
      <bottom style="thick">
        <color theme="5" tint="-0.24994659260841701"/>
      </bottom>
      <diagonal/>
    </border>
    <border>
      <left style="thin">
        <color indexed="64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 style="medium">
        <color theme="5" tint="-0.24994659260841701"/>
      </right>
      <top/>
      <bottom style="medium">
        <color theme="5" tint="-0.24994659260841701"/>
      </bottom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3" fillId="0" borderId="0" xfId="0" applyNumberFormat="1" applyFont="1"/>
    <xf numFmtId="14" fontId="4" fillId="0" borderId="0" xfId="0" applyNumberFormat="1" applyFont="1"/>
    <xf numFmtId="3" fontId="1" fillId="0" borderId="0" xfId="0" applyNumberFormat="1" applyFont="1"/>
    <xf numFmtId="0" fontId="2" fillId="2" borderId="0" xfId="0" applyFont="1" applyFill="1"/>
    <xf numFmtId="14" fontId="2" fillId="3" borderId="0" xfId="0" applyNumberFormat="1" applyFont="1" applyFill="1"/>
    <xf numFmtId="14" fontId="5" fillId="3" borderId="0" xfId="0" applyNumberFormat="1" applyFont="1" applyFill="1"/>
    <xf numFmtId="14" fontId="6" fillId="3" borderId="0" xfId="0" applyNumberFormat="1" applyFont="1" applyFill="1"/>
    <xf numFmtId="14" fontId="2" fillId="5" borderId="0" xfId="0" applyNumberFormat="1" applyFont="1" applyFill="1"/>
    <xf numFmtId="14" fontId="5" fillId="5" borderId="0" xfId="0" applyNumberFormat="1" applyFont="1" applyFill="1"/>
    <xf numFmtId="3" fontId="7" fillId="0" borderId="0" xfId="0" applyNumberFormat="1" applyFont="1"/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6" borderId="0" xfId="0" applyNumberFormat="1" applyFont="1" applyFill="1"/>
    <xf numFmtId="0" fontId="2" fillId="3" borderId="0" xfId="0" applyFont="1" applyFill="1"/>
    <xf numFmtId="0" fontId="2" fillId="5" borderId="0" xfId="0" applyFont="1" applyFill="1"/>
    <xf numFmtId="0" fontId="10" fillId="0" borderId="0" xfId="0" applyFont="1"/>
    <xf numFmtId="0" fontId="12" fillId="11" borderId="20" xfId="0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vertical="center" wrapText="1"/>
    </xf>
    <xf numFmtId="0" fontId="17" fillId="0" borderId="0" xfId="0" applyFont="1"/>
    <xf numFmtId="165" fontId="11" fillId="7" borderId="27" xfId="0" applyNumberFormat="1" applyFont="1" applyFill="1" applyBorder="1"/>
    <xf numFmtId="165" fontId="11" fillId="7" borderId="20" xfId="0" applyNumberFormat="1" applyFont="1" applyFill="1" applyBorder="1"/>
    <xf numFmtId="165" fontId="11" fillId="8" borderId="20" xfId="0" applyNumberFormat="1" applyFont="1" applyFill="1" applyBorder="1"/>
    <xf numFmtId="164" fontId="18" fillId="7" borderId="27" xfId="1" applyNumberFormat="1" applyFont="1" applyFill="1" applyBorder="1"/>
    <xf numFmtId="164" fontId="18" fillId="7" borderId="20" xfId="1" applyNumberFormat="1" applyFont="1" applyFill="1" applyBorder="1"/>
    <xf numFmtId="164" fontId="18" fillId="8" borderId="20" xfId="1" applyNumberFormat="1" applyFont="1" applyFill="1" applyBorder="1"/>
    <xf numFmtId="164" fontId="18" fillId="10" borderId="27" xfId="0" applyNumberFormat="1" applyFont="1" applyFill="1" applyBorder="1"/>
    <xf numFmtId="9" fontId="10" fillId="10" borderId="27" xfId="2" applyFont="1" applyFill="1" applyBorder="1"/>
    <xf numFmtId="0" fontId="19" fillId="0" borderId="0" xfId="0" applyFont="1"/>
    <xf numFmtId="0" fontId="21" fillId="0" borderId="0" xfId="0" applyFont="1"/>
    <xf numFmtId="0" fontId="22" fillId="7" borderId="18" xfId="0" applyFont="1" applyFill="1" applyBorder="1"/>
    <xf numFmtId="0" fontId="22" fillId="7" borderId="2" xfId="0" applyFont="1" applyFill="1" applyBorder="1"/>
    <xf numFmtId="0" fontId="22" fillId="7" borderId="19" xfId="0" applyFont="1" applyFill="1" applyBorder="1"/>
    <xf numFmtId="0" fontId="23" fillId="7" borderId="18" xfId="0" applyFont="1" applyFill="1" applyBorder="1"/>
    <xf numFmtId="0" fontId="23" fillId="7" borderId="2" xfId="0" applyFont="1" applyFill="1" applyBorder="1"/>
    <xf numFmtId="164" fontId="18" fillId="7" borderId="20" xfId="0" applyNumberFormat="1" applyFont="1" applyFill="1" applyBorder="1"/>
    <xf numFmtId="164" fontId="18" fillId="10" borderId="20" xfId="0" applyNumberFormat="1" applyFont="1" applyFill="1" applyBorder="1"/>
    <xf numFmtId="164" fontId="18" fillId="8" borderId="20" xfId="0" applyNumberFormat="1" applyFont="1" applyFill="1" applyBorder="1"/>
    <xf numFmtId="9" fontId="10" fillId="10" borderId="20" xfId="0" applyNumberFormat="1" applyFont="1" applyFill="1" applyBorder="1"/>
    <xf numFmtId="164" fontId="23" fillId="7" borderId="2" xfId="0" applyNumberFormat="1" applyFont="1" applyFill="1" applyBorder="1"/>
    <xf numFmtId="0" fontId="23" fillId="7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0" fontId="13" fillId="10" borderId="24" xfId="0" applyFont="1" applyFill="1" applyBorder="1" applyAlignment="1">
      <alignment horizontal="center" textRotation="255"/>
    </xf>
    <xf numFmtId="0" fontId="13" fillId="10" borderId="25" xfId="0" applyFont="1" applyFill="1" applyBorder="1" applyAlignment="1">
      <alignment horizontal="center" textRotation="255"/>
    </xf>
    <xf numFmtId="0" fontId="13" fillId="10" borderId="22" xfId="0" applyFont="1" applyFill="1" applyBorder="1" applyAlignment="1">
      <alignment horizontal="center" textRotation="255"/>
    </xf>
    <xf numFmtId="0" fontId="13" fillId="10" borderId="23" xfId="0" applyFont="1" applyFill="1" applyBorder="1" applyAlignment="1">
      <alignment horizontal="center" textRotation="255"/>
    </xf>
    <xf numFmtId="0" fontId="16" fillId="10" borderId="22" xfId="0" applyFont="1" applyFill="1" applyBorder="1" applyAlignment="1">
      <alignment horizontal="center" vertical="center" textRotation="255"/>
    </xf>
    <xf numFmtId="0" fontId="16" fillId="10" borderId="23" xfId="0" applyFont="1" applyFill="1" applyBorder="1" applyAlignment="1">
      <alignment horizontal="center" vertical="center" textRotation="255"/>
    </xf>
    <xf numFmtId="0" fontId="20" fillId="10" borderId="26" xfId="0" applyFont="1" applyFill="1" applyBorder="1" applyAlignment="1">
      <alignment horizontal="center" textRotation="255"/>
    </xf>
    <xf numFmtId="0" fontId="20" fillId="10" borderId="21" xfId="0" applyFont="1" applyFill="1" applyBorder="1" applyAlignment="1">
      <alignment horizontal="center" textRotation="255"/>
    </xf>
    <xf numFmtId="0" fontId="15" fillId="10" borderId="21" xfId="0" applyFont="1" applyFill="1" applyBorder="1" applyAlignment="1">
      <alignment horizontal="center" textRotation="255" wrapText="1"/>
    </xf>
    <xf numFmtId="0" fontId="12" fillId="11" borderId="20" xfId="0" applyFont="1" applyFill="1" applyBorder="1" applyAlignment="1">
      <alignment horizontal="center" vertical="center" wrapText="1"/>
    </xf>
    <xf numFmtId="0" fontId="14" fillId="10" borderId="21" xfId="0" applyFont="1" applyFill="1" applyBorder="1" applyAlignment="1">
      <alignment horizontal="center" textRotation="255"/>
    </xf>
    <xf numFmtId="0" fontId="20" fillId="10" borderId="21" xfId="0" applyFont="1" applyFill="1" applyBorder="1" applyAlignment="1">
      <alignment horizontal="center" textRotation="255" wrapText="1"/>
    </xf>
    <xf numFmtId="0" fontId="22" fillId="9" borderId="16" xfId="0" applyFont="1" applyFill="1" applyBorder="1" applyAlignment="1">
      <alignment horizontal="center" wrapText="1"/>
    </xf>
    <xf numFmtId="0" fontId="22" fillId="9" borderId="18" xfId="0" applyFont="1" applyFill="1" applyBorder="1" applyAlignment="1">
      <alignment horizontal="center" wrapText="1"/>
    </xf>
    <xf numFmtId="0" fontId="23" fillId="7" borderId="16" xfId="0" applyFont="1" applyFill="1" applyBorder="1" applyAlignment="1">
      <alignment horizontal="center" wrapText="1"/>
    </xf>
    <xf numFmtId="0" fontId="23" fillId="7" borderId="18" xfId="0" applyFont="1" applyFill="1" applyBorder="1" applyAlignment="1">
      <alignment horizontal="center" wrapText="1"/>
    </xf>
    <xf numFmtId="164" fontId="23" fillId="7" borderId="16" xfId="0" applyNumberFormat="1" applyFont="1" applyFill="1" applyBorder="1" applyAlignment="1">
      <alignment horizontal="center"/>
    </xf>
    <xf numFmtId="164" fontId="23" fillId="7" borderId="18" xfId="0" applyNumberFormat="1" applyFont="1" applyFill="1" applyBorder="1" applyAlignment="1">
      <alignment horizontal="center"/>
    </xf>
    <xf numFmtId="0" fontId="25" fillId="8" borderId="16" xfId="0" applyFont="1" applyFill="1" applyBorder="1" applyAlignment="1">
      <alignment horizontal="center"/>
    </xf>
    <xf numFmtId="0" fontId="25" fillId="8" borderId="17" xfId="0" applyFont="1" applyFill="1" applyBorder="1" applyAlignment="1">
      <alignment horizontal="center"/>
    </xf>
    <xf numFmtId="0" fontId="25" fillId="8" borderId="18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left" wrapText="1"/>
    </xf>
    <xf numFmtId="0" fontId="19" fillId="9" borderId="17" xfId="0" applyFont="1" applyFill="1" applyBorder="1" applyAlignment="1">
      <alignment horizontal="left"/>
    </xf>
    <xf numFmtId="0" fontId="19" fillId="9" borderId="18" xfId="0" applyFont="1" applyFill="1" applyBorder="1" applyAlignment="1">
      <alignment horizontal="left"/>
    </xf>
    <xf numFmtId="0" fontId="19" fillId="9" borderId="16" xfId="0" applyFont="1" applyFill="1" applyBorder="1" applyAlignment="1">
      <alignment horizontal="center"/>
    </xf>
    <xf numFmtId="0" fontId="19" fillId="9" borderId="17" xfId="0" applyFont="1" applyFill="1" applyBorder="1" applyAlignment="1">
      <alignment horizontal="center"/>
    </xf>
    <xf numFmtId="0" fontId="19" fillId="9" borderId="18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8" xfId="0" applyFont="1" applyFill="1" applyBorder="1" applyAlignment="1">
      <alignment horizontal="center"/>
    </xf>
    <xf numFmtId="164" fontId="23" fillId="7" borderId="16" xfId="1" applyNumberFormat="1" applyFont="1" applyFill="1" applyBorder="1" applyAlignment="1">
      <alignment horizontal="center"/>
    </xf>
    <xf numFmtId="164" fontId="23" fillId="7" borderId="18" xfId="1" applyNumberFormat="1" applyFont="1" applyFill="1" applyBorder="1" applyAlignment="1">
      <alignment horizontal="center"/>
    </xf>
    <xf numFmtId="0" fontId="22" fillId="7" borderId="16" xfId="0" applyFont="1" applyFill="1" applyBorder="1" applyAlignment="1">
      <alignment horizontal="center" wrapText="1"/>
    </xf>
    <xf numFmtId="0" fontId="22" fillId="7" borderId="18" xfId="0" applyFont="1" applyFill="1" applyBorder="1" applyAlignment="1">
      <alignment horizontal="center" wrapText="1"/>
    </xf>
    <xf numFmtId="164" fontId="22" fillId="7" borderId="16" xfId="0" applyNumberFormat="1" applyFont="1" applyFill="1" applyBorder="1" applyAlignment="1">
      <alignment horizontal="center"/>
    </xf>
    <xf numFmtId="164" fontId="22" fillId="7" borderId="18" xfId="0" applyNumberFormat="1" applyFont="1" applyFill="1" applyBorder="1" applyAlignment="1">
      <alignment horizontal="center"/>
    </xf>
    <xf numFmtId="0" fontId="26" fillId="8" borderId="16" xfId="0" applyFont="1" applyFill="1" applyBorder="1" applyAlignment="1">
      <alignment horizontal="center"/>
    </xf>
    <xf numFmtId="0" fontId="26" fillId="8" borderId="17" xfId="0" applyFont="1" applyFill="1" applyBorder="1" applyAlignment="1">
      <alignment horizontal="center"/>
    </xf>
    <xf numFmtId="0" fontId="26" fillId="8" borderId="18" xfId="0" applyFont="1" applyFill="1" applyBorder="1" applyAlignment="1">
      <alignment horizontal="center"/>
    </xf>
    <xf numFmtId="0" fontId="28" fillId="11" borderId="10" xfId="0" applyFont="1" applyFill="1" applyBorder="1" applyAlignment="1">
      <alignment horizontal="center"/>
    </xf>
    <xf numFmtId="0" fontId="28" fillId="11" borderId="11" xfId="0" applyFont="1" applyFill="1" applyBorder="1" applyAlignment="1">
      <alignment horizontal="center"/>
    </xf>
    <xf numFmtId="0" fontId="28" fillId="11" borderId="12" xfId="0" applyFont="1" applyFill="1" applyBorder="1" applyAlignment="1">
      <alignment horizontal="center"/>
    </xf>
    <xf numFmtId="0" fontId="28" fillId="11" borderId="0" xfId="0" applyFont="1" applyFill="1" applyAlignment="1">
      <alignment horizontal="center"/>
    </xf>
    <xf numFmtId="0" fontId="28" fillId="11" borderId="13" xfId="0" applyFont="1" applyFill="1" applyBorder="1" applyAlignment="1">
      <alignment horizontal="center"/>
    </xf>
    <xf numFmtId="0" fontId="27" fillId="9" borderId="3" xfId="0" applyFont="1" applyFill="1" applyBorder="1" applyAlignment="1">
      <alignment horizontal="center" wrapText="1"/>
    </xf>
    <xf numFmtId="0" fontId="27" fillId="9" borderId="4" xfId="0" applyFont="1" applyFill="1" applyBorder="1" applyAlignment="1">
      <alignment horizontal="center" wrapText="1"/>
    </xf>
    <xf numFmtId="0" fontId="27" fillId="9" borderId="5" xfId="0" applyFont="1" applyFill="1" applyBorder="1" applyAlignment="1">
      <alignment horizontal="center" wrapText="1"/>
    </xf>
    <xf numFmtId="0" fontId="27" fillId="9" borderId="6" xfId="0" applyFont="1" applyFill="1" applyBorder="1" applyAlignment="1">
      <alignment horizontal="center" wrapText="1"/>
    </xf>
    <xf numFmtId="0" fontId="27" fillId="9" borderId="7" xfId="0" applyFont="1" applyFill="1" applyBorder="1" applyAlignment="1">
      <alignment horizontal="center" wrapText="1"/>
    </xf>
    <xf numFmtId="0" fontId="27" fillId="9" borderId="8" xfId="0" applyFont="1" applyFill="1" applyBorder="1" applyAlignment="1">
      <alignment horizontal="center" wrapText="1"/>
    </xf>
    <xf numFmtId="0" fontId="27" fillId="9" borderId="14" xfId="0" applyFont="1" applyFill="1" applyBorder="1" applyAlignment="1">
      <alignment horizontal="center" wrapText="1"/>
    </xf>
    <xf numFmtId="0" fontId="27" fillId="9" borderId="15" xfId="0" applyFont="1" applyFill="1" applyBorder="1" applyAlignment="1">
      <alignment horizontal="center" wrapText="1"/>
    </xf>
    <xf numFmtId="0" fontId="24" fillId="9" borderId="16" xfId="0" applyFont="1" applyFill="1" applyBorder="1" applyAlignment="1">
      <alignment horizontal="center"/>
    </xf>
    <xf numFmtId="0" fontId="24" fillId="9" borderId="17" xfId="0" applyFont="1" applyFill="1" applyBorder="1" applyAlignment="1">
      <alignment horizontal="center"/>
    </xf>
    <xf numFmtId="0" fontId="24" fillId="9" borderId="18" xfId="0" applyFont="1" applyFill="1" applyBorder="1" applyAlignment="1">
      <alignment horizontal="center"/>
    </xf>
    <xf numFmtId="164" fontId="22" fillId="7" borderId="16" xfId="1" applyNumberFormat="1" applyFont="1" applyFill="1" applyBorder="1" applyAlignment="1">
      <alignment horizontal="center"/>
    </xf>
    <xf numFmtId="164" fontId="22" fillId="7" borderId="18" xfId="1" applyNumberFormat="1" applyFont="1" applyFill="1" applyBorder="1" applyAlignment="1">
      <alignment horizontal="center"/>
    </xf>
    <xf numFmtId="9" fontId="22" fillId="7" borderId="16" xfId="0" applyNumberFormat="1" applyFont="1" applyFill="1" applyBorder="1" applyAlignment="1">
      <alignment horizontal="center"/>
    </xf>
    <xf numFmtId="9" fontId="22" fillId="7" borderId="18" xfId="0" applyNumberFormat="1" applyFont="1" applyFill="1" applyBorder="1" applyAlignment="1">
      <alignment horizontal="center"/>
    </xf>
    <xf numFmtId="9" fontId="22" fillId="7" borderId="16" xfId="2" applyFont="1" applyFill="1" applyBorder="1" applyAlignment="1">
      <alignment horizontal="center"/>
    </xf>
    <xf numFmtId="9" fontId="22" fillId="7" borderId="18" xfId="2" applyFont="1" applyFill="1" applyBorder="1" applyAlignment="1">
      <alignment horizontal="center"/>
    </xf>
    <xf numFmtId="164" fontId="22" fillId="7" borderId="16" xfId="0" applyNumberFormat="1" applyFont="1" applyFill="1" applyBorder="1" applyAlignment="1">
      <alignment horizontal="center" wrapText="1"/>
    </xf>
    <xf numFmtId="164" fontId="22" fillId="7" borderId="18" xfId="0" applyNumberFormat="1" applyFont="1" applyFill="1" applyBorder="1" applyAlignment="1">
      <alignment horizontal="center" wrapText="1"/>
    </xf>
    <xf numFmtId="0" fontId="30" fillId="11" borderId="9" xfId="0" applyFont="1" applyFill="1" applyBorder="1" applyAlignment="1">
      <alignment horizontal="center"/>
    </xf>
    <xf numFmtId="0" fontId="31" fillId="8" borderId="16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27" fillId="8" borderId="18" xfId="0" applyFont="1" applyFill="1" applyBorder="1" applyAlignment="1">
      <alignment horizontal="center"/>
    </xf>
    <xf numFmtId="14" fontId="0" fillId="0" borderId="0" xfId="0" applyNumberFormat="1"/>
    <xf numFmtId="9" fontId="0" fillId="0" borderId="0" xfId="2" applyFont="1"/>
    <xf numFmtId="0" fontId="0" fillId="12" borderId="0" xfId="0" applyFill="1"/>
    <xf numFmtId="14" fontId="0" fillId="12" borderId="0" xfId="0" applyNumberFormat="1" applyFill="1"/>
    <xf numFmtId="9" fontId="0" fillId="12" borderId="0" xfId="2" applyFont="1" applyFill="1"/>
    <xf numFmtId="0" fontId="29" fillId="0" borderId="0" xfId="0" applyFont="1"/>
    <xf numFmtId="44" fontId="0" fillId="12" borderId="0" xfId="1" applyFont="1" applyFill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B067"/>
      <color rgb="FFFF8F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'Data Collection_Walmart'!$H$3</c:f>
          <c:strCache>
            <c:ptCount val="1"/>
            <c:pt idx="0">
              <c:v>Annual - Gross Profit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'Data Collection_Walmart'!$B$2:$F$2</c:f>
              <c:strCache>
                <c:ptCount val="5"/>
                <c:pt idx="0">
                  <c:v>Walmart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'Data Collection_Walmart'!$C$12:$F$12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'Data Collection_Walmart'!$C$13:$F$13</c:f>
              <c:numCache>
                <c:formatCode>"$"#,##0.00</c:formatCode>
                <c:ptCount val="4"/>
                <c:pt idx="0">
                  <c:v>147568000</c:v>
                </c:pt>
                <c:pt idx="1">
                  <c:v>143754000</c:v>
                </c:pt>
                <c:pt idx="2">
                  <c:v>138836000</c:v>
                </c:pt>
                <c:pt idx="3">
                  <c:v>129359000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A-664E-B18A-8B6C49365CDD}"/>
            </c:ext>
          </c:extLst>
        </c:ser>
        <c:ser>
          <c:idx val="1"/>
          <c:order val="1"/>
          <c:tx>
            <c:strRef>
              <c:f>'Data Collection_Target'!$B$2:$F$2</c:f>
              <c:strCache>
                <c:ptCount val="5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'Data Collection_Target'!$C$13:$F$13</c:f>
              <c:numCache>
                <c:formatCode>"$"#,##0.00</c:formatCode>
                <c:ptCount val="4"/>
                <c:pt idx="0">
                  <c:v>14756800</c:v>
                </c:pt>
                <c:pt idx="1">
                  <c:v>31042000</c:v>
                </c:pt>
                <c:pt idx="2">
                  <c:v>27384000</c:v>
                </c:pt>
                <c:pt idx="3">
                  <c:v>23248000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A-664E-B18A-8B6C49365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224128976"/>
        <c:axId val="102816"/>
        <c:axId val="0"/>
      </c:bar3DChart>
      <c:dateAx>
        <c:axId val="224128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16"/>
        <c:crosses val="autoZero"/>
        <c:auto val="1"/>
        <c:lblOffset val="100"/>
        <c:baseTimeUnit val="years"/>
      </c:dateAx>
      <c:valAx>
        <c:axId val="10281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equity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Process_For_Charts!$A$2</c:f>
              <c:strCache>
                <c:ptCount val="1"/>
                <c:pt idx="0">
                  <c:v>Walmart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Process_For_Charts!$C$10:$C$13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Process_For_Charts!$L$2:$L$5</c:f>
              <c:numCache>
                <c:formatCode>0%</c:formatCode>
                <c:ptCount val="4"/>
                <c:pt idx="0">
                  <c:v>0.15229551588802107</c:v>
                </c:pt>
                <c:pt idx="1">
                  <c:v>0.16423432188629838</c:v>
                </c:pt>
                <c:pt idx="2">
                  <c:v>0.16617874978474256</c:v>
                </c:pt>
                <c:pt idx="3">
                  <c:v>0.19929287924038089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C-2043-9D0B-8FB0AB96D6EB}"/>
            </c:ext>
          </c:extLst>
        </c:ser>
        <c:ser>
          <c:idx val="1"/>
          <c:order val="1"/>
          <c:tx>
            <c:strRef>
              <c:f>Process_For_Charts!$A$10</c:f>
              <c:strCache>
                <c:ptCount val="1"/>
                <c:pt idx="0">
                  <c:v>Target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numRef>
              <c:f>Process_For_Charts!$C$10:$C$13</c:f>
              <c:numCache>
                <c:formatCode>m/d/yy</c:formatCode>
                <c:ptCount val="4"/>
                <c:pt idx="0">
                  <c:v>44957</c:v>
                </c:pt>
                <c:pt idx="1">
                  <c:v>44592</c:v>
                </c:pt>
                <c:pt idx="2">
                  <c:v>44227</c:v>
                </c:pt>
                <c:pt idx="3">
                  <c:v>43861</c:v>
                </c:pt>
              </c:numCache>
            </c:numRef>
          </c:cat>
          <c:val>
            <c:numRef>
              <c:f>Process_For_Charts!$L$10:$L$13</c:f>
              <c:numCache>
                <c:formatCode>0%</c:formatCode>
                <c:ptCount val="4"/>
                <c:pt idx="0">
                  <c:v>0.23185988323603002</c:v>
                </c:pt>
                <c:pt idx="1">
                  <c:v>0.54151399391907695</c:v>
                </c:pt>
                <c:pt idx="2">
                  <c:v>0.30249307479224374</c:v>
                </c:pt>
                <c:pt idx="3">
                  <c:v>0.27727541620890728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EC-2043-9D0B-8FB0AB96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3516143"/>
        <c:axId val="511615632"/>
        <c:axId val="0"/>
      </c:bar3DChart>
      <c:dateAx>
        <c:axId val="20535161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5632"/>
        <c:crosses val="autoZero"/>
        <c:auto val="1"/>
        <c:lblOffset val="100"/>
        <c:baseTimeUnit val="years"/>
      </c:dateAx>
      <c:valAx>
        <c:axId val="5116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12700</xdr:rowOff>
    </xdr:from>
    <xdr:to>
      <xdr:col>7</xdr:col>
      <xdr:colOff>571500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AF2BB-7F52-1291-84B5-47E59CD74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20</xdr:row>
      <xdr:rowOff>165100</xdr:rowOff>
    </xdr:from>
    <xdr:to>
      <xdr:col>6</xdr:col>
      <xdr:colOff>25400</xdr:colOff>
      <xdr:row>35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A63D12-80BC-47C5-03AE-B68FBE07A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8"/>
  <sheetViews>
    <sheetView workbookViewId="0">
      <selection activeCell="H3" sqref="H3"/>
    </sheetView>
  </sheetViews>
  <sheetFormatPr baseColWidth="10" defaultColWidth="9.1640625" defaultRowHeight="15"/>
  <cols>
    <col min="1" max="1" width="9.1640625" style="1"/>
    <col min="2" max="2" width="29.33203125" style="1" customWidth="1"/>
    <col min="3" max="6" width="18" style="1" customWidth="1"/>
    <col min="7" max="7" width="9.1640625" style="1"/>
    <col min="8" max="8" width="46.5" style="1" customWidth="1"/>
    <col min="9" max="9" width="11.5" style="1" customWidth="1"/>
    <col min="10" max="16384" width="9.1640625" style="1"/>
  </cols>
  <sheetData>
    <row r="2" spans="2:14" ht="24">
      <c r="B2" s="43" t="s">
        <v>0</v>
      </c>
      <c r="C2" s="43"/>
      <c r="D2" s="43"/>
      <c r="E2" s="43"/>
      <c r="F2" s="43"/>
    </row>
    <row r="3" spans="2:14">
      <c r="B3" s="16" t="s">
        <v>1</v>
      </c>
      <c r="C3" s="7">
        <v>45138</v>
      </c>
      <c r="D3" s="8">
        <v>45046</v>
      </c>
      <c r="E3" s="8">
        <v>44957</v>
      </c>
      <c r="F3" s="9">
        <v>44865</v>
      </c>
      <c r="H3" s="1" t="str">
        <f>B12&amp;" - "&amp;B13</f>
        <v>Annual - Gross Profit</v>
      </c>
    </row>
    <row r="4" spans="2:14" ht="17">
      <c r="B4" s="6" t="s">
        <v>2</v>
      </c>
      <c r="C4" s="13">
        <v>39782000</v>
      </c>
      <c r="D4" s="13">
        <v>37017000</v>
      </c>
      <c r="E4" s="13">
        <v>38625000</v>
      </c>
      <c r="F4" s="13">
        <v>37200000</v>
      </c>
      <c r="I4" s="12"/>
    </row>
    <row r="5" spans="2:14" ht="17">
      <c r="B5" s="6" t="s">
        <v>3</v>
      </c>
      <c r="C5" s="13">
        <v>255121000</v>
      </c>
      <c r="D5" s="13">
        <v>245053000</v>
      </c>
      <c r="E5" s="13">
        <v>243457000</v>
      </c>
      <c r="F5" s="13">
        <v>247656000</v>
      </c>
      <c r="I5" s="12"/>
    </row>
    <row r="6" spans="2:14" ht="17">
      <c r="B6" s="6" t="s">
        <v>4</v>
      </c>
      <c r="C6" s="13">
        <v>169562000</v>
      </c>
      <c r="D6" s="13">
        <v>165588000</v>
      </c>
      <c r="E6" s="13">
        <v>159466000</v>
      </c>
      <c r="F6" s="13">
        <v>167273000</v>
      </c>
      <c r="I6" s="12"/>
    </row>
    <row r="7" spans="2:14" ht="17">
      <c r="B7" s="6" t="s">
        <v>5</v>
      </c>
      <c r="C7" s="13">
        <v>79556000</v>
      </c>
      <c r="D7" s="13">
        <v>72405000</v>
      </c>
      <c r="E7" s="13">
        <v>76693000</v>
      </c>
      <c r="F7" s="13">
        <v>72253000</v>
      </c>
      <c r="I7" s="12"/>
    </row>
    <row r="8" spans="2:14">
      <c r="B8" s="6" t="s">
        <v>6</v>
      </c>
      <c r="C8" s="13">
        <v>7891000</v>
      </c>
      <c r="D8" s="13">
        <v>1673000</v>
      </c>
      <c r="E8" s="13">
        <v>6275000</v>
      </c>
      <c r="F8" s="13">
        <v>-1798000</v>
      </c>
    </row>
    <row r="9" spans="2:14">
      <c r="B9" s="6" t="s">
        <v>7</v>
      </c>
      <c r="C9" s="13">
        <v>8053000</v>
      </c>
      <c r="D9" s="13">
        <v>1896000</v>
      </c>
      <c r="E9" s="13">
        <v>5809000</v>
      </c>
      <c r="F9" s="13">
        <v>-1767000</v>
      </c>
      <c r="G9" s="5"/>
      <c r="I9"/>
      <c r="J9"/>
      <c r="K9"/>
      <c r="L9"/>
      <c r="M9"/>
      <c r="N9"/>
    </row>
    <row r="10" spans="2:14">
      <c r="B10" s="6" t="s">
        <v>8</v>
      </c>
      <c r="C10" s="13">
        <v>13568000</v>
      </c>
      <c r="D10" s="13">
        <v>4633000</v>
      </c>
      <c r="E10" s="13">
        <v>13403000</v>
      </c>
      <c r="F10" s="13">
        <v>6458000</v>
      </c>
    </row>
    <row r="11" spans="2:14">
      <c r="B11" s="6" t="s">
        <v>9</v>
      </c>
      <c r="C11" s="13">
        <v>-1522000</v>
      </c>
      <c r="D11" s="13">
        <v>3270000</v>
      </c>
      <c r="E11" s="13">
        <v>1713000</v>
      </c>
      <c r="F11" s="14">
        <v>-2812000</v>
      </c>
    </row>
    <row r="12" spans="2:14">
      <c r="B12" s="17" t="s">
        <v>10</v>
      </c>
      <c r="C12" s="10">
        <v>44957</v>
      </c>
      <c r="D12" s="11">
        <v>44592</v>
      </c>
      <c r="E12" s="11">
        <v>44227</v>
      </c>
      <c r="F12" s="11">
        <v>43861</v>
      </c>
    </row>
    <row r="13" spans="2:14">
      <c r="B13" s="6" t="s">
        <v>2</v>
      </c>
      <c r="C13" s="15">
        <v>147568000</v>
      </c>
      <c r="D13" s="15">
        <v>143754000</v>
      </c>
      <c r="E13" s="15">
        <v>138836000</v>
      </c>
      <c r="F13" s="15">
        <v>129359000</v>
      </c>
    </row>
    <row r="14" spans="2:14">
      <c r="B14" s="6" t="s">
        <v>3</v>
      </c>
      <c r="C14" s="15">
        <v>243457000</v>
      </c>
      <c r="D14" s="15">
        <v>244860000</v>
      </c>
      <c r="E14" s="15">
        <v>252496000</v>
      </c>
      <c r="F14" s="15">
        <v>236495000</v>
      </c>
    </row>
    <row r="15" spans="2:14">
      <c r="B15" s="6" t="s">
        <v>4</v>
      </c>
      <c r="C15" s="15">
        <v>159466000</v>
      </c>
      <c r="D15" s="15">
        <v>152969000</v>
      </c>
      <c r="E15" s="15">
        <v>164965000</v>
      </c>
      <c r="F15" s="15">
        <v>154943000</v>
      </c>
    </row>
    <row r="16" spans="2:14">
      <c r="B16" s="6" t="s">
        <v>5</v>
      </c>
      <c r="C16" s="15">
        <v>76693000</v>
      </c>
      <c r="D16" s="15">
        <v>83253000</v>
      </c>
      <c r="E16" s="15">
        <v>81298000</v>
      </c>
      <c r="F16" s="15">
        <v>74669000</v>
      </c>
    </row>
    <row r="17" spans="2:7">
      <c r="B17" s="6" t="s">
        <v>6</v>
      </c>
      <c r="C17" s="15">
        <v>11680000</v>
      </c>
      <c r="D17" s="15">
        <v>13673000</v>
      </c>
      <c r="E17" s="15">
        <v>13510000</v>
      </c>
      <c r="F17" s="15">
        <v>14881000</v>
      </c>
    </row>
    <row r="18" spans="2:7">
      <c r="B18" s="6" t="s">
        <v>7</v>
      </c>
      <c r="C18" s="15">
        <v>11292000</v>
      </c>
      <c r="D18" s="15">
        <v>13940000</v>
      </c>
      <c r="E18" s="15">
        <v>13706000</v>
      </c>
      <c r="F18" s="15">
        <v>15201000</v>
      </c>
    </row>
    <row r="19" spans="2:7">
      <c r="B19" s="6" t="s">
        <v>8</v>
      </c>
      <c r="C19" s="15">
        <v>29101000</v>
      </c>
      <c r="D19" s="15">
        <v>24181000</v>
      </c>
      <c r="E19" s="15">
        <v>36074000</v>
      </c>
      <c r="F19" s="15">
        <v>25255000</v>
      </c>
      <c r="G19" s="5"/>
    </row>
    <row r="20" spans="2:7">
      <c r="B20" s="6" t="s">
        <v>9</v>
      </c>
      <c r="C20" s="15">
        <v>-5660000</v>
      </c>
      <c r="D20" s="15">
        <v>-4662000</v>
      </c>
      <c r="E20" s="15">
        <v>9886000</v>
      </c>
      <c r="F20" s="15">
        <v>1828000</v>
      </c>
    </row>
    <row r="31" spans="2:7">
      <c r="C31" s="2"/>
      <c r="D31" s="3"/>
      <c r="E31" s="3"/>
      <c r="F31" s="4"/>
    </row>
    <row r="32" spans="2:7">
      <c r="C32" s="5"/>
      <c r="D32" s="5"/>
      <c r="E32" s="5"/>
      <c r="F32" s="5"/>
    </row>
    <row r="33" spans="3:6">
      <c r="C33" s="5"/>
      <c r="D33" s="5"/>
      <c r="E33" s="5"/>
      <c r="F33" s="5"/>
    </row>
    <row r="34" spans="3:6">
      <c r="C34" s="5"/>
      <c r="D34" s="5"/>
      <c r="E34" s="5"/>
      <c r="F34" s="5"/>
    </row>
    <row r="35" spans="3:6">
      <c r="C35" s="5"/>
      <c r="D35" s="5"/>
      <c r="E35" s="5"/>
      <c r="F35" s="5"/>
    </row>
    <row r="38" spans="3:6">
      <c r="C38" s="5"/>
      <c r="D38" s="5"/>
      <c r="E38" s="5"/>
      <c r="F38" s="5"/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8816-4BC3-498C-8EAD-E15C7C2F061B}">
  <dimension ref="B2:F20"/>
  <sheetViews>
    <sheetView workbookViewId="0">
      <selection activeCell="E30" sqref="E30"/>
    </sheetView>
  </sheetViews>
  <sheetFormatPr baseColWidth="10" defaultColWidth="11.5" defaultRowHeight="15"/>
  <cols>
    <col min="2" max="2" width="33.5" customWidth="1"/>
    <col min="3" max="3" width="23.1640625" customWidth="1"/>
    <col min="4" max="4" width="22.1640625" customWidth="1"/>
    <col min="5" max="5" width="22.33203125" customWidth="1"/>
    <col min="6" max="6" width="23.6640625" customWidth="1"/>
  </cols>
  <sheetData>
    <row r="2" spans="2:6" ht="24">
      <c r="B2" s="43" t="s">
        <v>11</v>
      </c>
      <c r="C2" s="43"/>
      <c r="D2" s="43"/>
      <c r="E2" s="43"/>
      <c r="F2" s="43"/>
    </row>
    <row r="3" spans="2:6">
      <c r="B3" s="16" t="s">
        <v>1</v>
      </c>
      <c r="C3" s="7">
        <v>45138</v>
      </c>
      <c r="D3" s="8">
        <v>45046</v>
      </c>
      <c r="E3" s="8">
        <v>44957</v>
      </c>
      <c r="F3" s="9">
        <v>44865</v>
      </c>
    </row>
    <row r="4" spans="2:6">
      <c r="B4" s="6" t="s">
        <v>2</v>
      </c>
      <c r="C4" s="13">
        <v>6975000</v>
      </c>
      <c r="D4" s="13">
        <v>6936000</v>
      </c>
      <c r="E4" s="13">
        <v>7449000</v>
      </c>
      <c r="F4" s="13">
        <v>6838000</v>
      </c>
    </row>
    <row r="5" spans="2:6">
      <c r="B5" s="6" t="s">
        <v>3</v>
      </c>
      <c r="C5" s="13">
        <v>53206000</v>
      </c>
      <c r="D5" s="13">
        <v>52150000</v>
      </c>
      <c r="E5" s="13">
        <v>53335000</v>
      </c>
      <c r="F5" s="13">
        <v>55615000</v>
      </c>
    </row>
    <row r="6" spans="2:6">
      <c r="B6" s="6" t="s">
        <v>4</v>
      </c>
      <c r="C6" s="13">
        <v>55615000</v>
      </c>
      <c r="D6" s="13">
        <v>40545000</v>
      </c>
      <c r="E6" s="13">
        <v>42103000</v>
      </c>
      <c r="F6" s="13">
        <v>44596000</v>
      </c>
    </row>
    <row r="7" spans="2:6">
      <c r="B7" s="6" t="s">
        <v>5</v>
      </c>
      <c r="C7" s="13">
        <v>11990000</v>
      </c>
      <c r="D7" s="13">
        <v>11605000</v>
      </c>
      <c r="E7" s="13">
        <v>11232000</v>
      </c>
      <c r="F7" s="13">
        <v>11019000</v>
      </c>
    </row>
    <row r="8" spans="2:6">
      <c r="B8" s="6" t="s">
        <v>6</v>
      </c>
      <c r="C8" s="13">
        <v>835000</v>
      </c>
      <c r="D8" s="13">
        <v>950000</v>
      </c>
      <c r="E8" s="13">
        <v>876000</v>
      </c>
      <c r="F8" s="13">
        <v>712000</v>
      </c>
    </row>
    <row r="9" spans="2:6">
      <c r="B9" s="6" t="s">
        <v>7</v>
      </c>
      <c r="C9" s="13">
        <v>835000</v>
      </c>
      <c r="D9" s="13">
        <v>950000</v>
      </c>
      <c r="E9" s="13">
        <v>876000</v>
      </c>
      <c r="F9" s="13">
        <v>712000</v>
      </c>
    </row>
    <row r="10" spans="2:6">
      <c r="B10" s="6" t="s">
        <v>8</v>
      </c>
      <c r="C10" s="13">
        <v>2133000</v>
      </c>
      <c r="D10" s="13">
        <v>1265000</v>
      </c>
      <c r="E10" s="13">
        <v>3466000</v>
      </c>
      <c r="F10" s="13">
        <v>599000</v>
      </c>
    </row>
    <row r="11" spans="2:6">
      <c r="B11" s="6" t="s">
        <v>9</v>
      </c>
      <c r="C11" s="13">
        <v>1617000</v>
      </c>
      <c r="D11" s="13">
        <v>1321000</v>
      </c>
      <c r="E11" s="13">
        <v>2229000</v>
      </c>
      <c r="F11" s="14">
        <v>954000</v>
      </c>
    </row>
    <row r="12" spans="2:6">
      <c r="B12" s="17" t="s">
        <v>10</v>
      </c>
      <c r="C12" s="10">
        <v>44957</v>
      </c>
      <c r="D12" s="11">
        <v>44592</v>
      </c>
      <c r="E12" s="11">
        <v>44227</v>
      </c>
      <c r="F12" s="11">
        <v>43861</v>
      </c>
    </row>
    <row r="13" spans="2:6">
      <c r="B13" s="6" t="s">
        <v>2</v>
      </c>
      <c r="C13" s="15">
        <v>14756800</v>
      </c>
      <c r="D13" s="15">
        <v>31042000</v>
      </c>
      <c r="E13" s="15">
        <v>27384000</v>
      </c>
      <c r="F13" s="15">
        <v>23248000</v>
      </c>
    </row>
    <row r="14" spans="2:6">
      <c r="B14" s="6" t="s">
        <v>3</v>
      </c>
      <c r="C14" s="15">
        <v>53335000</v>
      </c>
      <c r="D14" s="15">
        <v>53811000</v>
      </c>
      <c r="E14" s="15">
        <v>51248000</v>
      </c>
      <c r="F14" s="15">
        <v>42779000</v>
      </c>
    </row>
    <row r="15" spans="2:6">
      <c r="B15" s="6" t="s">
        <v>4</v>
      </c>
      <c r="C15" s="15">
        <v>42103000</v>
      </c>
      <c r="D15" s="15">
        <v>40984000</v>
      </c>
      <c r="E15" s="15">
        <v>36808000</v>
      </c>
      <c r="F15" s="15">
        <v>30946000</v>
      </c>
    </row>
    <row r="16" spans="2:6">
      <c r="B16" s="6" t="s">
        <v>5</v>
      </c>
      <c r="C16" s="15">
        <v>11990000</v>
      </c>
      <c r="D16" s="15">
        <v>12827000</v>
      </c>
      <c r="E16" s="15">
        <v>14440000</v>
      </c>
      <c r="F16" s="15">
        <v>11833000</v>
      </c>
    </row>
    <row r="17" spans="2:6">
      <c r="B17" s="6" t="s">
        <v>6</v>
      </c>
      <c r="C17" s="15">
        <v>2780000</v>
      </c>
      <c r="D17" s="15">
        <v>6946000</v>
      </c>
      <c r="E17" s="15">
        <v>4368000</v>
      </c>
      <c r="F17" s="15">
        <v>3281000</v>
      </c>
    </row>
    <row r="18" spans="2:6">
      <c r="B18" s="6" t="s">
        <v>7</v>
      </c>
      <c r="C18" s="15">
        <v>2780000</v>
      </c>
      <c r="D18" s="15">
        <v>6946000</v>
      </c>
      <c r="E18" s="15">
        <v>4368000</v>
      </c>
      <c r="F18" s="15">
        <v>3281000</v>
      </c>
    </row>
    <row r="19" spans="2:6">
      <c r="B19" s="6" t="s">
        <v>8</v>
      </c>
      <c r="C19" s="15">
        <v>4018000</v>
      </c>
      <c r="D19" s="15">
        <v>8625000</v>
      </c>
      <c r="E19" s="15">
        <v>10525000</v>
      </c>
      <c r="F19" s="15">
        <v>11990000</v>
      </c>
    </row>
    <row r="20" spans="2:6">
      <c r="B20" s="6" t="s">
        <v>9</v>
      </c>
      <c r="C20" s="15">
        <v>2229000</v>
      </c>
      <c r="D20" s="15">
        <v>5911000</v>
      </c>
      <c r="E20" s="15">
        <v>8511000</v>
      </c>
      <c r="F20" s="15">
        <v>2577000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48418-579A-3547-8923-74B499CE8AB2}">
  <dimension ref="A1:N17"/>
  <sheetViews>
    <sheetView tabSelected="1" workbookViewId="0">
      <selection activeCell="H30" sqref="H30"/>
    </sheetView>
  </sheetViews>
  <sheetFormatPr baseColWidth="10" defaultRowHeight="15"/>
  <cols>
    <col min="4" max="4" width="14.6640625" bestFit="1" customWidth="1"/>
    <col min="5" max="7" width="15.6640625" bestFit="1" customWidth="1"/>
    <col min="8" max="9" width="14.6640625" bestFit="1" customWidth="1"/>
    <col min="10" max="10" width="14.1640625" bestFit="1" customWidth="1"/>
    <col min="11" max="11" width="15.1640625" bestFit="1" customWidth="1"/>
  </cols>
  <sheetData>
    <row r="1" spans="1:14" ht="16">
      <c r="A1" t="s">
        <v>12</v>
      </c>
      <c r="C1" s="116" t="s">
        <v>13</v>
      </c>
      <c r="D1" s="116" t="s">
        <v>14</v>
      </c>
      <c r="E1" s="116" t="s">
        <v>2</v>
      </c>
      <c r="F1" s="116" t="s">
        <v>15</v>
      </c>
      <c r="G1" s="116" t="s">
        <v>4</v>
      </c>
      <c r="H1" s="116" t="s">
        <v>5</v>
      </c>
      <c r="I1" s="116" t="s">
        <v>16</v>
      </c>
      <c r="J1" s="116" t="s">
        <v>17</v>
      </c>
      <c r="K1" s="116" t="s">
        <v>18</v>
      </c>
      <c r="L1" s="116" t="s">
        <v>19</v>
      </c>
      <c r="M1" s="116" t="s">
        <v>20</v>
      </c>
      <c r="N1" s="116"/>
    </row>
    <row r="2" spans="1:14">
      <c r="A2" t="s">
        <v>0</v>
      </c>
      <c r="B2" s="113" t="s">
        <v>10</v>
      </c>
      <c r="C2" s="114">
        <v>44957</v>
      </c>
      <c r="D2" s="117">
        <v>11680000</v>
      </c>
      <c r="E2" s="117">
        <v>147568000</v>
      </c>
      <c r="F2" s="117">
        <v>243457000</v>
      </c>
      <c r="G2" s="117">
        <v>159466000</v>
      </c>
      <c r="H2" s="117">
        <v>76693000</v>
      </c>
      <c r="I2" s="117">
        <v>29101000</v>
      </c>
      <c r="J2" s="117">
        <v>-5660000</v>
      </c>
      <c r="K2" s="117">
        <v>83991000</v>
      </c>
      <c r="L2" s="115">
        <v>0.15229551588802107</v>
      </c>
      <c r="M2" s="115">
        <v>4.7975617870917656E-2</v>
      </c>
    </row>
    <row r="3" spans="1:14">
      <c r="B3" s="113"/>
      <c r="C3" s="114">
        <v>44592</v>
      </c>
      <c r="D3" s="117">
        <v>13673000</v>
      </c>
      <c r="E3" s="117">
        <v>143754000</v>
      </c>
      <c r="F3" s="117">
        <v>244860000</v>
      </c>
      <c r="G3" s="117">
        <v>152969000</v>
      </c>
      <c r="H3" s="117">
        <v>83253000</v>
      </c>
      <c r="I3" s="117">
        <v>24181000</v>
      </c>
      <c r="J3" s="117">
        <v>-4662000</v>
      </c>
      <c r="K3" s="117">
        <v>91891000</v>
      </c>
      <c r="L3" s="115">
        <v>0.16423432188629838</v>
      </c>
      <c r="M3" s="115">
        <v>5.5840071877807727E-2</v>
      </c>
    </row>
    <row r="4" spans="1:14">
      <c r="B4" s="113"/>
      <c r="C4" s="114">
        <v>44227</v>
      </c>
      <c r="D4" s="117">
        <v>13510000</v>
      </c>
      <c r="E4" s="117">
        <v>138836000</v>
      </c>
      <c r="F4" s="117">
        <v>138836000</v>
      </c>
      <c r="G4" s="117">
        <v>164965000</v>
      </c>
      <c r="H4" s="117">
        <v>81298000</v>
      </c>
      <c r="I4" s="117">
        <v>36074000</v>
      </c>
      <c r="J4" s="117">
        <v>9886000</v>
      </c>
      <c r="K4" s="117">
        <v>-26129000</v>
      </c>
      <c r="L4" s="115">
        <v>0.16617874978474256</v>
      </c>
      <c r="M4" s="115">
        <v>9.7309055288253773E-2</v>
      </c>
    </row>
    <row r="5" spans="1:14">
      <c r="B5" s="113"/>
      <c r="C5" s="114">
        <v>43861</v>
      </c>
      <c r="D5" s="117">
        <v>14881000</v>
      </c>
      <c r="E5" s="117">
        <v>129359000</v>
      </c>
      <c r="F5" s="117">
        <v>129359000</v>
      </c>
      <c r="G5" s="117">
        <v>154943000</v>
      </c>
      <c r="H5" s="117">
        <v>74669000</v>
      </c>
      <c r="I5" s="117">
        <v>25255000</v>
      </c>
      <c r="J5" s="117">
        <v>1828000</v>
      </c>
      <c r="K5" s="117">
        <v>-25584000</v>
      </c>
      <c r="L5" s="115">
        <v>0.19929287924038089</v>
      </c>
      <c r="M5" s="115">
        <v>0.11503644895214094</v>
      </c>
    </row>
    <row r="6" spans="1:14">
      <c r="B6" t="s">
        <v>1</v>
      </c>
      <c r="C6" s="111">
        <v>45138</v>
      </c>
      <c r="D6" s="118">
        <v>7891000</v>
      </c>
      <c r="E6" s="118">
        <v>39782000</v>
      </c>
      <c r="F6" s="118">
        <v>255121000</v>
      </c>
      <c r="G6" s="118">
        <v>169562000</v>
      </c>
      <c r="H6" s="118">
        <v>79556000</v>
      </c>
      <c r="I6" s="118">
        <v>13568000</v>
      </c>
      <c r="J6" s="118">
        <v>-1522000</v>
      </c>
      <c r="K6" s="118">
        <v>85559000</v>
      </c>
      <c r="L6" s="112">
        <v>9.9187993363165569E-2</v>
      </c>
      <c r="M6" s="112">
        <v>3.0930421251092619E-2</v>
      </c>
    </row>
    <row r="7" spans="1:14">
      <c r="C7" s="111">
        <v>45046</v>
      </c>
      <c r="D7" s="118">
        <v>1673000</v>
      </c>
      <c r="E7" s="118">
        <v>37017000</v>
      </c>
      <c r="F7" s="118">
        <v>244860000</v>
      </c>
      <c r="G7" s="118">
        <v>165588000</v>
      </c>
      <c r="H7" s="118">
        <v>72405000</v>
      </c>
      <c r="I7" s="118">
        <v>4633000</v>
      </c>
      <c r="J7" s="118">
        <v>3270000</v>
      </c>
      <c r="K7" s="118">
        <v>79272000</v>
      </c>
      <c r="L7" s="112">
        <v>2.3106139078792901E-2</v>
      </c>
      <c r="M7" s="112">
        <v>6.8324757004002284E-3</v>
      </c>
    </row>
    <row r="8" spans="1:14">
      <c r="C8" s="111">
        <v>44957</v>
      </c>
      <c r="D8" s="118">
        <v>5809000</v>
      </c>
      <c r="E8" s="118">
        <v>38625000</v>
      </c>
      <c r="F8" s="118">
        <v>252496000</v>
      </c>
      <c r="G8" s="118">
        <v>159466000</v>
      </c>
      <c r="H8" s="118">
        <v>76693000</v>
      </c>
      <c r="I8" s="118">
        <v>13403000</v>
      </c>
      <c r="J8" s="118">
        <v>1713000</v>
      </c>
      <c r="K8" s="118">
        <v>93030000</v>
      </c>
      <c r="L8" s="112">
        <v>7.5743548954924175E-2</v>
      </c>
      <c r="M8" s="112">
        <v>2.3006305050377037E-2</v>
      </c>
    </row>
    <row r="9" spans="1:14">
      <c r="C9" s="111">
        <v>44865</v>
      </c>
      <c r="D9" s="118">
        <v>-1798000</v>
      </c>
      <c r="E9" s="118">
        <v>37200000</v>
      </c>
      <c r="F9" s="118">
        <v>236495000</v>
      </c>
      <c r="G9" s="118">
        <v>167273000</v>
      </c>
      <c r="H9" s="118">
        <v>72253000</v>
      </c>
      <c r="I9" s="118">
        <v>6458000</v>
      </c>
      <c r="J9" s="118">
        <v>-2812000</v>
      </c>
      <c r="K9" s="118">
        <v>69222000</v>
      </c>
      <c r="L9" s="112">
        <v>-2.488477987073201E-2</v>
      </c>
      <c r="M9" s="112">
        <v>-7.6026977314530963E-3</v>
      </c>
    </row>
    <row r="10" spans="1:14">
      <c r="A10" t="s">
        <v>11</v>
      </c>
      <c r="B10" s="113" t="s">
        <v>10</v>
      </c>
      <c r="C10" s="114">
        <v>44957</v>
      </c>
      <c r="D10" s="117">
        <v>2780000</v>
      </c>
      <c r="E10" s="117">
        <v>14756800</v>
      </c>
      <c r="F10" s="117">
        <v>53335000</v>
      </c>
      <c r="G10" s="117">
        <v>42103000</v>
      </c>
      <c r="H10" s="117">
        <v>11990000</v>
      </c>
      <c r="I10" s="117">
        <v>4018000</v>
      </c>
      <c r="J10" s="117">
        <v>2229000</v>
      </c>
      <c r="K10" s="117">
        <v>-1654000</v>
      </c>
      <c r="L10" s="115">
        <v>0.23185988323603002</v>
      </c>
      <c r="M10" s="115">
        <v>5.212337114465173E-2</v>
      </c>
    </row>
    <row r="11" spans="1:14">
      <c r="B11" s="113"/>
      <c r="C11" s="114">
        <v>44592</v>
      </c>
      <c r="D11" s="117">
        <v>6946000</v>
      </c>
      <c r="E11" s="117">
        <v>31042000</v>
      </c>
      <c r="F11" s="117">
        <v>53811000</v>
      </c>
      <c r="G11" s="117">
        <v>40984000</v>
      </c>
      <c r="H11" s="117">
        <v>12827000</v>
      </c>
      <c r="I11" s="117">
        <v>8625000</v>
      </c>
      <c r="J11" s="117">
        <v>5911000</v>
      </c>
      <c r="K11" s="117">
        <v>-174000</v>
      </c>
      <c r="L11" s="115">
        <v>0.54151399391907695</v>
      </c>
      <c r="M11" s="115">
        <v>0.12908141458066194</v>
      </c>
    </row>
    <row r="12" spans="1:14">
      <c r="B12" s="113"/>
      <c r="C12" s="114">
        <v>44227</v>
      </c>
      <c r="D12" s="117">
        <v>4368000</v>
      </c>
      <c r="E12" s="117">
        <v>27384000</v>
      </c>
      <c r="F12" s="117">
        <v>51248000</v>
      </c>
      <c r="G12" s="117">
        <v>36808000</v>
      </c>
      <c r="H12" s="117">
        <v>14440000</v>
      </c>
      <c r="I12" s="117">
        <v>10525000</v>
      </c>
      <c r="J12" s="117">
        <v>8511000</v>
      </c>
      <c r="K12" s="117">
        <v>631000</v>
      </c>
      <c r="L12" s="115">
        <v>0.30249307479224374</v>
      </c>
      <c r="M12" s="115">
        <v>8.5232594442709961E-2</v>
      </c>
    </row>
    <row r="13" spans="1:14">
      <c r="B13" s="113"/>
      <c r="C13" s="114">
        <v>43861</v>
      </c>
      <c r="D13" s="117">
        <v>3281000</v>
      </c>
      <c r="E13" s="117">
        <v>23248000</v>
      </c>
      <c r="F13" s="117">
        <v>42779000</v>
      </c>
      <c r="G13" s="117">
        <v>30946000</v>
      </c>
      <c r="H13" s="117">
        <v>11833000</v>
      </c>
      <c r="I13" s="117">
        <v>11990000</v>
      </c>
      <c r="J13" s="117">
        <v>2577000</v>
      </c>
      <c r="K13" s="117">
        <v>-1585000</v>
      </c>
      <c r="L13" s="115">
        <v>0.27727541620890728</v>
      </c>
      <c r="M13" s="115">
        <v>7.669650996984502E-2</v>
      </c>
    </row>
    <row r="14" spans="1:14">
      <c r="B14" t="s">
        <v>1</v>
      </c>
      <c r="C14" s="111">
        <v>45138</v>
      </c>
      <c r="D14" s="118">
        <v>835000</v>
      </c>
      <c r="E14" s="118">
        <v>6975000</v>
      </c>
      <c r="F14" s="118">
        <v>53206000</v>
      </c>
      <c r="G14" s="118">
        <v>55615000</v>
      </c>
      <c r="H14" s="118">
        <v>11990000</v>
      </c>
      <c r="I14" s="118">
        <v>2133000</v>
      </c>
      <c r="J14" s="118">
        <v>1617000</v>
      </c>
      <c r="K14" s="118">
        <v>-3234000</v>
      </c>
      <c r="L14" s="112">
        <v>6.9641367806505428E-2</v>
      </c>
      <c r="M14" s="112">
        <v>1.5693718753524037E-2</v>
      </c>
    </row>
    <row r="15" spans="1:14">
      <c r="C15" s="111">
        <v>45046</v>
      </c>
      <c r="D15" s="118">
        <v>950000</v>
      </c>
      <c r="E15" s="118">
        <v>6936000</v>
      </c>
      <c r="F15" s="118">
        <v>52150000</v>
      </c>
      <c r="G15" s="118">
        <v>40545000</v>
      </c>
      <c r="H15" s="118">
        <v>11605000</v>
      </c>
      <c r="I15" s="118">
        <v>1265000</v>
      </c>
      <c r="J15" s="118">
        <v>1321000</v>
      </c>
      <c r="K15" s="118">
        <v>-2094000</v>
      </c>
      <c r="L15" s="112">
        <v>8.1861266695389914E-2</v>
      </c>
      <c r="M15" s="112">
        <v>1.8216682646212849E-2</v>
      </c>
    </row>
    <row r="16" spans="1:14">
      <c r="C16" s="111">
        <v>44957</v>
      </c>
      <c r="D16" s="118">
        <v>876000</v>
      </c>
      <c r="E16" s="118">
        <v>7449000</v>
      </c>
      <c r="F16" s="118">
        <v>53335000</v>
      </c>
      <c r="G16" s="118">
        <v>42103000</v>
      </c>
      <c r="H16" s="118">
        <v>11232000</v>
      </c>
      <c r="I16" s="118">
        <v>3466000</v>
      </c>
      <c r="J16" s="118">
        <v>2229000</v>
      </c>
      <c r="K16" s="118">
        <v>-1654000</v>
      </c>
      <c r="L16" s="112">
        <v>7.7991452991452992E-2</v>
      </c>
      <c r="M16" s="112">
        <v>1.6424486734789537E-2</v>
      </c>
    </row>
    <row r="17" spans="3:13">
      <c r="C17" s="111">
        <v>44865</v>
      </c>
      <c r="D17" s="118">
        <v>712000</v>
      </c>
      <c r="E17" s="118">
        <v>6838000</v>
      </c>
      <c r="F17" s="118">
        <v>55615000</v>
      </c>
      <c r="G17" s="118">
        <v>44596000</v>
      </c>
      <c r="H17" s="118">
        <v>11019000</v>
      </c>
      <c r="I17" s="118">
        <v>599000</v>
      </c>
      <c r="J17" s="118">
        <v>954000</v>
      </c>
      <c r="K17" s="118">
        <v>-3390000</v>
      </c>
      <c r="L17" s="112">
        <v>6.4615663853344218E-2</v>
      </c>
      <c r="M17" s="112">
        <v>1.2802301537355031E-2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7F24-1E43-5347-9057-24C87B25B6A1}">
  <dimension ref="A1"/>
  <sheetViews>
    <sheetView topLeftCell="A2" zoomScale="110" zoomScaleNormal="110" workbookViewId="0">
      <selection activeCell="H28" sqref="H28"/>
    </sheetView>
  </sheetViews>
  <sheetFormatPr baseColWidth="10" defaultRowHeight="15"/>
  <sheetData>
    <row r="1" spans="1:1">
      <c r="A1" t="s">
        <v>38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F8EF-0144-3B4C-9F8D-1F672FEA1BA0}">
  <dimension ref="A1:N20"/>
  <sheetViews>
    <sheetView topLeftCell="B1" zoomScale="90" zoomScaleNormal="90" workbookViewId="0">
      <selection activeCell="M10" sqref="M10"/>
    </sheetView>
  </sheetViews>
  <sheetFormatPr baseColWidth="10" defaultColWidth="11.5" defaultRowHeight="21" customHeight="1"/>
  <cols>
    <col min="3" max="3" width="8.1640625" customWidth="1"/>
    <col min="4" max="14" width="17.6640625" customWidth="1"/>
  </cols>
  <sheetData>
    <row r="1" spans="1:14" ht="21" customHeight="1" thickBot="1"/>
    <row r="2" spans="1:14" ht="37" customHeight="1" thickBot="1">
      <c r="A2" s="53" t="s">
        <v>12</v>
      </c>
      <c r="B2" s="53"/>
      <c r="C2" s="20"/>
      <c r="D2" s="19" t="s">
        <v>13</v>
      </c>
      <c r="E2" s="20" t="s">
        <v>14</v>
      </c>
      <c r="F2" s="20" t="s">
        <v>2</v>
      </c>
      <c r="G2" s="20" t="s">
        <v>15</v>
      </c>
      <c r="H2" s="20" t="s">
        <v>4</v>
      </c>
      <c r="I2" s="20" t="s">
        <v>5</v>
      </c>
      <c r="J2" s="20" t="s">
        <v>16</v>
      </c>
      <c r="K2" s="20" t="s">
        <v>17</v>
      </c>
      <c r="L2" s="20" t="s">
        <v>18</v>
      </c>
      <c r="M2" s="20" t="s">
        <v>19</v>
      </c>
      <c r="N2" s="20" t="s">
        <v>20</v>
      </c>
    </row>
    <row r="3" spans="1:14" ht="21" customHeight="1" thickBot="1">
      <c r="A3" s="44" t="s">
        <v>0</v>
      </c>
      <c r="B3" s="45"/>
      <c r="C3" s="50" t="str">
        <f>'Data Collection_Walmart'!B12</f>
        <v>Annual</v>
      </c>
      <c r="D3" s="22">
        <f>'Data Collection_Walmart'!C12</f>
        <v>44957</v>
      </c>
      <c r="E3" s="25">
        <f>'Data Collection_Walmart'!C17</f>
        <v>11680000</v>
      </c>
      <c r="F3" s="25">
        <f>'Data Collection_Walmart'!C13</f>
        <v>147568000</v>
      </c>
      <c r="G3" s="25">
        <f>'Data Collection_Walmart'!C14</f>
        <v>243457000</v>
      </c>
      <c r="H3" s="25">
        <f>'Data Collection_Walmart'!C15</f>
        <v>159466000</v>
      </c>
      <c r="I3" s="25">
        <f>'Data Collection_Walmart'!C16</f>
        <v>76693000</v>
      </c>
      <c r="J3" s="25">
        <f>'Data Collection_Walmart'!C19</f>
        <v>29101000</v>
      </c>
      <c r="K3" s="25">
        <f>'Data Collection_Walmart'!C20</f>
        <v>-5660000</v>
      </c>
      <c r="L3" s="28">
        <f>G3-H3</f>
        <v>83991000</v>
      </c>
      <c r="M3" s="29">
        <f>IFERROR(IF(I3="",0,E3/I3)," ")</f>
        <v>0.15229551588802107</v>
      </c>
      <c r="N3" s="29">
        <f>IF(G3="",0,E3/G3)</f>
        <v>4.7975617870917656E-2</v>
      </c>
    </row>
    <row r="4" spans="1:14" ht="21" customHeight="1" thickTop="1" thickBot="1">
      <c r="A4" s="46"/>
      <c r="B4" s="47"/>
      <c r="C4" s="51"/>
      <c r="D4" s="23">
        <f>'Data Collection_Walmart'!D12</f>
        <v>44592</v>
      </c>
      <c r="E4" s="26">
        <f>'Data Collection_Walmart'!D17</f>
        <v>13673000</v>
      </c>
      <c r="F4" s="26">
        <f>'Data Collection_Walmart'!D13</f>
        <v>143754000</v>
      </c>
      <c r="G4" s="26">
        <f>'Data Collection_Walmart'!D14</f>
        <v>244860000</v>
      </c>
      <c r="H4" s="26">
        <f>'Data Collection_Walmart'!D15</f>
        <v>152969000</v>
      </c>
      <c r="I4" s="26">
        <f>'Data Collection_Walmart'!D16</f>
        <v>83253000</v>
      </c>
      <c r="J4" s="26">
        <f>'Data Collection_Walmart'!D19</f>
        <v>24181000</v>
      </c>
      <c r="K4" s="26">
        <f>'Data Collection_Walmart'!D20</f>
        <v>-4662000</v>
      </c>
      <c r="L4" s="28">
        <f t="shared" ref="L4:L10" si="0">G4-H4</f>
        <v>91891000</v>
      </c>
      <c r="M4" s="29">
        <f t="shared" ref="M4:M10" si="1">IFERROR(IF(I4="",0,E4/I4)," ")</f>
        <v>0.16423432188629838</v>
      </c>
      <c r="N4" s="29">
        <f t="shared" ref="N4:N9" si="2">IF(G4="",0,E4/G4)</f>
        <v>5.5840071877807727E-2</v>
      </c>
    </row>
    <row r="5" spans="1:14" ht="21" customHeight="1" thickTop="1" thickBot="1">
      <c r="A5" s="46"/>
      <c r="B5" s="47"/>
      <c r="C5" s="51"/>
      <c r="D5" s="23">
        <f>'Data Collection_Walmart'!E12</f>
        <v>44227</v>
      </c>
      <c r="E5" s="25">
        <f>'Data Collection_Walmart'!E17</f>
        <v>13510000</v>
      </c>
      <c r="F5" s="26">
        <f>'Data Collection_Walmart'!E13</f>
        <v>138836000</v>
      </c>
      <c r="G5" s="26">
        <f>'Data Collection_Walmart'!E13</f>
        <v>138836000</v>
      </c>
      <c r="H5" s="26">
        <f>'Data Collection_Walmart'!E15</f>
        <v>164965000</v>
      </c>
      <c r="I5" s="26">
        <f>'Data Collection_Walmart'!E16</f>
        <v>81298000</v>
      </c>
      <c r="J5" s="26">
        <f>'Data Collection_Walmart'!E19</f>
        <v>36074000</v>
      </c>
      <c r="K5" s="26">
        <f>'Data Collection_Walmart'!E20</f>
        <v>9886000</v>
      </c>
      <c r="L5" s="28">
        <f t="shared" si="0"/>
        <v>-26129000</v>
      </c>
      <c r="M5" s="29">
        <f t="shared" si="1"/>
        <v>0.16617874978474256</v>
      </c>
      <c r="N5" s="29">
        <f t="shared" si="2"/>
        <v>9.7309055288253773E-2</v>
      </c>
    </row>
    <row r="6" spans="1:14" ht="21" customHeight="1" thickTop="1" thickBot="1">
      <c r="A6" s="46"/>
      <c r="B6" s="47"/>
      <c r="C6" s="51"/>
      <c r="D6" s="23">
        <f>'Data Collection_Walmart'!F12</f>
        <v>43861</v>
      </c>
      <c r="E6" s="26">
        <f>'Data Collection_Walmart'!F17</f>
        <v>14881000</v>
      </c>
      <c r="F6" s="26">
        <f>'Data Collection_Walmart'!F13</f>
        <v>129359000</v>
      </c>
      <c r="G6" s="26">
        <f>'Data Collection_Walmart'!F13</f>
        <v>129359000</v>
      </c>
      <c r="H6" s="26">
        <f>'Data Collection_Walmart'!F15</f>
        <v>154943000</v>
      </c>
      <c r="I6" s="26">
        <f>'Data Collection_Walmart'!F16</f>
        <v>74669000</v>
      </c>
      <c r="J6" s="26">
        <f>'Data Collection_Walmart'!F19</f>
        <v>25255000</v>
      </c>
      <c r="K6" s="26">
        <f>'Data Collection_Walmart'!F20</f>
        <v>1828000</v>
      </c>
      <c r="L6" s="28">
        <f t="shared" si="0"/>
        <v>-25584000</v>
      </c>
      <c r="M6" s="29">
        <f t="shared" si="1"/>
        <v>0.19929287924038089</v>
      </c>
      <c r="N6" s="29">
        <f t="shared" si="2"/>
        <v>0.11503644895214094</v>
      </c>
    </row>
    <row r="7" spans="1:14" ht="21" customHeight="1" thickTop="1" thickBot="1">
      <c r="A7" s="46"/>
      <c r="B7" s="47"/>
      <c r="C7" s="52" t="str">
        <f>'Data Collection_Walmart'!B3</f>
        <v>Quarter</v>
      </c>
      <c r="D7" s="24">
        <f>'Data Collection_Walmart'!C3</f>
        <v>45138</v>
      </c>
      <c r="E7" s="27">
        <f>'Data Collection_Walmart'!C8</f>
        <v>7891000</v>
      </c>
      <c r="F7" s="27">
        <f>'Data Collection_Walmart'!C4</f>
        <v>39782000</v>
      </c>
      <c r="G7" s="27">
        <f>'Data Collection_Walmart'!C5</f>
        <v>255121000</v>
      </c>
      <c r="H7" s="27">
        <f>'Data Collection_Walmart'!C6</f>
        <v>169562000</v>
      </c>
      <c r="I7" s="27">
        <f>'Data Collection_Walmart'!C7</f>
        <v>79556000</v>
      </c>
      <c r="J7" s="27">
        <f>'Data Collection_Walmart'!C10</f>
        <v>13568000</v>
      </c>
      <c r="K7" s="27">
        <f>'Data Collection_Walmart'!C11</f>
        <v>-1522000</v>
      </c>
      <c r="L7" s="28">
        <f t="shared" si="0"/>
        <v>85559000</v>
      </c>
      <c r="M7" s="29">
        <f>IFERROR(IF(I7="",0,E7/I7)," ")</f>
        <v>9.9187993363165569E-2</v>
      </c>
      <c r="N7" s="29">
        <f t="shared" si="2"/>
        <v>3.0930421251092619E-2</v>
      </c>
    </row>
    <row r="8" spans="1:14" ht="21" customHeight="1" thickTop="1" thickBot="1">
      <c r="A8" s="46"/>
      <c r="B8" s="47"/>
      <c r="C8" s="52"/>
      <c r="D8" s="24">
        <f>'Data Collection_Walmart'!D3</f>
        <v>45046</v>
      </c>
      <c r="E8" s="27">
        <f>'Data Collection_Walmart'!D8</f>
        <v>1673000</v>
      </c>
      <c r="F8" s="27">
        <f>'Data Collection_Walmart'!D4</f>
        <v>37017000</v>
      </c>
      <c r="G8" s="27">
        <f>'Data Collection_Walmart'!D14</f>
        <v>244860000</v>
      </c>
      <c r="H8" s="27">
        <f>'Data Collection_Walmart'!D6</f>
        <v>165588000</v>
      </c>
      <c r="I8" s="27">
        <f>'Data Collection_Walmart'!D7</f>
        <v>72405000</v>
      </c>
      <c r="J8" s="27">
        <f>'Data Collection_Walmart'!D10</f>
        <v>4633000</v>
      </c>
      <c r="K8" s="27">
        <f>'Data Collection_Walmart'!D11</f>
        <v>3270000</v>
      </c>
      <c r="L8" s="28">
        <f t="shared" si="0"/>
        <v>79272000</v>
      </c>
      <c r="M8" s="29">
        <f t="shared" si="1"/>
        <v>2.3106139078792901E-2</v>
      </c>
      <c r="N8" s="29">
        <f t="shared" si="2"/>
        <v>6.8324757004002284E-3</v>
      </c>
    </row>
    <row r="9" spans="1:14" ht="21" customHeight="1" thickTop="1" thickBot="1">
      <c r="A9" s="46"/>
      <c r="B9" s="47"/>
      <c r="C9" s="52"/>
      <c r="D9" s="24">
        <f>'Data Collection_Walmart'!E3</f>
        <v>44957</v>
      </c>
      <c r="E9" s="27">
        <f>'Data Collection_Walmart'!E9</f>
        <v>5809000</v>
      </c>
      <c r="F9" s="27">
        <f>'Data Collection_Walmart'!E4</f>
        <v>38625000</v>
      </c>
      <c r="G9" s="27">
        <f>'Data Collection_Walmart'!E14</f>
        <v>252496000</v>
      </c>
      <c r="H9" s="27">
        <f>'Data Collection_Walmart'!E6</f>
        <v>159466000</v>
      </c>
      <c r="I9" s="27">
        <f>'Data Collection_Walmart'!E7</f>
        <v>76693000</v>
      </c>
      <c r="J9" s="27">
        <f>'Data Collection_Walmart'!E10</f>
        <v>13403000</v>
      </c>
      <c r="K9" s="27">
        <f>'Data Collection_Walmart'!E11</f>
        <v>1713000</v>
      </c>
      <c r="L9" s="28">
        <f t="shared" si="0"/>
        <v>93030000</v>
      </c>
      <c r="M9" s="29">
        <f t="shared" si="1"/>
        <v>7.5743548954924175E-2</v>
      </c>
      <c r="N9" s="29">
        <f t="shared" si="2"/>
        <v>2.3006305050377037E-2</v>
      </c>
    </row>
    <row r="10" spans="1:14" ht="21" customHeight="1" thickTop="1" thickBot="1">
      <c r="A10" s="46"/>
      <c r="B10" s="47"/>
      <c r="C10" s="52"/>
      <c r="D10" s="24">
        <f>'Data Collection_Walmart'!F3</f>
        <v>44865</v>
      </c>
      <c r="E10" s="27">
        <f>'Data Collection_Walmart'!F8</f>
        <v>-1798000</v>
      </c>
      <c r="F10" s="27">
        <f>'Data Collection_Walmart'!F4</f>
        <v>37200000</v>
      </c>
      <c r="G10" s="27">
        <f>'Data Collection_Walmart'!F14</f>
        <v>236495000</v>
      </c>
      <c r="H10" s="27">
        <f>'Data Collection_Walmart'!F6</f>
        <v>167273000</v>
      </c>
      <c r="I10" s="27">
        <f>'Data Collection_Walmart'!F7</f>
        <v>72253000</v>
      </c>
      <c r="J10" s="27">
        <f>'Data Collection_Walmart'!F10</f>
        <v>6458000</v>
      </c>
      <c r="K10" s="27">
        <f>'Data Collection_Walmart'!F11</f>
        <v>-2812000</v>
      </c>
      <c r="L10" s="28">
        <f t="shared" si="0"/>
        <v>69222000</v>
      </c>
      <c r="M10" s="29">
        <f t="shared" si="1"/>
        <v>-2.488477987073201E-2</v>
      </c>
      <c r="N10" s="29">
        <f t="shared" ref="N10:N18" si="3">IF(G10="",0,E10/G10)</f>
        <v>-7.6026977314530963E-3</v>
      </c>
    </row>
    <row r="11" spans="1:14" ht="21" customHeight="1" thickTop="1" thickBot="1">
      <c r="A11" s="48" t="s">
        <v>11</v>
      </c>
      <c r="B11" s="49"/>
      <c r="C11" s="54" t="str">
        <f>'Data Collection_Walmart'!B12</f>
        <v>Annual</v>
      </c>
      <c r="D11" s="22">
        <v>44957</v>
      </c>
      <c r="E11" s="37">
        <f>'Data Collection_Target'!C17</f>
        <v>2780000</v>
      </c>
      <c r="F11" s="37">
        <f xml:space="preserve"> 'Data Collection_Target'!C13</f>
        <v>14756800</v>
      </c>
      <c r="G11" s="37">
        <f>'Data Collection_Target'!C14</f>
        <v>53335000</v>
      </c>
      <c r="H11" s="37">
        <f>'Data Collection_Target'!C15</f>
        <v>42103000</v>
      </c>
      <c r="I11" s="37">
        <f>'Data Collection_Target'!C16</f>
        <v>11990000</v>
      </c>
      <c r="J11" s="37">
        <f>'Data Collection_Target'!C19</f>
        <v>4018000</v>
      </c>
      <c r="K11" s="37">
        <f>'Data Collection_Target'!C20</f>
        <v>2229000</v>
      </c>
      <c r="L11" s="38">
        <v>-1654000</v>
      </c>
      <c r="M11" s="40">
        <f t="shared" ref="M11:M18" si="4">IFERROR(IF(I11="",0,E11/I11)," ")</f>
        <v>0.23185988323603002</v>
      </c>
      <c r="N11" s="40">
        <f t="shared" si="3"/>
        <v>5.212337114465173E-2</v>
      </c>
    </row>
    <row r="12" spans="1:14" ht="21" customHeight="1" thickTop="1" thickBot="1">
      <c r="A12" s="48"/>
      <c r="B12" s="49"/>
      <c r="C12" s="54"/>
      <c r="D12" s="23">
        <v>44592</v>
      </c>
      <c r="E12" s="37">
        <f>'Data Collection_Target'!D17</f>
        <v>6946000</v>
      </c>
      <c r="F12" s="37">
        <f>'Data Collection_Target'!D13</f>
        <v>31042000</v>
      </c>
      <c r="G12" s="37">
        <f>'Data Collection_Target'!D14</f>
        <v>53811000</v>
      </c>
      <c r="H12" s="37">
        <f>'Data Collection_Target'!D15</f>
        <v>40984000</v>
      </c>
      <c r="I12" s="37">
        <f>'Data Collection_Target'!D16</f>
        <v>12827000</v>
      </c>
      <c r="J12" s="37">
        <f>'Data Collection_Target'!D19</f>
        <v>8625000</v>
      </c>
      <c r="K12" s="37">
        <f>'Data Collection_Target'!D20</f>
        <v>5911000</v>
      </c>
      <c r="L12" s="38">
        <v>-174000</v>
      </c>
      <c r="M12" s="40">
        <f t="shared" si="4"/>
        <v>0.54151399391907695</v>
      </c>
      <c r="N12" s="40">
        <f t="shared" si="3"/>
        <v>0.12908141458066194</v>
      </c>
    </row>
    <row r="13" spans="1:14" ht="21" customHeight="1" thickTop="1" thickBot="1">
      <c r="A13" s="48"/>
      <c r="B13" s="49"/>
      <c r="C13" s="54"/>
      <c r="D13" s="23">
        <v>44227</v>
      </c>
      <c r="E13" s="37">
        <f>'Data Collection_Target'!E17</f>
        <v>4368000</v>
      </c>
      <c r="F13" s="37">
        <f>'Data Collection_Target'!E13</f>
        <v>27384000</v>
      </c>
      <c r="G13" s="37">
        <f>'Data Collection_Target'!E14</f>
        <v>51248000</v>
      </c>
      <c r="H13" s="37">
        <f>'Data Collection_Target'!E15</f>
        <v>36808000</v>
      </c>
      <c r="I13" s="37">
        <f>'Data Collection_Target'!E16</f>
        <v>14440000</v>
      </c>
      <c r="J13" s="37">
        <f>'Data Collection_Target'!E19</f>
        <v>10525000</v>
      </c>
      <c r="K13" s="37">
        <f>'Data Collection_Target'!E20</f>
        <v>8511000</v>
      </c>
      <c r="L13" s="38">
        <v>631000</v>
      </c>
      <c r="M13" s="40">
        <f t="shared" si="4"/>
        <v>0.30249307479224374</v>
      </c>
      <c r="N13" s="40">
        <f t="shared" si="3"/>
        <v>8.5232594442709961E-2</v>
      </c>
    </row>
    <row r="14" spans="1:14" ht="21" customHeight="1" thickTop="1" thickBot="1">
      <c r="A14" s="48"/>
      <c r="B14" s="49"/>
      <c r="C14" s="54"/>
      <c r="D14" s="23">
        <v>43861</v>
      </c>
      <c r="E14" s="37">
        <f>'Data Collection_Target'!F17</f>
        <v>3281000</v>
      </c>
      <c r="F14" s="37">
        <f>'Data Collection_Target'!F13</f>
        <v>23248000</v>
      </c>
      <c r="G14" s="37">
        <f>'Data Collection_Target'!F14</f>
        <v>42779000</v>
      </c>
      <c r="H14" s="37">
        <f>'Data Collection_Target'!F15</f>
        <v>30946000</v>
      </c>
      <c r="I14" s="37">
        <f>'Data Collection_Target'!F16</f>
        <v>11833000</v>
      </c>
      <c r="J14" s="37">
        <f>'Data Collection_Target'!F19</f>
        <v>11990000</v>
      </c>
      <c r="K14" s="37">
        <f>'Data Collection_Target'!F20</f>
        <v>2577000</v>
      </c>
      <c r="L14" s="38">
        <v>-1585000</v>
      </c>
      <c r="M14" s="40">
        <f t="shared" si="4"/>
        <v>0.27727541620890728</v>
      </c>
      <c r="N14" s="40">
        <f t="shared" si="3"/>
        <v>7.669650996984502E-2</v>
      </c>
    </row>
    <row r="15" spans="1:14" ht="21" customHeight="1" thickTop="1" thickBot="1">
      <c r="A15" s="48"/>
      <c r="B15" s="49"/>
      <c r="C15" s="55" t="str">
        <f>'Data Collection_Walmart'!B3</f>
        <v>Quarter</v>
      </c>
      <c r="D15" s="24">
        <v>45138</v>
      </c>
      <c r="E15" s="39">
        <f>'Data Collection_Target'!C8</f>
        <v>835000</v>
      </c>
      <c r="F15" s="39">
        <f>'Data Collection_Target'!C4</f>
        <v>6975000</v>
      </c>
      <c r="G15" s="39">
        <f>'Data Collection_Target'!C5</f>
        <v>53206000</v>
      </c>
      <c r="H15" s="39">
        <f>'Data Collection_Target'!C6</f>
        <v>55615000</v>
      </c>
      <c r="I15" s="39">
        <f>'Data Collection_Target'!C7</f>
        <v>11990000</v>
      </c>
      <c r="J15" s="39">
        <f>'Data Collection_Target'!C10</f>
        <v>2133000</v>
      </c>
      <c r="K15" s="39">
        <f>'Data Collection_Target'!C11</f>
        <v>1617000</v>
      </c>
      <c r="L15" s="38">
        <v>-3234000</v>
      </c>
      <c r="M15" s="40">
        <f t="shared" si="4"/>
        <v>6.9641367806505428E-2</v>
      </c>
      <c r="N15" s="40">
        <f t="shared" si="3"/>
        <v>1.5693718753524037E-2</v>
      </c>
    </row>
    <row r="16" spans="1:14" ht="21" customHeight="1" thickTop="1" thickBot="1">
      <c r="A16" s="48"/>
      <c r="B16" s="49"/>
      <c r="C16" s="55"/>
      <c r="D16" s="24">
        <v>45046</v>
      </c>
      <c r="E16" s="39">
        <f>'Data Collection_Target'!D8</f>
        <v>950000</v>
      </c>
      <c r="F16" s="39">
        <f>'Data Collection_Target'!D4</f>
        <v>6936000</v>
      </c>
      <c r="G16" s="39">
        <f>'Data Collection_Target'!D5</f>
        <v>52150000</v>
      </c>
      <c r="H16" s="39">
        <f>'Data Collection_Target'!D6</f>
        <v>40545000</v>
      </c>
      <c r="I16" s="39">
        <f>'Data Collection_Target'!D7</f>
        <v>11605000</v>
      </c>
      <c r="J16" s="39">
        <f>'Data Collection_Target'!D10</f>
        <v>1265000</v>
      </c>
      <c r="K16" s="39">
        <f>'Data Collection_Target'!D11</f>
        <v>1321000</v>
      </c>
      <c r="L16" s="38">
        <v>-2094000</v>
      </c>
      <c r="M16" s="40">
        <f t="shared" si="4"/>
        <v>8.1861266695389914E-2</v>
      </c>
      <c r="N16" s="40">
        <f t="shared" si="3"/>
        <v>1.8216682646212849E-2</v>
      </c>
    </row>
    <row r="17" spans="1:14" ht="21" customHeight="1" thickTop="1" thickBot="1">
      <c r="A17" s="48"/>
      <c r="B17" s="49"/>
      <c r="C17" s="55"/>
      <c r="D17" s="24">
        <v>44957</v>
      </c>
      <c r="E17" s="39">
        <f>'Data Collection_Target'!E8</f>
        <v>876000</v>
      </c>
      <c r="F17" s="39">
        <f>'Data Collection_Target'!E4</f>
        <v>7449000</v>
      </c>
      <c r="G17" s="39">
        <f>'Data Collection_Target'!E5</f>
        <v>53335000</v>
      </c>
      <c r="H17" s="39">
        <f>'Data Collection_Target'!E6</f>
        <v>42103000</v>
      </c>
      <c r="I17" s="39">
        <f>'Data Collection_Target'!E7</f>
        <v>11232000</v>
      </c>
      <c r="J17" s="39">
        <f>'Data Collection_Target'!E10</f>
        <v>3466000</v>
      </c>
      <c r="K17" s="39">
        <f>'Data Collection_Target'!E11</f>
        <v>2229000</v>
      </c>
      <c r="L17" s="38">
        <v>-1654000</v>
      </c>
      <c r="M17" s="40">
        <f t="shared" si="4"/>
        <v>7.7991452991452992E-2</v>
      </c>
      <c r="N17" s="40">
        <f t="shared" si="3"/>
        <v>1.6424486734789537E-2</v>
      </c>
    </row>
    <row r="18" spans="1:14" ht="21" customHeight="1" thickTop="1" thickBot="1">
      <c r="A18" s="48"/>
      <c r="B18" s="49"/>
      <c r="C18" s="55"/>
      <c r="D18" s="24">
        <v>44865</v>
      </c>
      <c r="E18" s="39">
        <f>'Data Collection_Target'!F8</f>
        <v>712000</v>
      </c>
      <c r="F18" s="39">
        <f>'Data Collection_Target'!F4</f>
        <v>6838000</v>
      </c>
      <c r="G18" s="39">
        <f>'Data Collection_Target'!F5</f>
        <v>55615000</v>
      </c>
      <c r="H18" s="39">
        <f>'Data Collection_Target'!F6</f>
        <v>44596000</v>
      </c>
      <c r="I18" s="39">
        <f>'Data Collection_Target'!F7</f>
        <v>11019000</v>
      </c>
      <c r="J18" s="39">
        <f>'Data Collection_Target'!F10</f>
        <v>599000</v>
      </c>
      <c r="K18" s="39">
        <f>'Data Collection_Target'!F11</f>
        <v>954000</v>
      </c>
      <c r="L18" s="38">
        <v>-3390000</v>
      </c>
      <c r="M18" s="40">
        <f t="shared" si="4"/>
        <v>6.4615663853344218E-2</v>
      </c>
      <c r="N18" s="40">
        <f t="shared" si="3"/>
        <v>1.2802301537355031E-2</v>
      </c>
    </row>
    <row r="19" spans="1:14" ht="21" customHeight="1" thickTop="1" thickBot="1">
      <c r="A19" s="48"/>
      <c r="B19" s="49"/>
      <c r="C19" s="21"/>
      <c r="D19" s="21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ht="21" customHeight="1" thickTop="1"/>
  </sheetData>
  <mergeCells count="7">
    <mergeCell ref="A3:B10"/>
    <mergeCell ref="A11:B19"/>
    <mergeCell ref="C3:C6"/>
    <mergeCell ref="C7:C10"/>
    <mergeCell ref="A2:B2"/>
    <mergeCell ref="C11:C14"/>
    <mergeCell ref="C15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14ED-16BA-C741-AE90-96BD04F945CB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6628-2C90-CF41-962E-C9A5EA6EFFD0}">
  <dimension ref="B1:I21"/>
  <sheetViews>
    <sheetView workbookViewId="0">
      <selection activeCell="K4" sqref="K4"/>
    </sheetView>
  </sheetViews>
  <sheetFormatPr baseColWidth="10" defaultColWidth="10.83203125" defaultRowHeight="15"/>
  <cols>
    <col min="1" max="1" width="10" style="30" customWidth="1"/>
    <col min="2" max="3" width="14.6640625" style="30" customWidth="1"/>
    <col min="4" max="9" width="15.6640625" style="30" customWidth="1"/>
    <col min="10" max="16384" width="10.83203125" style="30"/>
  </cols>
  <sheetData>
    <row r="1" spans="2:9" ht="16" thickBot="1"/>
    <row r="2" spans="2:9" ht="21" customHeight="1">
      <c r="D2" s="106" t="s">
        <v>21</v>
      </c>
      <c r="E2" s="82"/>
      <c r="F2" s="82"/>
      <c r="G2" s="82"/>
      <c r="H2" s="82"/>
      <c r="I2" s="83"/>
    </row>
    <row r="3" spans="2:9" ht="16" thickBot="1">
      <c r="D3" s="84"/>
      <c r="E3" s="85"/>
      <c r="F3" s="85"/>
      <c r="G3" s="85"/>
      <c r="H3" s="85"/>
      <c r="I3" s="86"/>
    </row>
    <row r="4" spans="2:9" ht="45" customHeight="1">
      <c r="D4" s="87" t="str">
        <f>Process!A3 &amp; CHAR(10) &amp; COUNTIF(D8:D21, "Pass") &amp; " out of " &amp; (COUNTIF(D8:D21, "Pass*") + COUNTIF(D8:D21, "Fail*"))</f>
        <v>Walmart
7 out of 8</v>
      </c>
      <c r="E4" s="88"/>
      <c r="F4" s="93"/>
      <c r="G4" s="87" t="str">
        <f>Process!A11 &amp; CHAR(10) &amp; COUNTIF(G8:G21, "Pass") &amp; " out of " &amp; (COUNTIF(G8:G21, "Pass*") + COUNTIF(G8:G21, "Fail*"))</f>
        <v>Target
5 out of 8</v>
      </c>
      <c r="H4" s="88"/>
      <c r="I4" s="89"/>
    </row>
    <row r="5" spans="2:9">
      <c r="D5" s="90"/>
      <c r="E5" s="91"/>
      <c r="F5" s="94"/>
      <c r="G5" s="90"/>
      <c r="H5" s="91"/>
      <c r="I5" s="92"/>
    </row>
    <row r="6" spans="2:9" ht="21" customHeight="1" thickBot="1">
      <c r="D6" s="79" t="s">
        <v>22</v>
      </c>
      <c r="E6" s="80"/>
      <c r="F6" s="80"/>
      <c r="G6" s="80"/>
      <c r="H6" s="80"/>
      <c r="I6" s="81"/>
    </row>
    <row r="7" spans="2:9" ht="16" thickBot="1">
      <c r="D7" s="95" t="s">
        <v>23</v>
      </c>
      <c r="E7" s="96"/>
      <c r="F7" s="96"/>
      <c r="G7" s="96"/>
      <c r="H7" s="96"/>
      <c r="I7" s="97"/>
    </row>
    <row r="8" spans="2:9" ht="28" customHeight="1" thickBot="1">
      <c r="B8" s="56" t="s">
        <v>24</v>
      </c>
      <c r="C8" s="57"/>
      <c r="D8" s="32" t="str">
        <f>IF(Process!E7&gt;0, "Pass","Fail")</f>
        <v>Pass</v>
      </c>
      <c r="E8" s="98">
        <f>Process!E7</f>
        <v>7891000</v>
      </c>
      <c r="F8" s="99"/>
      <c r="G8" s="33" t="str">
        <f>IF(Process!E15&gt;0, "Pass","Fail")</f>
        <v>Pass</v>
      </c>
      <c r="H8" s="77">
        <f>Process!E15</f>
        <v>835000</v>
      </c>
      <c r="I8" s="78"/>
    </row>
    <row r="9" spans="2:9" ht="28" customHeight="1" thickBot="1">
      <c r="B9" s="56" t="s">
        <v>25</v>
      </c>
      <c r="C9" s="57"/>
      <c r="D9" s="32" t="str">
        <f>IF(Process!J7&gt;0, "Pass", "Fail")</f>
        <v>Pass</v>
      </c>
      <c r="E9" s="98">
        <f>Process!J7</f>
        <v>13568000</v>
      </c>
      <c r="F9" s="99"/>
      <c r="G9" s="33" t="str">
        <f>IF(Process!E16&gt;0, "Pass","Fail")</f>
        <v>Pass</v>
      </c>
      <c r="H9" s="77">
        <f>Process!J16</f>
        <v>1265000</v>
      </c>
      <c r="I9" s="78"/>
    </row>
    <row r="10" spans="2:9" ht="28" customHeight="1" thickBot="1">
      <c r="B10" s="56" t="s">
        <v>26</v>
      </c>
      <c r="C10" s="57"/>
      <c r="D10" s="32" t="str">
        <f>IF(Process!N7&gt;1%,"Pass","Fail")</f>
        <v>Pass</v>
      </c>
      <c r="E10" s="100">
        <f>Process!N7</f>
        <v>3.0930421251092619E-2</v>
      </c>
      <c r="F10" s="101"/>
      <c r="G10" s="33" t="str">
        <f>IF(Process!E17&gt;0, "Pass","Fail")</f>
        <v>Pass</v>
      </c>
      <c r="H10" s="102">
        <f>Process!N17</f>
        <v>1.6424486734789537E-2</v>
      </c>
      <c r="I10" s="103"/>
    </row>
    <row r="11" spans="2:9" ht="28" customHeight="1" thickBot="1">
      <c r="B11" s="56" t="s">
        <v>27</v>
      </c>
      <c r="C11" s="57"/>
      <c r="D11" s="32" t="str">
        <f>IF(Process!J7&gt;Process!E7,"Pass","Fail")</f>
        <v>Pass</v>
      </c>
      <c r="E11" s="75" t="str">
        <f>"Cash Flow=" &amp; DOLLAR(Process!J7,0) &amp;CHAR(10)&amp; "Net Income= " &amp;DOLLAR(Process!E7,0)</f>
        <v>Cash Flow=$13,568,000
Net Income= $7,891,000</v>
      </c>
      <c r="F11" s="76"/>
      <c r="G11" s="34" t="str">
        <f>IF(Process!E18&gt;0, "Pass","Fail")</f>
        <v>Pass</v>
      </c>
      <c r="H11" s="104" t="str">
        <f>"Cash Flow=" &amp; DOLLAR(Process!J15,0) &amp;CHAR(10)&amp; "Net Income= " &amp;DOLLAR(Process!E15,0)</f>
        <v>Cash Flow=$2,133,000
Net Income= $835,000</v>
      </c>
      <c r="I11" s="105"/>
    </row>
    <row r="12" spans="2:9" ht="27" customHeight="1" thickBot="1">
      <c r="B12" s="31"/>
      <c r="C12" s="31"/>
      <c r="D12" s="107" t="s">
        <v>28</v>
      </c>
      <c r="E12" s="80"/>
      <c r="F12" s="80"/>
      <c r="G12" s="80"/>
      <c r="H12" s="80"/>
      <c r="I12" s="81"/>
    </row>
    <row r="13" spans="2:9" ht="39" customHeight="1" thickBot="1">
      <c r="B13" s="31"/>
      <c r="C13" s="31"/>
      <c r="D13" s="65" t="s">
        <v>29</v>
      </c>
      <c r="E13" s="66"/>
      <c r="F13" s="66"/>
      <c r="G13" s="66"/>
      <c r="H13" s="66"/>
      <c r="I13" s="67"/>
    </row>
    <row r="14" spans="2:9" ht="34" customHeight="1" thickBot="1">
      <c r="B14" s="56" t="s">
        <v>30</v>
      </c>
      <c r="C14" s="57"/>
      <c r="D14" s="35" t="str">
        <f>IF(Process!G9&gt;Process!H7, "Pass", "Fail")</f>
        <v>Pass</v>
      </c>
      <c r="E14" s="58" t="str">
        <f>"Assets= "&amp;DOLLAR(Process!G7,0)&amp;CHAR(10)&amp;"Net Income = "&amp;DOLLAR(Process!E7)</f>
        <v>Assets= $255,121,000
Net Income = $7,891,000.00</v>
      </c>
      <c r="F14" s="59"/>
      <c r="G14" s="36" t="str">
        <f>IF(Process!G17&gt;Process!H15, "Pass", "Fail")</f>
        <v>Fail</v>
      </c>
      <c r="H14" s="58" t="str">
        <f>"Assets= "&amp;DOLLAR(Process!G15,0)&amp;CHAR(10)&amp;"Net Income = "&amp;DOLLAR(Process!E15)</f>
        <v>Assets= $53,206,000
Net Income = $835,000.00</v>
      </c>
      <c r="I14" s="59"/>
    </row>
    <row r="15" spans="2:9" ht="16" thickBot="1">
      <c r="B15" s="71" t="s">
        <v>31</v>
      </c>
      <c r="C15" s="72"/>
      <c r="D15" s="35" t="str">
        <f>IF(Process!L7&gt;0,"Pass","Fail")</f>
        <v>Pass</v>
      </c>
      <c r="E15" s="73">
        <f>Process!L7</f>
        <v>85559000</v>
      </c>
      <c r="F15" s="74"/>
      <c r="G15" s="36" t="str">
        <f>IF(Process!L15&gt;0,"Pass","Fail")</f>
        <v>Fail</v>
      </c>
      <c r="H15" s="60">
        <f>Process!L15</f>
        <v>-3234000</v>
      </c>
      <c r="I15" s="61"/>
    </row>
    <row r="16" spans="2:9" ht="42" customHeight="1" thickBot="1">
      <c r="B16" s="31"/>
      <c r="C16" s="31"/>
      <c r="D16" s="108" t="s">
        <v>32</v>
      </c>
      <c r="E16" s="109"/>
      <c r="F16" s="109"/>
      <c r="G16" s="109"/>
      <c r="H16" s="109"/>
      <c r="I16" s="110"/>
    </row>
    <row r="17" spans="2:9" ht="52" customHeight="1" thickBot="1">
      <c r="B17" s="31"/>
      <c r="C17" s="31"/>
      <c r="D17" s="65" t="s">
        <v>33</v>
      </c>
      <c r="E17" s="66"/>
      <c r="F17" s="66"/>
      <c r="G17" s="66"/>
      <c r="H17" s="66"/>
      <c r="I17" s="67"/>
    </row>
    <row r="18" spans="2:9" ht="16" thickBot="1">
      <c r="B18" s="71" t="s">
        <v>34</v>
      </c>
      <c r="C18" s="72"/>
      <c r="D18" s="36" t="str">
        <f>IF(Process!F7&gt;0, "Pass", "Fail")</f>
        <v>Pass</v>
      </c>
      <c r="E18" s="60">
        <f>Process!F7</f>
        <v>39782000</v>
      </c>
      <c r="F18" s="61"/>
      <c r="G18" s="41" t="str">
        <f>IF(Process!F15&gt;0, "Pass", "Fail")</f>
        <v>Pass</v>
      </c>
      <c r="H18" s="60">
        <f>Process!F15</f>
        <v>6975000</v>
      </c>
      <c r="I18" s="61"/>
    </row>
    <row r="19" spans="2:9" ht="22" customHeight="1" thickBot="1">
      <c r="B19" s="31"/>
      <c r="C19" s="31"/>
      <c r="D19" s="62" t="s">
        <v>35</v>
      </c>
      <c r="E19" s="63"/>
      <c r="F19" s="63"/>
      <c r="G19" s="63"/>
      <c r="H19" s="63"/>
      <c r="I19" s="64"/>
    </row>
    <row r="20" spans="2:9" ht="20" customHeight="1" thickBot="1">
      <c r="B20" s="31"/>
      <c r="C20" s="31"/>
      <c r="D20" s="68" t="s">
        <v>36</v>
      </c>
      <c r="E20" s="69"/>
      <c r="F20" s="69"/>
      <c r="G20" s="69"/>
      <c r="H20" s="69"/>
      <c r="I20" s="70"/>
    </row>
    <row r="21" spans="2:9" ht="31.5" customHeight="1" thickBot="1">
      <c r="B21" s="56" t="s">
        <v>37</v>
      </c>
      <c r="C21" s="57"/>
      <c r="D21" s="36" t="str">
        <f>IF(Process!J7&gt;Process!H7, "Pass", "Fail")</f>
        <v>Fail</v>
      </c>
      <c r="E21" s="58" t="str">
        <f>"Cash Flow=" &amp; DOLLAR(Process!J7,0) &amp;CHAR(10)&amp; "Liabilities= " &amp;DOLLAR(Process!H7,0)</f>
        <v>Cash Flow=$13,568,000
Liabilities= $169,562,000</v>
      </c>
      <c r="F21" s="59"/>
      <c r="G21" s="42" t="str">
        <f>IF(Process!J15&gt;Process!H15, "Pass", "Fail")</f>
        <v>Fail</v>
      </c>
      <c r="H21" s="58" t="str">
        <f>"Cash Flow=" &amp; DOLLAR(Process!J15) &amp;CHAR(10)&amp; "Liabilities= " &amp;DOLLAR(Process!H15,0)</f>
        <v>Cash Flow=$2,133,000.00
Liabilities= $55,615,000</v>
      </c>
      <c r="I21" s="59"/>
    </row>
  </sheetData>
  <mergeCells count="35">
    <mergeCell ref="B8:C8"/>
    <mergeCell ref="H8:I8"/>
    <mergeCell ref="E8:F8"/>
    <mergeCell ref="E9:F9"/>
    <mergeCell ref="E10:F10"/>
    <mergeCell ref="D2:I3"/>
    <mergeCell ref="G4:I5"/>
    <mergeCell ref="D4:F5"/>
    <mergeCell ref="D6:I6"/>
    <mergeCell ref="D7:I7"/>
    <mergeCell ref="B14:C14"/>
    <mergeCell ref="E14:F14"/>
    <mergeCell ref="H14:I14"/>
    <mergeCell ref="B9:C9"/>
    <mergeCell ref="B10:C10"/>
    <mergeCell ref="B11:C11"/>
    <mergeCell ref="E11:F11"/>
    <mergeCell ref="H9:I9"/>
    <mergeCell ref="H10:I10"/>
    <mergeCell ref="H11:I11"/>
    <mergeCell ref="D12:I12"/>
    <mergeCell ref="D13:I13"/>
    <mergeCell ref="B21:C21"/>
    <mergeCell ref="E21:F21"/>
    <mergeCell ref="H21:I21"/>
    <mergeCell ref="H15:I15"/>
    <mergeCell ref="D16:I16"/>
    <mergeCell ref="D17:I17"/>
    <mergeCell ref="D19:I19"/>
    <mergeCell ref="D20:I20"/>
    <mergeCell ref="B18:C18"/>
    <mergeCell ref="E18:F18"/>
    <mergeCell ref="H18:I18"/>
    <mergeCell ref="B15:C15"/>
    <mergeCell ref="E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Collection_Walmart</vt:lpstr>
      <vt:lpstr>Data Collection_Target</vt:lpstr>
      <vt:lpstr>Process_For_Charts</vt:lpstr>
      <vt:lpstr>Charts</vt:lpstr>
      <vt:lpstr>Process</vt:lpstr>
      <vt:lpstr>Sheet3</vt:lpstr>
      <vt:lpstr>Written Information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Kani Toure</cp:lastModifiedBy>
  <cp:revision/>
  <dcterms:created xsi:type="dcterms:W3CDTF">2023-10-01T01:58:46Z</dcterms:created>
  <dcterms:modified xsi:type="dcterms:W3CDTF">2023-12-13T01:52:55Z</dcterms:modified>
  <cp:category/>
  <cp:contentStatus/>
</cp:coreProperties>
</file>