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llioPires/Python-Mestrado/"/>
    </mc:Choice>
  </mc:AlternateContent>
  <xr:revisionPtr revIDLastSave="0" documentId="13_ncr:1_{2A4B4D9C-0D44-1042-B72C-45B418F267CD}" xr6:coauthVersionLast="47" xr6:coauthVersionMax="47" xr10:uidLastSave="{00000000-0000-0000-0000-000000000000}"/>
  <bookViews>
    <workbookView xWindow="0" yWindow="500" windowWidth="27720" windowHeight="16120" xr2:uid="{00000000-000D-0000-FFFF-FFFF00000000}"/>
  </bookViews>
  <sheets>
    <sheet name="Distancias" sheetId="3" r:id="rId1"/>
    <sheet name="TSP" sheetId="1" r:id="rId2"/>
    <sheet name="MST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D9" i="3" s="1"/>
  <c r="D6" i="3"/>
  <c r="C6" i="3"/>
  <c r="B6" i="3"/>
  <c r="B5" i="3"/>
  <c r="H4" i="3"/>
  <c r="H5" i="3" s="1"/>
  <c r="G4" i="3"/>
  <c r="F3" i="3"/>
  <c r="F5" i="3" s="1"/>
  <c r="D7" i="3" s="1"/>
  <c r="D3" i="3"/>
  <c r="C8" i="3" s="1"/>
  <c r="F4" i="3" l="1"/>
  <c r="C7" i="3" s="1"/>
  <c r="F6" i="3"/>
  <c r="B7" i="3"/>
  <c r="AD14" i="2"/>
  <c r="M6" i="1"/>
  <c r="H18" i="1"/>
  <c r="H17" i="1"/>
  <c r="H16" i="1"/>
  <c r="H19" i="1"/>
  <c r="F18" i="1"/>
  <c r="H21" i="1"/>
  <c r="H22" i="1" s="1"/>
  <c r="H20" i="1"/>
  <c r="C20" i="1"/>
  <c r="C19" i="1"/>
  <c r="K5" i="1"/>
  <c r="J7" i="1"/>
  <c r="J8" i="1" s="1"/>
  <c r="F12" i="1"/>
  <c r="E12" i="1"/>
  <c r="I7" i="1"/>
  <c r="E11" i="1"/>
  <c r="F10" i="1"/>
  <c r="E10" i="1"/>
  <c r="D10" i="1"/>
  <c r="H7" i="1"/>
  <c r="H8" i="1"/>
  <c r="H9" i="1"/>
  <c r="H6" i="1"/>
  <c r="H5" i="1"/>
  <c r="F9" i="1"/>
  <c r="E9" i="1"/>
  <c r="D9" i="1"/>
  <c r="B9" i="1"/>
  <c r="D8" i="1"/>
  <c r="F6" i="1"/>
</calcChain>
</file>

<file path=xl/sharedStrings.xml><?xml version="1.0" encoding="utf-8"?>
<sst xmlns="http://schemas.openxmlformats.org/spreadsheetml/2006/main" count="83" uniqueCount="64">
  <si>
    <t xml:space="preserve">Clientes </t>
  </si>
  <si>
    <t>Local</t>
  </si>
  <si>
    <t>Base</t>
  </si>
  <si>
    <t>Contagem</t>
  </si>
  <si>
    <t>BH</t>
  </si>
  <si>
    <t>Xermont</t>
  </si>
  <si>
    <t>BH Xermont</t>
  </si>
  <si>
    <t>BH Chase</t>
  </si>
  <si>
    <t>Chase</t>
  </si>
  <si>
    <t>Milho Verde</t>
  </si>
  <si>
    <t>Montes Claros</t>
  </si>
  <si>
    <t>Rede</t>
  </si>
  <si>
    <t>Minet</t>
  </si>
  <si>
    <t>Pato Minas</t>
  </si>
  <si>
    <t>Copave</t>
  </si>
  <si>
    <t>Pato de Minas</t>
  </si>
  <si>
    <t>Pocos Caldas</t>
  </si>
  <si>
    <t>Let</t>
  </si>
  <si>
    <t>Poços de Calda</t>
  </si>
  <si>
    <t>Distancias em Km</t>
  </si>
  <si>
    <t>Juiz de Fora</t>
  </si>
  <si>
    <t>Sidek</t>
  </si>
  <si>
    <t>Valor do Carro</t>
  </si>
  <si>
    <t>Financ/mês</t>
  </si>
  <si>
    <t>Taxa ano</t>
  </si>
  <si>
    <t>Periodo anos</t>
  </si>
  <si>
    <t>Km media mês</t>
  </si>
  <si>
    <t>Eficiencia km/l</t>
  </si>
  <si>
    <t>Custo Gasolina</t>
  </si>
  <si>
    <t>Lavagem</t>
  </si>
  <si>
    <t>Total Km</t>
  </si>
  <si>
    <t>Revisao</t>
  </si>
  <si>
    <t>Oleo</t>
  </si>
  <si>
    <t>Pneu</t>
  </si>
  <si>
    <t>Valor</t>
  </si>
  <si>
    <t>Custo/Km</t>
  </si>
  <si>
    <t>Km ref</t>
  </si>
  <si>
    <t>Capital</t>
  </si>
  <si>
    <t>Combustivel</t>
  </si>
  <si>
    <t>Limite por dia Horas de trabalho</t>
  </si>
  <si>
    <t>Despesas Hospedagem Alimentacao</t>
  </si>
  <si>
    <t>Item</t>
  </si>
  <si>
    <t>Capital e Combustivel</t>
  </si>
  <si>
    <t>Representante técnico terá que planejar a visita técnica para 8 clientes na sua região em Minas Gerais.</t>
  </si>
  <si>
    <t>As condições fornecidas abaixo são pontos relevantes para determinar o menor custo deste planejamento:</t>
  </si>
  <si>
    <t>No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</si>
  <si>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</si>
  <si>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</si>
  <si>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</si>
  <si>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</si>
  <si>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</si>
  <si>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</si>
  <si>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</si>
  <si>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</si>
  <si>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</si>
  <si>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</si>
  <si>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</si>
  <si>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</si>
  <si>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</si>
  <si>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Dist m</t>
  </si>
  <si>
    <t>Rede de cabos de alta tensão 3.6 KV para os equipamentos de uma planta de liquefação de gás natural.</t>
  </si>
  <si>
    <t>Qual é o menor distância em metros considerando todos disjuntores conecatdos nos nós apresentados?</t>
  </si>
  <si>
    <t>Cidade origem</t>
  </si>
  <si>
    <t>Cidade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</si>
</sst>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_-[$R$-416]\ * #,##0_-;\-[$R$-416]\ * #,##0_-;_-[$R$-416]\ * &quot;-&quot;??_-;_-@_-"/>
    <numFmt numFmtId="166" formatCode="_-* #,##0_-;\-* #,##0_-;_-* &quot;-&quot;??_-;_-@_-"/>
    <numFmt numFmtId="167" formatCode="_-&quot;R$&quot;\ * #,##0_-;\-&quot;R$&quot;\ * #,##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3" fillId="2" borderId="2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5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4" fontId="0" fillId="0" borderId="0" xfId="2" applyFont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44" fontId="3" fillId="6" borderId="11" xfId="2" applyFont="1" applyFill="1" applyBorder="1"/>
    <xf numFmtId="44" fontId="3" fillId="6" borderId="13" xfId="2" applyFont="1" applyFill="1" applyBorder="1"/>
    <xf numFmtId="44" fontId="3" fillId="6" borderId="16" xfId="2" applyFont="1" applyFill="1" applyBorder="1"/>
    <xf numFmtId="0" fontId="2" fillId="7" borderId="3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167" fontId="0" fillId="8" borderId="10" xfId="2" applyNumberFormat="1" applyFont="1" applyFill="1" applyBorder="1"/>
    <xf numFmtId="167" fontId="0" fillId="8" borderId="5" xfId="2" applyNumberFormat="1" applyFont="1" applyFill="1" applyBorder="1"/>
    <xf numFmtId="165" fontId="0" fillId="8" borderId="5" xfId="0" applyNumberFormat="1" applyFill="1" applyBorder="1"/>
    <xf numFmtId="44" fontId="0" fillId="8" borderId="20" xfId="2" applyFont="1" applyFill="1" applyBorder="1"/>
    <xf numFmtId="0" fontId="0" fillId="9" borderId="9" xfId="0" applyFill="1" applyBorder="1"/>
    <xf numFmtId="0" fontId="0" fillId="9" borderId="12" xfId="0" applyFill="1" applyBorder="1"/>
    <xf numFmtId="0" fontId="0" fillId="9" borderId="19" xfId="0" applyFill="1" applyBorder="1"/>
    <xf numFmtId="166" fontId="0" fillId="8" borderId="21" xfId="1" applyNumberFormat="1" applyFont="1" applyFill="1" applyBorder="1" applyAlignment="1">
      <alignment horizontal="left"/>
    </xf>
    <xf numFmtId="166" fontId="0" fillId="8" borderId="22" xfId="1" applyNumberFormat="1" applyFont="1" applyFill="1" applyBorder="1" applyAlignment="1">
      <alignment horizontal="left"/>
    </xf>
    <xf numFmtId="166" fontId="0" fillId="8" borderId="23" xfId="1" applyNumberFormat="1" applyFont="1" applyFill="1" applyBorder="1"/>
    <xf numFmtId="44" fontId="0" fillId="8" borderId="24" xfId="0" applyNumberFormat="1" applyFill="1" applyBorder="1"/>
    <xf numFmtId="44" fontId="0" fillId="8" borderId="25" xfId="0" applyNumberFormat="1" applyFill="1" applyBorder="1"/>
    <xf numFmtId="164" fontId="0" fillId="8" borderId="25" xfId="0" applyNumberFormat="1" applyFill="1" applyBorder="1"/>
    <xf numFmtId="44" fontId="0" fillId="8" borderId="26" xfId="2" applyFont="1" applyFill="1" applyBorder="1"/>
    <xf numFmtId="44" fontId="0" fillId="8" borderId="25" xfId="2" applyFont="1" applyFill="1" applyBorder="1"/>
    <xf numFmtId="44" fontId="0" fillId="8" borderId="26" xfId="0" applyNumberFormat="1" applyFill="1" applyBorder="1"/>
    <xf numFmtId="0" fontId="2" fillId="10" borderId="2" xfId="0" applyFont="1" applyFill="1" applyBorder="1"/>
    <xf numFmtId="44" fontId="2" fillId="10" borderId="1" xfId="0" applyNumberFormat="1" applyFont="1" applyFill="1" applyBorder="1"/>
    <xf numFmtId="0" fontId="0" fillId="8" borderId="1" xfId="0" applyFill="1" applyBorder="1"/>
    <xf numFmtId="0" fontId="0" fillId="2" borderId="30" xfId="0" applyFill="1" applyBorder="1"/>
    <xf numFmtId="0" fontId="3" fillId="2" borderId="28" xfId="0" applyFont="1" applyFill="1" applyBorder="1"/>
    <xf numFmtId="0" fontId="3" fillId="2" borderId="0" xfId="0" applyFont="1" applyFill="1"/>
    <xf numFmtId="0" fontId="3" fillId="2" borderId="17" xfId="0" applyFont="1" applyFill="1" applyBorder="1"/>
    <xf numFmtId="0" fontId="3" fillId="2" borderId="29" xfId="0" applyFont="1" applyFill="1" applyBorder="1"/>
    <xf numFmtId="0" fontId="3" fillId="2" borderId="30" xfId="0" applyFont="1" applyFill="1" applyBorder="1"/>
    <xf numFmtId="0" fontId="3" fillId="2" borderId="18" xfId="0" applyFont="1" applyFill="1" applyBorder="1"/>
    <xf numFmtId="0" fontId="3" fillId="2" borderId="24" xfId="0" applyFont="1" applyFill="1" applyBorder="1"/>
    <xf numFmtId="0" fontId="3" fillId="2" borderId="25" xfId="0" applyFont="1" applyFill="1" applyBorder="1"/>
    <xf numFmtId="0" fontId="3" fillId="2" borderId="27" xfId="0" applyFont="1" applyFill="1" applyBorder="1"/>
    <xf numFmtId="165" fontId="0" fillId="8" borderId="24" xfId="0" applyNumberFormat="1" applyFill="1" applyBorder="1"/>
    <xf numFmtId="9" fontId="0" fillId="8" borderId="25" xfId="3" applyFont="1" applyFill="1" applyBorder="1"/>
    <xf numFmtId="0" fontId="0" fillId="8" borderId="25" xfId="0" applyFill="1" applyBorder="1"/>
    <xf numFmtId="6" fontId="0" fillId="8" borderId="25" xfId="0" applyNumberFormat="1" applyFill="1" applyBorder="1"/>
    <xf numFmtId="166" fontId="0" fillId="8" borderId="25" xfId="1" applyNumberFormat="1" applyFont="1" applyFill="1" applyBorder="1"/>
    <xf numFmtId="44" fontId="0" fillId="8" borderId="27" xfId="2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3" fillId="8" borderId="11" xfId="0" applyFont="1" applyFill="1" applyBorder="1"/>
    <xf numFmtId="0" fontId="3" fillId="8" borderId="12" xfId="0" applyFont="1" applyFill="1" applyBorder="1"/>
    <xf numFmtId="0" fontId="3" fillId="8" borderId="5" xfId="0" applyFont="1" applyFill="1" applyBorder="1"/>
    <xf numFmtId="0" fontId="3" fillId="8" borderId="13" xfId="0" applyFont="1" applyFill="1" applyBorder="1"/>
    <xf numFmtId="0" fontId="3" fillId="8" borderId="14" xfId="0" applyFont="1" applyFill="1" applyBorder="1"/>
    <xf numFmtId="0" fontId="3" fillId="8" borderId="15" xfId="0" applyFont="1" applyFill="1" applyBorder="1"/>
    <xf numFmtId="0" fontId="3" fillId="8" borderId="16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31" xfId="0" applyFont="1" applyFill="1" applyBorder="1"/>
    <xf numFmtId="0" fontId="3" fillId="6" borderId="32" xfId="0" applyFont="1" applyFill="1" applyBorder="1"/>
    <xf numFmtId="0" fontId="3" fillId="6" borderId="33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8" xfId="0" applyFill="1" applyBorder="1"/>
    <xf numFmtId="0" fontId="0" fillId="9" borderId="12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22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9" borderId="23" xfId="0" applyFill="1" applyBorder="1" applyAlignment="1">
      <alignment horizontal="left"/>
    </xf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/>
    </xf>
    <xf numFmtId="0" fontId="3" fillId="4" borderId="15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335280</xdr:colOff>
      <xdr:row>13</xdr:row>
      <xdr:rowOff>152400</xdr:rowOff>
    </xdr:from>
    <xdr:to>
      <xdr:col>16</xdr:col>
      <xdr:colOff>23354</xdr:colOff>
      <xdr:row>44</xdr:row>
      <xdr:rowOff>38585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AE4F96-7821-CF27-D4BC-43CAA13D5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2567940"/>
          <a:ext cx="5700254" cy="56011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477809</xdr:colOff>
      <xdr:row>0</xdr:row>
      <xdr:rowOff>167640</xdr:rowOff>
    </xdr:from>
    <xdr:to>
      <xdr:col>15</xdr:col>
      <xdr:colOff>396986</xdr:colOff>
      <xdr:row>30</xdr:row>
      <xdr:rowOff>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547605-2191-1A66-FF86-7BB7807CC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809" y="167640"/>
          <a:ext cx="9063177" cy="5349680"/>
        </a:xfrm>
        <a:prstGeom prst="rect">
          <a:avLst/>
        </a:prstGeom>
      </xdr:spPr>
    </xdr:pic>
    <xdr:clientData/>
  </xdr:twoCellAnchor>
  <xdr:twoCellAnchor>
    <xdr:from>
      <xdr:col>11</xdr:col>
      <xdr:colOff>600540</xdr:colOff>
      <xdr:row>22</xdr:row>
      <xdr:rowOff>42840</xdr:rowOff>
    </xdr:from>
    <xdr:to>
      <xdr:col>12</xdr:col>
      <xdr:colOff>208655</xdr:colOff>
      <xdr:row>24</xdr:row>
      <xdr:rowOff>128451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A3E3AD5-6B0E-467B-B693-4FFED016A7AD}"/>
            </a:ext>
          </a:extLst>
        </xdr:cNvPr>
        <xdr:cNvCxnSpPr>
          <a:stCxn id="6" idx="4"/>
          <a:endCxn id="5" idx="0"/>
        </xdr:cNvCxnSpPr>
      </xdr:nvCxnSpPr>
      <xdr:spPr>
        <a:xfrm>
          <a:off x="7306140" y="4114097"/>
          <a:ext cx="217715" cy="455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118655</xdr:colOff>
      <xdr:row>24</xdr:row>
      <xdr:rowOff>128451</xdr:rowOff>
    </xdr:from>
    <xdr:to>
      <xdr:col>12</xdr:col>
      <xdr:colOff>298655</xdr:colOff>
      <xdr:row>25</xdr:row>
      <xdr:rowOff>125571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572304A-34DC-B841-2D15-98E2A6C7A4C0}"/>
            </a:ext>
          </a:extLst>
        </xdr:cNvPr>
        <xdr:cNvSpPr/>
      </xdr:nvSpPr>
      <xdr:spPr>
        <a:xfrm>
          <a:off x="7433855" y="4569822"/>
          <a:ext cx="180000" cy="182178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A</a:t>
          </a:r>
        </a:p>
      </xdr:txBody>
    </xdr:sp>
    <xdr:clientData/>
  </xdr:twoCellAnchor>
  <xdr:twoCellAnchor>
    <xdr:from>
      <xdr:col>11</xdr:col>
      <xdr:colOff>510540</xdr:colOff>
      <xdr:row>21</xdr:row>
      <xdr:rowOff>45720</xdr:rowOff>
    </xdr:from>
    <xdr:to>
      <xdr:col>12</xdr:col>
      <xdr:colOff>80940</xdr:colOff>
      <xdr:row>22</xdr:row>
      <xdr:rowOff>42840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6F8D79D-FD33-458E-BDAC-845876610D7D}"/>
            </a:ext>
          </a:extLst>
        </xdr:cNvPr>
        <xdr:cNvSpPr/>
      </xdr:nvSpPr>
      <xdr:spPr>
        <a:xfrm>
          <a:off x="7216140" y="3886200"/>
          <a:ext cx="180000" cy="180000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</a:t>
          </a:r>
        </a:p>
      </xdr:txBody>
    </xdr:sp>
    <xdr:clientData/>
  </xdr:twoCellAnchor>
  <xdr:twoCellAnchor>
    <xdr:from>
      <xdr:col>12</xdr:col>
      <xdr:colOff>161109</xdr:colOff>
      <xdr:row>21</xdr:row>
      <xdr:rowOff>171995</xdr:rowOff>
    </xdr:from>
    <xdr:to>
      <xdr:col>12</xdr:col>
      <xdr:colOff>341109</xdr:colOff>
      <xdr:row>22</xdr:row>
      <xdr:rowOff>169116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AD6BC33-AE96-4B75-9288-FC1ED4EBA3A7}"/>
            </a:ext>
          </a:extLst>
        </xdr:cNvPr>
        <xdr:cNvSpPr/>
      </xdr:nvSpPr>
      <xdr:spPr>
        <a:xfrm>
          <a:off x="7476309" y="4058195"/>
          <a:ext cx="180000" cy="182178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C</a:t>
          </a:r>
        </a:p>
      </xdr:txBody>
    </xdr:sp>
    <xdr:clientData/>
  </xdr:twoCellAnchor>
  <xdr:twoCellAnchor>
    <xdr:from>
      <xdr:col>11</xdr:col>
      <xdr:colOff>266700</xdr:colOff>
      <xdr:row>25</xdr:row>
      <xdr:rowOff>114300</xdr:rowOff>
    </xdr:from>
    <xdr:to>
      <xdr:col>11</xdr:col>
      <xdr:colOff>446700</xdr:colOff>
      <xdr:row>26</xdr:row>
      <xdr:rowOff>111420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0BBBB77-5820-4918-957C-228F0C268A9E}"/>
            </a:ext>
          </a:extLst>
        </xdr:cNvPr>
        <xdr:cNvSpPr/>
      </xdr:nvSpPr>
      <xdr:spPr>
        <a:xfrm>
          <a:off x="6972300" y="4686300"/>
          <a:ext cx="180000" cy="180000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</a:t>
          </a:r>
        </a:p>
      </xdr:txBody>
    </xdr:sp>
    <xdr:clientData/>
  </xdr:twoCellAnchor>
  <xdr:twoCellAnchor>
    <xdr:from>
      <xdr:col>11</xdr:col>
      <xdr:colOff>26126</xdr:colOff>
      <xdr:row>18</xdr:row>
      <xdr:rowOff>33745</xdr:rowOff>
    </xdr:from>
    <xdr:to>
      <xdr:col>11</xdr:col>
      <xdr:colOff>206126</xdr:colOff>
      <xdr:row>19</xdr:row>
      <xdr:rowOff>30865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D81968C-E23A-4AF5-B4D1-4CF8269C02E7}"/>
            </a:ext>
          </a:extLst>
        </xdr:cNvPr>
        <xdr:cNvSpPr/>
      </xdr:nvSpPr>
      <xdr:spPr>
        <a:xfrm>
          <a:off x="6731726" y="3364774"/>
          <a:ext cx="180000" cy="182177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</a:t>
          </a:r>
        </a:p>
      </xdr:txBody>
    </xdr:sp>
    <xdr:clientData/>
  </xdr:twoCellAnchor>
  <xdr:twoCellAnchor>
    <xdr:from>
      <xdr:col>9</xdr:col>
      <xdr:colOff>433251</xdr:colOff>
      <xdr:row>22</xdr:row>
      <xdr:rowOff>71846</xdr:rowOff>
    </xdr:from>
    <xdr:to>
      <xdr:col>10</xdr:col>
      <xdr:colOff>3651</xdr:colOff>
      <xdr:row>23</xdr:row>
      <xdr:rowOff>68966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A1676E7-0EA5-45C2-918D-F95585360A59}"/>
            </a:ext>
          </a:extLst>
        </xdr:cNvPr>
        <xdr:cNvSpPr/>
      </xdr:nvSpPr>
      <xdr:spPr>
        <a:xfrm>
          <a:off x="5919651" y="4143103"/>
          <a:ext cx="180000" cy="182177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F</a:t>
          </a:r>
        </a:p>
      </xdr:txBody>
    </xdr:sp>
    <xdr:clientData/>
  </xdr:twoCellAnchor>
  <xdr:twoCellAnchor>
    <xdr:from>
      <xdr:col>8</xdr:col>
      <xdr:colOff>455023</xdr:colOff>
      <xdr:row>24</xdr:row>
      <xdr:rowOff>57695</xdr:rowOff>
    </xdr:from>
    <xdr:to>
      <xdr:col>9</xdr:col>
      <xdr:colOff>25423</xdr:colOff>
      <xdr:row>25</xdr:row>
      <xdr:rowOff>54814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6167982-1A72-4632-B839-DDB7A9BDD995}"/>
            </a:ext>
          </a:extLst>
        </xdr:cNvPr>
        <xdr:cNvSpPr/>
      </xdr:nvSpPr>
      <xdr:spPr>
        <a:xfrm>
          <a:off x="5331823" y="4499066"/>
          <a:ext cx="180000" cy="182177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G</a:t>
          </a:r>
        </a:p>
      </xdr:txBody>
    </xdr:sp>
    <xdr:clientData/>
  </xdr:twoCellAnchor>
  <xdr:twoCellAnchor>
    <xdr:from>
      <xdr:col>8</xdr:col>
      <xdr:colOff>357052</xdr:colOff>
      <xdr:row>21</xdr:row>
      <xdr:rowOff>136071</xdr:rowOff>
    </xdr:from>
    <xdr:to>
      <xdr:col>8</xdr:col>
      <xdr:colOff>537052</xdr:colOff>
      <xdr:row>22</xdr:row>
      <xdr:rowOff>133192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8881AC5-9E28-4675-ABBD-26A56E1BABBD}"/>
            </a:ext>
          </a:extLst>
        </xdr:cNvPr>
        <xdr:cNvSpPr/>
      </xdr:nvSpPr>
      <xdr:spPr>
        <a:xfrm>
          <a:off x="5233852" y="4022271"/>
          <a:ext cx="180000" cy="182178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H</a:t>
          </a:r>
        </a:p>
      </xdr:txBody>
    </xdr:sp>
    <xdr:clientData/>
  </xdr:twoCellAnchor>
  <xdr:twoCellAnchor>
    <xdr:from>
      <xdr:col>8</xdr:col>
      <xdr:colOff>188323</xdr:colOff>
      <xdr:row>19</xdr:row>
      <xdr:rowOff>181792</xdr:rowOff>
    </xdr:from>
    <xdr:to>
      <xdr:col>8</xdr:col>
      <xdr:colOff>368323</xdr:colOff>
      <xdr:row>20</xdr:row>
      <xdr:rowOff>178912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C1891714-960F-4EA0-90E0-2D8347F04433}"/>
            </a:ext>
          </a:extLst>
        </xdr:cNvPr>
        <xdr:cNvSpPr/>
      </xdr:nvSpPr>
      <xdr:spPr>
        <a:xfrm>
          <a:off x="5065123" y="3697878"/>
          <a:ext cx="180000" cy="182177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j</a:t>
          </a:r>
        </a:p>
      </xdr:txBody>
    </xdr:sp>
    <xdr:clientData/>
  </xdr:twoCellAnchor>
  <xdr:twoCellAnchor>
    <xdr:from>
      <xdr:col>8</xdr:col>
      <xdr:colOff>101237</xdr:colOff>
      <xdr:row>23</xdr:row>
      <xdr:rowOff>45721</xdr:rowOff>
    </xdr:from>
    <xdr:to>
      <xdr:col>8</xdr:col>
      <xdr:colOff>281237</xdr:colOff>
      <xdr:row>24</xdr:row>
      <xdr:rowOff>42841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3C09511F-7A1A-4A9C-B120-8D0073C84B98}"/>
            </a:ext>
          </a:extLst>
        </xdr:cNvPr>
        <xdr:cNvSpPr/>
      </xdr:nvSpPr>
      <xdr:spPr>
        <a:xfrm>
          <a:off x="4978037" y="4302035"/>
          <a:ext cx="180000" cy="182177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I</a:t>
          </a:r>
        </a:p>
      </xdr:txBody>
    </xdr:sp>
    <xdr:clientData/>
  </xdr:twoCellAnchor>
  <xdr:twoCellAnchor>
    <xdr:from>
      <xdr:col>3</xdr:col>
      <xdr:colOff>313509</xdr:colOff>
      <xdr:row>18</xdr:row>
      <xdr:rowOff>143692</xdr:rowOff>
    </xdr:from>
    <xdr:to>
      <xdr:col>3</xdr:col>
      <xdr:colOff>493509</xdr:colOff>
      <xdr:row>19</xdr:row>
      <xdr:rowOff>140812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8FCD07B-816B-46A1-8FA2-C122A946F01E}"/>
            </a:ext>
          </a:extLst>
        </xdr:cNvPr>
        <xdr:cNvSpPr/>
      </xdr:nvSpPr>
      <xdr:spPr>
        <a:xfrm>
          <a:off x="2142309" y="3474721"/>
          <a:ext cx="180000" cy="182177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</a:t>
          </a:r>
        </a:p>
      </xdr:txBody>
    </xdr:sp>
    <xdr:clientData/>
  </xdr:twoCellAnchor>
  <xdr:twoCellAnchor>
    <xdr:from>
      <xdr:col>7</xdr:col>
      <xdr:colOff>275409</xdr:colOff>
      <xdr:row>18</xdr:row>
      <xdr:rowOff>160020</xdr:rowOff>
    </xdr:from>
    <xdr:to>
      <xdr:col>7</xdr:col>
      <xdr:colOff>455409</xdr:colOff>
      <xdr:row>19</xdr:row>
      <xdr:rowOff>157140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0CCE8F6-E11F-46E3-BC9F-BCC1C168EDFC}"/>
            </a:ext>
          </a:extLst>
        </xdr:cNvPr>
        <xdr:cNvSpPr/>
      </xdr:nvSpPr>
      <xdr:spPr>
        <a:xfrm>
          <a:off x="4542609" y="3491049"/>
          <a:ext cx="180000" cy="182177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</a:t>
          </a:r>
        </a:p>
      </xdr:txBody>
    </xdr:sp>
    <xdr:clientData/>
  </xdr:twoCellAnchor>
  <xdr:twoCellAnchor>
    <xdr:from>
      <xdr:col>5</xdr:col>
      <xdr:colOff>585652</xdr:colOff>
      <xdr:row>4</xdr:row>
      <xdr:rowOff>121920</xdr:rowOff>
    </xdr:from>
    <xdr:to>
      <xdr:col>6</xdr:col>
      <xdr:colOff>156052</xdr:colOff>
      <xdr:row>5</xdr:row>
      <xdr:rowOff>119040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48305428-F143-42E7-9962-A60DD92D8C4F}"/>
            </a:ext>
          </a:extLst>
        </xdr:cNvPr>
        <xdr:cNvSpPr/>
      </xdr:nvSpPr>
      <xdr:spPr>
        <a:xfrm>
          <a:off x="3633652" y="862149"/>
          <a:ext cx="180000" cy="182177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N</a:t>
          </a:r>
        </a:p>
      </xdr:txBody>
    </xdr:sp>
    <xdr:clientData/>
  </xdr:twoCellAnchor>
  <xdr:twoCellAnchor>
    <xdr:from>
      <xdr:col>12</xdr:col>
      <xdr:colOff>272295</xdr:colOff>
      <xdr:row>22</xdr:row>
      <xdr:rowOff>142437</xdr:rowOff>
    </xdr:from>
    <xdr:to>
      <xdr:col>12</xdr:col>
      <xdr:colOff>314749</xdr:colOff>
      <xdr:row>24</xdr:row>
      <xdr:rowOff>155130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2833A7B-E52A-4749-BC74-E581A97A34F4}"/>
            </a:ext>
          </a:extLst>
        </xdr:cNvPr>
        <xdr:cNvCxnSpPr>
          <a:stCxn id="7" idx="5"/>
          <a:endCxn id="5" idx="7"/>
        </xdr:cNvCxnSpPr>
      </xdr:nvCxnSpPr>
      <xdr:spPr>
        <a:xfrm flipH="1">
          <a:off x="7587495" y="4213694"/>
          <a:ext cx="42454" cy="38280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54580</xdr:colOff>
      <xdr:row>21</xdr:row>
      <xdr:rowOff>72399</xdr:rowOff>
    </xdr:from>
    <xdr:to>
      <xdr:col>12</xdr:col>
      <xdr:colOff>314749</xdr:colOff>
      <xdr:row>22</xdr:row>
      <xdr:rowOff>13617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B2031EF7-54AE-4E67-BC6E-632E96206C54}"/>
            </a:ext>
          </a:extLst>
        </xdr:cNvPr>
        <xdr:cNvCxnSpPr>
          <a:stCxn id="6" idx="7"/>
          <a:endCxn id="7" idx="7"/>
        </xdr:cNvCxnSpPr>
      </xdr:nvCxnSpPr>
      <xdr:spPr>
        <a:xfrm>
          <a:off x="7369780" y="3958599"/>
          <a:ext cx="260169" cy="1262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420340</xdr:colOff>
      <xdr:row>25</xdr:row>
      <xdr:rowOff>34482</xdr:rowOff>
    </xdr:from>
    <xdr:to>
      <xdr:col>12</xdr:col>
      <xdr:colOff>118655</xdr:colOff>
      <xdr:row>26</xdr:row>
      <xdr:rowOff>84741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4C591AC7-1930-41C8-9096-7C2DEBB90E24}"/>
            </a:ext>
          </a:extLst>
        </xdr:cNvPr>
        <xdr:cNvCxnSpPr>
          <a:stCxn id="5" idx="2"/>
          <a:endCxn id="8" idx="5"/>
        </xdr:cNvCxnSpPr>
      </xdr:nvCxnSpPr>
      <xdr:spPr>
        <a:xfrm flipH="1">
          <a:off x="7125940" y="4660911"/>
          <a:ext cx="307915" cy="23531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355025</xdr:colOff>
      <xdr:row>22</xdr:row>
      <xdr:rowOff>16161</xdr:rowOff>
    </xdr:from>
    <xdr:to>
      <xdr:col>11</xdr:col>
      <xdr:colOff>536900</xdr:colOff>
      <xdr:row>25</xdr:row>
      <xdr:rowOff>111955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1C41E4A-837E-4C9F-A769-D7944D3C05AC}"/>
            </a:ext>
          </a:extLst>
        </xdr:cNvPr>
        <xdr:cNvCxnSpPr>
          <a:stCxn id="6" idx="3"/>
        </xdr:cNvCxnSpPr>
      </xdr:nvCxnSpPr>
      <xdr:spPr>
        <a:xfrm flipH="1">
          <a:off x="7060625" y="4087418"/>
          <a:ext cx="181875" cy="65096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431225</xdr:colOff>
      <xdr:row>22</xdr:row>
      <xdr:rowOff>142437</xdr:rowOff>
    </xdr:from>
    <xdr:to>
      <xdr:col>12</xdr:col>
      <xdr:colOff>187469</xdr:colOff>
      <xdr:row>25</xdr:row>
      <xdr:rowOff>150055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58A3971-DDDE-46F8-A2C9-10847EDD5FCA}"/>
            </a:ext>
          </a:extLst>
        </xdr:cNvPr>
        <xdr:cNvCxnSpPr>
          <a:stCxn id="7" idx="3"/>
        </xdr:cNvCxnSpPr>
      </xdr:nvCxnSpPr>
      <xdr:spPr>
        <a:xfrm flipH="1">
          <a:off x="7136825" y="4213694"/>
          <a:ext cx="365844" cy="56279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181440</xdr:colOff>
      <xdr:row>19</xdr:row>
      <xdr:rowOff>10183</xdr:rowOff>
    </xdr:from>
    <xdr:to>
      <xdr:col>11</xdr:col>
      <xdr:colOff>536900</xdr:colOff>
      <xdr:row>21</xdr:row>
      <xdr:rowOff>72399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C30E8C9-735F-408D-A2B6-2B97CF746BD8}"/>
            </a:ext>
          </a:extLst>
        </xdr:cNvPr>
        <xdr:cNvCxnSpPr>
          <a:endCxn id="6" idx="1"/>
        </xdr:cNvCxnSpPr>
      </xdr:nvCxnSpPr>
      <xdr:spPr>
        <a:xfrm>
          <a:off x="6887040" y="3526269"/>
          <a:ext cx="355460" cy="43233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116126</xdr:colOff>
      <xdr:row>19</xdr:row>
      <xdr:rowOff>30865</xdr:rowOff>
    </xdr:from>
    <xdr:to>
      <xdr:col>11</xdr:col>
      <xdr:colOff>319186</xdr:colOff>
      <xdr:row>25</xdr:row>
      <xdr:rowOff>137712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B844C2BD-1061-42B9-B3C1-B7E7DF890421}"/>
            </a:ext>
          </a:extLst>
        </xdr:cNvPr>
        <xdr:cNvCxnSpPr>
          <a:stCxn id="9" idx="4"/>
        </xdr:cNvCxnSpPr>
      </xdr:nvCxnSpPr>
      <xdr:spPr>
        <a:xfrm>
          <a:off x="6821726" y="3546951"/>
          <a:ext cx="203060" cy="121719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523251</xdr:colOff>
      <xdr:row>19</xdr:row>
      <xdr:rowOff>4186</xdr:rowOff>
    </xdr:from>
    <xdr:to>
      <xdr:col>11</xdr:col>
      <xdr:colOff>52486</xdr:colOff>
      <xdr:row>22</xdr:row>
      <xdr:rowOff>71846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BF3C1DA8-C70A-4CAA-ABCA-AAFE25AAFCAF}"/>
            </a:ext>
          </a:extLst>
        </xdr:cNvPr>
        <xdr:cNvCxnSpPr>
          <a:stCxn id="9" idx="3"/>
          <a:endCxn id="10" idx="0"/>
        </xdr:cNvCxnSpPr>
      </xdr:nvCxnSpPr>
      <xdr:spPr>
        <a:xfrm flipH="1">
          <a:off x="6009651" y="3520272"/>
          <a:ext cx="748435" cy="62283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586891</xdr:colOff>
      <xdr:row>23</xdr:row>
      <xdr:rowOff>42287</xdr:rowOff>
    </xdr:from>
    <xdr:to>
      <xdr:col>11</xdr:col>
      <xdr:colOff>356700</xdr:colOff>
      <xdr:row>26</xdr:row>
      <xdr:rowOff>111420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4574D029-BD5C-4A76-9CF5-C5095E5ECD0D}"/>
            </a:ext>
          </a:extLst>
        </xdr:cNvPr>
        <xdr:cNvCxnSpPr>
          <a:stCxn id="10" idx="5"/>
          <a:endCxn id="8" idx="4"/>
        </xdr:cNvCxnSpPr>
      </xdr:nvCxnSpPr>
      <xdr:spPr>
        <a:xfrm>
          <a:off x="6073291" y="4298601"/>
          <a:ext cx="989009" cy="62430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527019</xdr:colOff>
      <xdr:row>22</xdr:row>
      <xdr:rowOff>69501</xdr:rowOff>
    </xdr:from>
    <xdr:to>
      <xdr:col>12</xdr:col>
      <xdr:colOff>145015</xdr:colOff>
      <xdr:row>24</xdr:row>
      <xdr:rowOff>155130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91A04E94-B831-46C6-9D0E-63AE541AB14E}"/>
            </a:ext>
          </a:extLst>
        </xdr:cNvPr>
        <xdr:cNvCxnSpPr>
          <a:endCxn id="5" idx="1"/>
        </xdr:cNvCxnSpPr>
      </xdr:nvCxnSpPr>
      <xdr:spPr>
        <a:xfrm>
          <a:off x="6013419" y="4140758"/>
          <a:ext cx="1446796" cy="45574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116126</xdr:colOff>
      <xdr:row>19</xdr:row>
      <xdr:rowOff>30865</xdr:rowOff>
    </xdr:from>
    <xdr:to>
      <xdr:col>12</xdr:col>
      <xdr:colOff>145015</xdr:colOff>
      <xdr:row>24</xdr:row>
      <xdr:rowOff>155130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127C81B7-A3B5-469D-8A81-3FCEF51FB24B}"/>
            </a:ext>
          </a:extLst>
        </xdr:cNvPr>
        <xdr:cNvCxnSpPr>
          <a:stCxn id="9" idx="4"/>
          <a:endCxn id="5" idx="1"/>
        </xdr:cNvCxnSpPr>
      </xdr:nvCxnSpPr>
      <xdr:spPr>
        <a:xfrm>
          <a:off x="6821726" y="3546951"/>
          <a:ext cx="638489" cy="1049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608663</xdr:colOff>
      <xdr:row>25</xdr:row>
      <xdr:rowOff>28135</xdr:rowOff>
    </xdr:from>
    <xdr:to>
      <xdr:col>11</xdr:col>
      <xdr:colOff>293060</xdr:colOff>
      <xdr:row>26</xdr:row>
      <xdr:rowOff>84741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61CAD74C-1388-40B1-AD80-8C6A23C0A7EE}"/>
            </a:ext>
          </a:extLst>
        </xdr:cNvPr>
        <xdr:cNvCxnSpPr>
          <a:stCxn id="11" idx="5"/>
          <a:endCxn id="8" idx="3"/>
        </xdr:cNvCxnSpPr>
      </xdr:nvCxnSpPr>
      <xdr:spPr>
        <a:xfrm>
          <a:off x="5485463" y="4654564"/>
          <a:ext cx="1513197" cy="24166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608663</xdr:colOff>
      <xdr:row>22</xdr:row>
      <xdr:rowOff>162935</xdr:rowOff>
    </xdr:from>
    <xdr:to>
      <xdr:col>9</xdr:col>
      <xdr:colOff>433251</xdr:colOff>
      <xdr:row>24</xdr:row>
      <xdr:rowOff>84374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5AD3A108-58C8-4303-8C98-9D4B9B383E5D}"/>
            </a:ext>
          </a:extLst>
        </xdr:cNvPr>
        <xdr:cNvCxnSpPr>
          <a:stCxn id="11" idx="7"/>
          <a:endCxn id="10" idx="2"/>
        </xdr:cNvCxnSpPr>
      </xdr:nvCxnSpPr>
      <xdr:spPr>
        <a:xfrm flipV="1">
          <a:off x="5485463" y="4234192"/>
          <a:ext cx="434188" cy="29155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510692</xdr:colOff>
      <xdr:row>22</xdr:row>
      <xdr:rowOff>106513</xdr:rowOff>
    </xdr:from>
    <xdr:to>
      <xdr:col>8</xdr:col>
      <xdr:colOff>545023</xdr:colOff>
      <xdr:row>24</xdr:row>
      <xdr:rowOff>57695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8E230C9-5C29-48D4-B0E0-E9705B0C28C1}"/>
            </a:ext>
          </a:extLst>
        </xdr:cNvPr>
        <xdr:cNvCxnSpPr>
          <a:stCxn id="11" idx="0"/>
          <a:endCxn id="12" idx="5"/>
        </xdr:cNvCxnSpPr>
      </xdr:nvCxnSpPr>
      <xdr:spPr>
        <a:xfrm flipH="1" flipV="1">
          <a:off x="5387492" y="4177770"/>
          <a:ext cx="34331" cy="32129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254877</xdr:colOff>
      <xdr:row>24</xdr:row>
      <xdr:rowOff>16162</xdr:rowOff>
    </xdr:from>
    <xdr:to>
      <xdr:col>8</xdr:col>
      <xdr:colOff>455023</xdr:colOff>
      <xdr:row>24</xdr:row>
      <xdr:rowOff>148784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7DAA5092-0AA2-4034-ABF4-98E5579F4F4A}"/>
            </a:ext>
          </a:extLst>
        </xdr:cNvPr>
        <xdr:cNvCxnSpPr>
          <a:stCxn id="11" idx="2"/>
          <a:endCxn id="14" idx="5"/>
        </xdr:cNvCxnSpPr>
      </xdr:nvCxnSpPr>
      <xdr:spPr>
        <a:xfrm flipH="1" flipV="1">
          <a:off x="5131677" y="4457533"/>
          <a:ext cx="200146" cy="13262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123009</xdr:colOff>
      <xdr:row>22</xdr:row>
      <xdr:rowOff>106513</xdr:rowOff>
    </xdr:from>
    <xdr:to>
      <xdr:col>8</xdr:col>
      <xdr:colOff>383412</xdr:colOff>
      <xdr:row>23</xdr:row>
      <xdr:rowOff>94355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33D388EA-7614-4F61-8DE4-F3C07C44E70A}"/>
            </a:ext>
          </a:extLst>
        </xdr:cNvPr>
        <xdr:cNvCxnSpPr>
          <a:endCxn id="12" idx="3"/>
        </xdr:cNvCxnSpPr>
      </xdr:nvCxnSpPr>
      <xdr:spPr>
        <a:xfrm flipV="1">
          <a:off x="4999809" y="4177770"/>
          <a:ext cx="260403" cy="1728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510692</xdr:colOff>
      <xdr:row>18</xdr:row>
      <xdr:rowOff>124834</xdr:rowOff>
    </xdr:from>
    <xdr:to>
      <xdr:col>11</xdr:col>
      <xdr:colOff>26126</xdr:colOff>
      <xdr:row>21</xdr:row>
      <xdr:rowOff>162750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512E0C6F-6036-44F1-B0EB-C8A6EBF54848}"/>
            </a:ext>
          </a:extLst>
        </xdr:cNvPr>
        <xdr:cNvCxnSpPr>
          <a:stCxn id="12" idx="7"/>
          <a:endCxn id="9" idx="2"/>
        </xdr:cNvCxnSpPr>
      </xdr:nvCxnSpPr>
      <xdr:spPr>
        <a:xfrm flipV="1">
          <a:off x="5387492" y="3455863"/>
          <a:ext cx="1344234" cy="59308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303863</xdr:colOff>
      <xdr:row>18</xdr:row>
      <xdr:rowOff>60424</xdr:rowOff>
    </xdr:from>
    <xdr:to>
      <xdr:col>11</xdr:col>
      <xdr:colOff>52486</xdr:colOff>
      <xdr:row>20</xdr:row>
      <xdr:rowOff>15793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4DE9066C-8C77-499D-97ED-2308B601B2BB}"/>
            </a:ext>
          </a:extLst>
        </xdr:cNvPr>
        <xdr:cNvCxnSpPr>
          <a:endCxn id="9" idx="1"/>
        </xdr:cNvCxnSpPr>
      </xdr:nvCxnSpPr>
      <xdr:spPr>
        <a:xfrm flipV="1">
          <a:off x="5180663" y="3391453"/>
          <a:ext cx="1577423" cy="32548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127597</xdr:colOff>
      <xdr:row>20</xdr:row>
      <xdr:rowOff>142067</xdr:rowOff>
    </xdr:from>
    <xdr:to>
      <xdr:col>8</xdr:col>
      <xdr:colOff>275643</xdr:colOff>
      <xdr:row>23</xdr:row>
      <xdr:rowOff>72400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7D2F3A9A-3E62-4F1F-8718-37914912790E}"/>
            </a:ext>
          </a:extLst>
        </xdr:cNvPr>
        <xdr:cNvCxnSpPr>
          <a:stCxn id="14" idx="1"/>
        </xdr:cNvCxnSpPr>
      </xdr:nvCxnSpPr>
      <xdr:spPr>
        <a:xfrm flipV="1">
          <a:off x="5004397" y="3843210"/>
          <a:ext cx="148046" cy="48550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341963</xdr:colOff>
      <xdr:row>20</xdr:row>
      <xdr:rowOff>152233</xdr:rowOff>
    </xdr:from>
    <xdr:to>
      <xdr:col>8</xdr:col>
      <xdr:colOff>492269</xdr:colOff>
      <xdr:row>21</xdr:row>
      <xdr:rowOff>170371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5BA8282F-3EF7-4EF8-84C1-89B87CC3E93C}"/>
            </a:ext>
          </a:extLst>
        </xdr:cNvPr>
        <xdr:cNvCxnSpPr>
          <a:endCxn id="13" idx="5"/>
        </xdr:cNvCxnSpPr>
      </xdr:nvCxnSpPr>
      <xdr:spPr>
        <a:xfrm flipH="1" flipV="1">
          <a:off x="5218763" y="3853376"/>
          <a:ext cx="150306" cy="20319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429049</xdr:colOff>
      <xdr:row>19</xdr:row>
      <xdr:rowOff>130461</xdr:rowOff>
    </xdr:from>
    <xdr:to>
      <xdr:col>8</xdr:col>
      <xdr:colOff>214683</xdr:colOff>
      <xdr:row>20</xdr:row>
      <xdr:rowOff>23414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AF0427BD-058E-4AD0-9329-A33E3BE98E6A}"/>
            </a:ext>
          </a:extLst>
        </xdr:cNvPr>
        <xdr:cNvCxnSpPr>
          <a:stCxn id="13" idx="1"/>
          <a:endCxn id="16" idx="5"/>
        </xdr:cNvCxnSpPr>
      </xdr:nvCxnSpPr>
      <xdr:spPr>
        <a:xfrm flipH="1" flipV="1">
          <a:off x="4696249" y="3646547"/>
          <a:ext cx="395234" cy="7801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365409</xdr:colOff>
      <xdr:row>19</xdr:row>
      <xdr:rowOff>157140</xdr:rowOff>
    </xdr:from>
    <xdr:to>
      <xdr:col>8</xdr:col>
      <xdr:colOff>146103</xdr:colOff>
      <xdr:row>23</xdr:row>
      <xdr:rowOff>101070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456130BC-1F93-4003-8A2D-6CAC23D67295}"/>
            </a:ext>
          </a:extLst>
        </xdr:cNvPr>
        <xdr:cNvCxnSpPr>
          <a:stCxn id="16" idx="4"/>
        </xdr:cNvCxnSpPr>
      </xdr:nvCxnSpPr>
      <xdr:spPr>
        <a:xfrm>
          <a:off x="4632609" y="3673226"/>
          <a:ext cx="390294" cy="68415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365409</xdr:colOff>
      <xdr:row>18</xdr:row>
      <xdr:rowOff>60424</xdr:rowOff>
    </xdr:from>
    <xdr:to>
      <xdr:col>11</xdr:col>
      <xdr:colOff>52486</xdr:colOff>
      <xdr:row>18</xdr:row>
      <xdr:rowOff>160020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9EBCDEA1-FAAB-4589-82C0-4443B8A76A2E}"/>
            </a:ext>
          </a:extLst>
        </xdr:cNvPr>
        <xdr:cNvCxnSpPr>
          <a:stCxn id="16" idx="0"/>
          <a:endCxn id="9" idx="1"/>
        </xdr:cNvCxnSpPr>
      </xdr:nvCxnSpPr>
      <xdr:spPr>
        <a:xfrm flipV="1">
          <a:off x="4632609" y="3391453"/>
          <a:ext cx="2125477" cy="9959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493509</xdr:colOff>
      <xdr:row>19</xdr:row>
      <xdr:rowOff>49724</xdr:rowOff>
    </xdr:from>
    <xdr:to>
      <xdr:col>7</xdr:col>
      <xdr:colOff>275409</xdr:colOff>
      <xdr:row>19</xdr:row>
      <xdr:rowOff>66052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F5FE5885-75CE-4E5E-9517-1A86D0CB3CFB}"/>
            </a:ext>
          </a:extLst>
        </xdr:cNvPr>
        <xdr:cNvCxnSpPr>
          <a:stCxn id="15" idx="6"/>
          <a:endCxn id="16" idx="2"/>
        </xdr:cNvCxnSpPr>
      </xdr:nvCxnSpPr>
      <xdr:spPr>
        <a:xfrm>
          <a:off x="2322309" y="3565810"/>
          <a:ext cx="2220300" cy="163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482623</xdr:colOff>
      <xdr:row>19</xdr:row>
      <xdr:rowOff>55167</xdr:rowOff>
    </xdr:from>
    <xdr:to>
      <xdr:col>8</xdr:col>
      <xdr:colOff>101237</xdr:colOff>
      <xdr:row>23</xdr:row>
      <xdr:rowOff>136810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EA93174F-B892-4090-AF95-E8C8D3094F08}"/>
            </a:ext>
          </a:extLst>
        </xdr:cNvPr>
        <xdr:cNvCxnSpPr>
          <a:endCxn id="14" idx="2"/>
        </xdr:cNvCxnSpPr>
      </xdr:nvCxnSpPr>
      <xdr:spPr>
        <a:xfrm>
          <a:off x="2311423" y="3571253"/>
          <a:ext cx="2666614" cy="82187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379209</xdr:colOff>
      <xdr:row>19</xdr:row>
      <xdr:rowOff>131367</xdr:rowOff>
    </xdr:from>
    <xdr:to>
      <xdr:col>8</xdr:col>
      <xdr:colOff>283029</xdr:colOff>
      <xdr:row>27</xdr:row>
      <xdr:rowOff>97971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493B9979-02AE-4501-A391-C801A20BF82C}"/>
            </a:ext>
          </a:extLst>
        </xdr:cNvPr>
        <xdr:cNvCxnSpPr/>
      </xdr:nvCxnSpPr>
      <xdr:spPr>
        <a:xfrm>
          <a:off x="2208009" y="3647453"/>
          <a:ext cx="2951820" cy="144706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221366</xdr:colOff>
      <xdr:row>27</xdr:row>
      <xdr:rowOff>76939</xdr:rowOff>
    </xdr:from>
    <xdr:to>
      <xdr:col>11</xdr:col>
      <xdr:colOff>604157</xdr:colOff>
      <xdr:row>27</xdr:row>
      <xdr:rowOff>92528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4FE2105F-3573-4516-8212-366F5F9F93D8}"/>
            </a:ext>
          </a:extLst>
        </xdr:cNvPr>
        <xdr:cNvCxnSpPr/>
      </xdr:nvCxnSpPr>
      <xdr:spPr>
        <a:xfrm>
          <a:off x="5098166" y="5073482"/>
          <a:ext cx="2211591" cy="1558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493509</xdr:colOff>
      <xdr:row>25</xdr:row>
      <xdr:rowOff>125571</xdr:rowOff>
    </xdr:from>
    <xdr:to>
      <xdr:col>12</xdr:col>
      <xdr:colOff>208655</xdr:colOff>
      <xdr:row>27</xdr:row>
      <xdr:rowOff>87825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4CB2E185-C5E4-4EAF-B29A-C3430D554C7F}"/>
            </a:ext>
          </a:extLst>
        </xdr:cNvPr>
        <xdr:cNvCxnSpPr>
          <a:endCxn id="5" idx="4"/>
        </xdr:cNvCxnSpPr>
      </xdr:nvCxnSpPr>
      <xdr:spPr>
        <a:xfrm flipV="1">
          <a:off x="7199109" y="4752000"/>
          <a:ext cx="324746" cy="33236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362880</xdr:colOff>
      <xdr:row>5</xdr:row>
      <xdr:rowOff>92361</xdr:rowOff>
    </xdr:from>
    <xdr:to>
      <xdr:col>6</xdr:col>
      <xdr:colOff>2412</xdr:colOff>
      <xdr:row>18</xdr:row>
      <xdr:rowOff>147696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DCCE1999-9D69-46F5-9E65-E4662AF44C25}"/>
            </a:ext>
          </a:extLst>
        </xdr:cNvPr>
        <xdr:cNvCxnSpPr>
          <a:endCxn id="17" idx="3"/>
        </xdr:cNvCxnSpPr>
      </xdr:nvCxnSpPr>
      <xdr:spPr>
        <a:xfrm flipV="1">
          <a:off x="2191680" y="1017647"/>
          <a:ext cx="1468332" cy="246107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129692</xdr:colOff>
      <xdr:row>5</xdr:row>
      <xdr:rowOff>92361</xdr:rowOff>
    </xdr:from>
    <xdr:to>
      <xdr:col>7</xdr:col>
      <xdr:colOff>365409</xdr:colOff>
      <xdr:row>18</xdr:row>
      <xdr:rowOff>160020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BF8C5F96-EF19-4D55-9AEB-8AD4DDB9512D}"/>
            </a:ext>
          </a:extLst>
        </xdr:cNvPr>
        <xdr:cNvCxnSpPr>
          <a:stCxn id="16" idx="0"/>
          <a:endCxn id="17" idx="5"/>
        </xdr:cNvCxnSpPr>
      </xdr:nvCxnSpPr>
      <xdr:spPr>
        <a:xfrm flipH="1" flipV="1">
          <a:off x="3787292" y="1017647"/>
          <a:ext cx="845317" cy="247340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156052</xdr:colOff>
      <xdr:row>5</xdr:row>
      <xdr:rowOff>27952</xdr:rowOff>
    </xdr:from>
    <xdr:to>
      <xdr:col>11</xdr:col>
      <xdr:colOff>52486</xdr:colOff>
      <xdr:row>18</xdr:row>
      <xdr:rowOff>60424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E57F603A-F629-498E-B26D-8BE5DDBE66CB}"/>
            </a:ext>
          </a:extLst>
        </xdr:cNvPr>
        <xdr:cNvCxnSpPr>
          <a:stCxn id="9" idx="1"/>
          <a:endCxn id="17" idx="6"/>
        </xdr:cNvCxnSpPr>
      </xdr:nvCxnSpPr>
      <xdr:spPr>
        <a:xfrm flipH="1" flipV="1">
          <a:off x="3813652" y="953238"/>
          <a:ext cx="2944434" cy="243821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144780</xdr:colOff>
      <xdr:row>28</xdr:row>
      <xdr:rowOff>15240</xdr:rowOff>
    </xdr:from>
    <xdr:to>
      <xdr:col>9</xdr:col>
      <xdr:colOff>213360</xdr:colOff>
      <xdr:row>29</xdr:row>
      <xdr:rowOff>99060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74280BFD-CD6B-19B9-EE49-BA0A12705B63}"/>
            </a:ext>
          </a:extLst>
        </xdr:cNvPr>
        <xdr:cNvSpPr txBox="1"/>
      </xdr:nvSpPr>
      <xdr:spPr>
        <a:xfrm>
          <a:off x="4411980" y="5135880"/>
          <a:ext cx="1287780" cy="26670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</a:rPr>
            <a:t>180</a:t>
          </a:r>
          <a:r>
            <a:rPr lang="en-US" sz="1200" b="1" baseline="0">
              <a:solidFill>
                <a:schemeClr val="bg1"/>
              </a:solidFill>
            </a:rPr>
            <a:t> metros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38100</xdr:colOff>
      <xdr:row>14</xdr:row>
      <xdr:rowOff>137160</xdr:rowOff>
    </xdr:from>
    <xdr:to>
      <xdr:col>2</xdr:col>
      <xdr:colOff>106680</xdr:colOff>
      <xdr:row>16</xdr:row>
      <xdr:rowOff>38100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42FC76D2-2895-4AE3-B696-7506BF6B1948}"/>
            </a:ext>
          </a:extLst>
        </xdr:cNvPr>
        <xdr:cNvSpPr txBox="1"/>
      </xdr:nvSpPr>
      <xdr:spPr>
        <a:xfrm>
          <a:off x="38100" y="2697480"/>
          <a:ext cx="1287780" cy="266700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</a:rPr>
            <a:t>60 </a:t>
          </a:r>
          <a:r>
            <a:rPr lang="en-US" sz="1200" b="1" baseline="0">
              <a:solidFill>
                <a:schemeClr val="bg1"/>
              </a:solidFill>
            </a:rPr>
            <a:t>metros</a:t>
          </a:r>
          <a:endParaRPr 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99060</xdr:colOff>
      <xdr:row>5</xdr:row>
      <xdr:rowOff>76200</xdr:rowOff>
    </xdr:from>
    <xdr:to>
      <xdr:col>5</xdr:col>
      <xdr:colOff>388620</xdr:colOff>
      <xdr:row>7</xdr:row>
      <xdr:rowOff>68580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183B125A-FE2D-4693-8E93-C3F30D579C84}"/>
            </a:ext>
          </a:extLst>
        </xdr:cNvPr>
        <xdr:cNvCxnSpPr/>
      </xdr:nvCxnSpPr>
      <xdr:spPr>
        <a:xfrm flipV="1">
          <a:off x="3147060" y="990600"/>
          <a:ext cx="289560" cy="358140"/>
        </a:xfrm>
        <a:prstGeom prst="line">
          <a:avLst/>
        </a:prstGeom>
        <a:ln w="41275">
          <a:solidFill>
            <a:srgbClr val="C0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510692</xdr:colOff>
      <xdr:row>21</xdr:row>
      <xdr:rowOff>162432</xdr:rowOff>
    </xdr:from>
    <xdr:to>
      <xdr:col>11</xdr:col>
      <xdr:colOff>536900</xdr:colOff>
      <xdr:row>22</xdr:row>
      <xdr:rowOff>16480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BF01143B-1321-4FFC-A6CD-DE78AFFDD899}"/>
            </a:ext>
          </a:extLst>
        </xdr:cNvPr>
        <xdr:cNvCxnSpPr>
          <a:stCxn id="12" idx="7"/>
          <a:endCxn id="6" idx="3"/>
        </xdr:cNvCxnSpPr>
      </xdr:nvCxnSpPr>
      <xdr:spPr>
        <a:xfrm>
          <a:off x="5387492" y="4002912"/>
          <a:ext cx="1855008" cy="3692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368323</xdr:colOff>
      <xdr:row>20</xdr:row>
      <xdr:rowOff>88912</xdr:rowOff>
    </xdr:from>
    <xdr:to>
      <xdr:col>11</xdr:col>
      <xdr:colOff>536900</xdr:colOff>
      <xdr:row>21</xdr:row>
      <xdr:rowOff>72080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3452798E-2400-494E-B634-C727772DDDB2}"/>
            </a:ext>
          </a:extLst>
        </xdr:cNvPr>
        <xdr:cNvCxnSpPr>
          <a:stCxn id="13" idx="6"/>
          <a:endCxn id="6" idx="1"/>
        </xdr:cNvCxnSpPr>
      </xdr:nvCxnSpPr>
      <xdr:spPr>
        <a:xfrm>
          <a:off x="5245123" y="3746512"/>
          <a:ext cx="1997377" cy="16604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274320</xdr:colOff>
      <xdr:row>17</xdr:row>
      <xdr:rowOff>68580</xdr:rowOff>
    </xdr:from>
    <xdr:to>
      <xdr:col>5</xdr:col>
      <xdr:colOff>144780</xdr:colOff>
      <xdr:row>17</xdr:row>
      <xdr:rowOff>68580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6603C926-B76E-43A6-8672-E2F414156A38}"/>
            </a:ext>
          </a:extLst>
        </xdr:cNvPr>
        <xdr:cNvCxnSpPr/>
      </xdr:nvCxnSpPr>
      <xdr:spPr>
        <a:xfrm>
          <a:off x="2712720" y="3177540"/>
          <a:ext cx="480060" cy="0"/>
        </a:xfrm>
        <a:prstGeom prst="line">
          <a:avLst/>
        </a:prstGeom>
        <a:ln w="41275">
          <a:solidFill>
            <a:srgbClr val="C0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327660</xdr:colOff>
      <xdr:row>10</xdr:row>
      <xdr:rowOff>137160</xdr:rowOff>
    </xdr:from>
    <xdr:to>
      <xdr:col>5</xdr:col>
      <xdr:colOff>510540</xdr:colOff>
      <xdr:row>12</xdr:row>
      <xdr:rowOff>114300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858116E2-8B5B-4550-BB12-341716F6B526}"/>
            </a:ext>
          </a:extLst>
        </xdr:cNvPr>
        <xdr:cNvCxnSpPr/>
      </xdr:nvCxnSpPr>
      <xdr:spPr>
        <a:xfrm>
          <a:off x="3375660" y="1965960"/>
          <a:ext cx="182880" cy="342900"/>
        </a:xfrm>
        <a:prstGeom prst="line">
          <a:avLst/>
        </a:prstGeom>
        <a:ln w="41275">
          <a:solidFill>
            <a:srgbClr val="C0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BF6F-5CF7-8A47-BFA6-A7127DA9427D}">
  <dimension ref="A1:I10"/>
  <sheetViews>
    <sheetView tabSelected="1" workbookViewId="0">
      <selection activeCell="B3" sqref="B3:I10"/>
    </sheetView>
  </sheetViews>
  <sheetFormatPr baseColWidth="10" defaultRowHeight="15" x14ac:dyDescent="0.2"/>
  <cols>
    <col min="3" max="3" width="10.5" bestFit="1" customWidth="1"/>
    <col min="4" max="4" width="8.1640625" bestFit="1" customWidth="1"/>
    <col min="5" max="5" width="11" bestFit="1" customWidth="1"/>
    <col min="6" max="6" width="12.1640625" bestFit="1" customWidth="1"/>
    <col min="7" max="7" width="12" bestFit="1" customWidth="1"/>
    <col min="8" max="8" width="12.5" bestFit="1" customWidth="1"/>
    <col min="9" max="9" width="14.6640625" customWidth="1"/>
  </cols>
  <sheetData>
    <row r="1" spans="1:9" x14ac:dyDescent="0.2">
      <c r="A1" s="94" t="s">
        <v>62</v>
      </c>
      <c r="B1" s="94" t="s">
        <v>63</v>
      </c>
      <c r="C1" s="94"/>
      <c r="D1" s="94"/>
      <c r="E1" s="94"/>
      <c r="F1" s="94"/>
      <c r="G1" s="94"/>
      <c r="H1" s="94"/>
      <c r="I1" s="94"/>
    </row>
    <row r="2" spans="1:9" x14ac:dyDescent="0.2">
      <c r="A2" s="94"/>
      <c r="B2" s="95">
        <v>1</v>
      </c>
      <c r="C2" s="95">
        <v>2</v>
      </c>
      <c r="D2" s="95">
        <v>3</v>
      </c>
      <c r="E2" s="95">
        <v>4</v>
      </c>
      <c r="F2" s="95">
        <v>5</v>
      </c>
      <c r="G2" s="95">
        <v>6</v>
      </c>
      <c r="H2" s="95">
        <v>7</v>
      </c>
      <c r="I2" s="95">
        <v>8</v>
      </c>
    </row>
    <row r="3" spans="1:9" x14ac:dyDescent="0.2">
      <c r="A3" s="95">
        <v>1</v>
      </c>
      <c r="B3" s="96">
        <v>0</v>
      </c>
      <c r="C3" s="96">
        <v>23</v>
      </c>
      <c r="D3" s="96">
        <f>C3+C5</f>
        <v>35</v>
      </c>
      <c r="E3" s="96">
        <v>277</v>
      </c>
      <c r="F3" s="96">
        <f>E7+E3</f>
        <v>543</v>
      </c>
      <c r="G3" s="96">
        <v>381</v>
      </c>
      <c r="H3" s="96">
        <v>436</v>
      </c>
      <c r="I3" s="97">
        <v>265</v>
      </c>
    </row>
    <row r="4" spans="1:9" x14ac:dyDescent="0.2">
      <c r="A4" s="95">
        <v>2</v>
      </c>
      <c r="B4" s="98">
        <v>22</v>
      </c>
      <c r="C4" s="98">
        <v>0</v>
      </c>
      <c r="D4" s="98">
        <v>23</v>
      </c>
      <c r="E4" s="98">
        <v>265</v>
      </c>
      <c r="F4" s="98">
        <f>F3-B4</f>
        <v>521</v>
      </c>
      <c r="G4" s="98">
        <f>G5-(B5-B4)</f>
        <v>383</v>
      </c>
      <c r="H4" s="98">
        <f>H3+B4</f>
        <v>458</v>
      </c>
      <c r="I4" s="99">
        <v>256</v>
      </c>
    </row>
    <row r="5" spans="1:9" x14ac:dyDescent="0.2">
      <c r="A5" s="95">
        <v>3</v>
      </c>
      <c r="B5" s="98">
        <f>D3</f>
        <v>35</v>
      </c>
      <c r="C5" s="98">
        <v>12</v>
      </c>
      <c r="D5" s="98">
        <v>0</v>
      </c>
      <c r="E5" s="98">
        <v>254</v>
      </c>
      <c r="F5" s="98">
        <f>F3-D3</f>
        <v>508</v>
      </c>
      <c r="G5" s="98">
        <v>396</v>
      </c>
      <c r="H5" s="98">
        <f>H4+(B5-B4)</f>
        <v>471</v>
      </c>
      <c r="I5" s="99">
        <v>270</v>
      </c>
    </row>
    <row r="6" spans="1:9" x14ac:dyDescent="0.2">
      <c r="A6" s="95">
        <v>4</v>
      </c>
      <c r="B6" s="98">
        <f>E3</f>
        <v>277</v>
      </c>
      <c r="C6" s="98">
        <f>E3-C5</f>
        <v>265</v>
      </c>
      <c r="D6" s="98">
        <f>E3-D4</f>
        <v>254</v>
      </c>
      <c r="E6" s="98">
        <v>0</v>
      </c>
      <c r="F6" s="98">
        <f>F3-E3</f>
        <v>266</v>
      </c>
      <c r="G6" s="98">
        <v>435</v>
      </c>
      <c r="H6" s="98">
        <v>694</v>
      </c>
      <c r="I6" s="99">
        <v>512</v>
      </c>
    </row>
    <row r="7" spans="1:9" x14ac:dyDescent="0.2">
      <c r="A7" s="95">
        <v>5</v>
      </c>
      <c r="B7" s="98">
        <f>F3</f>
        <v>543</v>
      </c>
      <c r="C7" s="98">
        <f>F4</f>
        <v>521</v>
      </c>
      <c r="D7" s="98">
        <f>F5</f>
        <v>508</v>
      </c>
      <c r="E7" s="98">
        <v>266</v>
      </c>
      <c r="F7" s="98">
        <v>0</v>
      </c>
      <c r="G7" s="98">
        <v>424</v>
      </c>
      <c r="H7" s="98">
        <v>829</v>
      </c>
      <c r="I7" s="99">
        <v>679</v>
      </c>
    </row>
    <row r="8" spans="1:9" x14ac:dyDescent="0.2">
      <c r="A8" s="95">
        <v>6</v>
      </c>
      <c r="B8" s="98">
        <v>381</v>
      </c>
      <c r="C8" s="98">
        <f>D8-(D3-C3)</f>
        <v>384</v>
      </c>
      <c r="D8" s="98">
        <v>396</v>
      </c>
      <c r="E8" s="98">
        <v>435</v>
      </c>
      <c r="F8" s="98">
        <v>424</v>
      </c>
      <c r="G8" s="98">
        <v>0</v>
      </c>
      <c r="H8" s="98">
        <v>489</v>
      </c>
      <c r="I8" s="99">
        <v>632</v>
      </c>
    </row>
    <row r="9" spans="1:9" x14ac:dyDescent="0.2">
      <c r="A9" s="95">
        <v>7</v>
      </c>
      <c r="B9" s="98">
        <v>436</v>
      </c>
      <c r="C9" s="98">
        <f>B9+C3</f>
        <v>459</v>
      </c>
      <c r="D9" s="98">
        <f>C9+(D3-C3)</f>
        <v>471</v>
      </c>
      <c r="E9" s="98">
        <v>694</v>
      </c>
      <c r="F9" s="98">
        <v>829</v>
      </c>
      <c r="G9" s="98">
        <v>489</v>
      </c>
      <c r="H9" s="98">
        <v>0</v>
      </c>
      <c r="I9" s="99">
        <v>427</v>
      </c>
    </row>
    <row r="10" spans="1:9" ht="16" thickBot="1" x14ac:dyDescent="0.25">
      <c r="A10" s="95">
        <v>8</v>
      </c>
      <c r="B10" s="100">
        <v>265</v>
      </c>
      <c r="C10" s="100">
        <v>256</v>
      </c>
      <c r="D10" s="100">
        <v>270</v>
      </c>
      <c r="E10" s="100">
        <v>512</v>
      </c>
      <c r="F10" s="100">
        <v>679</v>
      </c>
      <c r="G10" s="100">
        <v>632</v>
      </c>
      <c r="H10" s="100">
        <v>427</v>
      </c>
      <c r="I10" s="101">
        <v>0</v>
      </c>
    </row>
  </sheetData>
  <mergeCells count="2">
    <mergeCell ref="A1:A2"/>
    <mergeCell ref="B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4"/>
  <sheetViews>
    <sheetView showGridLines="0" workbookViewId="0">
      <selection activeCell="D6" sqref="D6:K13"/>
    </sheetView>
  </sheetViews>
  <sheetFormatPr baseColWidth="10" defaultColWidth="8.83203125" defaultRowHeight="15" x14ac:dyDescent="0.2"/>
  <cols>
    <col min="2" max="2" width="14.1640625" customWidth="1"/>
    <col min="3" max="3" width="14.83203125" customWidth="1"/>
    <col min="5" max="5" width="12.5" bestFit="1" customWidth="1"/>
    <col min="6" max="6" width="11.83203125" bestFit="1" customWidth="1"/>
    <col min="7" max="7" width="12.1640625" bestFit="1" customWidth="1"/>
    <col min="8" max="8" width="15.1640625" customWidth="1"/>
    <col min="9" max="9" width="12.5" bestFit="1" customWidth="1"/>
    <col min="10" max="10" width="13.5" bestFit="1" customWidth="1"/>
    <col min="11" max="11" width="10.5" bestFit="1" customWidth="1"/>
    <col min="13" max="13" width="12.83203125" bestFit="1" customWidth="1"/>
    <col min="14" max="15" width="10.33203125" bestFit="1" customWidth="1"/>
  </cols>
  <sheetData>
    <row r="1" spans="2:15" ht="16" thickBot="1" x14ac:dyDescent="0.25"/>
    <row r="2" spans="2:15" x14ac:dyDescent="0.2">
      <c r="B2" s="3" t="s">
        <v>43</v>
      </c>
      <c r="C2" s="4"/>
      <c r="D2" s="4"/>
      <c r="E2" s="4"/>
      <c r="F2" s="4"/>
      <c r="G2" s="4"/>
      <c r="H2" s="5"/>
    </row>
    <row r="3" spans="2:15" x14ac:dyDescent="0.2">
      <c r="B3" s="49" t="s">
        <v>44</v>
      </c>
      <c r="C3" s="50"/>
      <c r="D3" s="50"/>
      <c r="E3" s="50"/>
      <c r="F3" s="50"/>
      <c r="G3" s="50"/>
      <c r="H3" s="51"/>
    </row>
    <row r="4" spans="2:15" ht="16" thickBot="1" x14ac:dyDescent="0.25">
      <c r="B4" s="52" t="s">
        <v>19</v>
      </c>
      <c r="C4" s="53"/>
      <c r="D4" s="48"/>
      <c r="E4" s="53"/>
      <c r="F4" s="53"/>
      <c r="G4" s="53"/>
      <c r="H4" s="54"/>
    </row>
    <row r="5" spans="2:15" ht="16" thickBot="1" x14ac:dyDescent="0.25">
      <c r="B5" s="6" t="s">
        <v>1</v>
      </c>
      <c r="C5" s="7" t="s">
        <v>0</v>
      </c>
      <c r="D5" s="7" t="s">
        <v>2</v>
      </c>
      <c r="E5" s="7" t="s">
        <v>6</v>
      </c>
      <c r="F5" s="7" t="s">
        <v>7</v>
      </c>
      <c r="G5" s="7" t="s">
        <v>9</v>
      </c>
      <c r="H5" s="7" t="str">
        <f>B10</f>
        <v>Montes Claros</v>
      </c>
      <c r="I5" s="7" t="s">
        <v>15</v>
      </c>
      <c r="J5" s="7" t="s">
        <v>18</v>
      </c>
      <c r="K5" s="8" t="str">
        <f>B13</f>
        <v>Juiz de Fora</v>
      </c>
      <c r="M5" s="19" t="s">
        <v>40</v>
      </c>
      <c r="N5" s="20"/>
      <c r="O5" s="21"/>
    </row>
    <row r="6" spans="2:15" x14ac:dyDescent="0.2">
      <c r="B6" s="9" t="s">
        <v>3</v>
      </c>
      <c r="C6" s="10" t="s">
        <v>2</v>
      </c>
      <c r="D6" s="10">
        <v>0</v>
      </c>
      <c r="E6" s="10">
        <v>23</v>
      </c>
      <c r="F6" s="10">
        <f>E6+E8</f>
        <v>35</v>
      </c>
      <c r="G6" s="10">
        <v>277</v>
      </c>
      <c r="H6" s="10">
        <f>G10+G6</f>
        <v>543</v>
      </c>
      <c r="I6" s="10">
        <v>381</v>
      </c>
      <c r="J6" s="10">
        <v>436</v>
      </c>
      <c r="K6" s="11">
        <v>265</v>
      </c>
      <c r="M6" s="88" t="str">
        <f>B9</f>
        <v>Milho Verde</v>
      </c>
      <c r="N6" s="89"/>
      <c r="O6" s="22">
        <v>270</v>
      </c>
    </row>
    <row r="7" spans="2:15" x14ac:dyDescent="0.2">
      <c r="B7" s="12" t="s">
        <v>4</v>
      </c>
      <c r="C7" s="13" t="s">
        <v>5</v>
      </c>
      <c r="D7" s="13">
        <v>22</v>
      </c>
      <c r="E7" s="13">
        <v>0</v>
      </c>
      <c r="F7" s="13">
        <v>23</v>
      </c>
      <c r="G7" s="13">
        <v>265</v>
      </c>
      <c r="H7" s="13">
        <f>H6-D7</f>
        <v>521</v>
      </c>
      <c r="I7" s="13">
        <f>I8-(D8-D7)</f>
        <v>383</v>
      </c>
      <c r="J7" s="13">
        <f>J6+D7</f>
        <v>458</v>
      </c>
      <c r="K7" s="14">
        <v>256</v>
      </c>
      <c r="M7" s="90" t="s">
        <v>10</v>
      </c>
      <c r="N7" s="91"/>
      <c r="O7" s="23">
        <v>320</v>
      </c>
    </row>
    <row r="8" spans="2:15" x14ac:dyDescent="0.2">
      <c r="B8" s="12" t="s">
        <v>4</v>
      </c>
      <c r="C8" s="13" t="s">
        <v>8</v>
      </c>
      <c r="D8" s="13">
        <f>F6</f>
        <v>35</v>
      </c>
      <c r="E8" s="13">
        <v>12</v>
      </c>
      <c r="F8" s="13">
        <v>0</v>
      </c>
      <c r="G8" s="13">
        <v>254</v>
      </c>
      <c r="H8" s="13">
        <f>H6-F6</f>
        <v>508</v>
      </c>
      <c r="I8" s="13">
        <v>396</v>
      </c>
      <c r="J8" s="13">
        <f>J7+(D8-D7)</f>
        <v>471</v>
      </c>
      <c r="K8" s="14">
        <v>270</v>
      </c>
      <c r="M8" s="90" t="s">
        <v>13</v>
      </c>
      <c r="N8" s="91"/>
      <c r="O8" s="23">
        <v>245</v>
      </c>
    </row>
    <row r="9" spans="2:15" x14ac:dyDescent="0.2">
      <c r="B9" s="12" t="str">
        <f>G5</f>
        <v>Milho Verde</v>
      </c>
      <c r="C9" s="13" t="s">
        <v>11</v>
      </c>
      <c r="D9" s="13">
        <f>G6</f>
        <v>277</v>
      </c>
      <c r="E9" s="13">
        <f>G6-E8</f>
        <v>265</v>
      </c>
      <c r="F9" s="13">
        <f>G6-F7</f>
        <v>254</v>
      </c>
      <c r="G9" s="13">
        <v>0</v>
      </c>
      <c r="H9" s="13">
        <f>H6-G6</f>
        <v>266</v>
      </c>
      <c r="I9" s="13">
        <v>435</v>
      </c>
      <c r="J9" s="13">
        <v>694</v>
      </c>
      <c r="K9" s="14">
        <v>512</v>
      </c>
      <c r="M9" s="90" t="s">
        <v>16</v>
      </c>
      <c r="N9" s="91"/>
      <c r="O9" s="23">
        <v>305</v>
      </c>
    </row>
    <row r="10" spans="2:15" ht="16" thickBot="1" x14ac:dyDescent="0.25">
      <c r="B10" s="12" t="s">
        <v>10</v>
      </c>
      <c r="C10" s="13" t="s">
        <v>12</v>
      </c>
      <c r="D10" s="13">
        <f>H6</f>
        <v>543</v>
      </c>
      <c r="E10" s="13">
        <f>H7</f>
        <v>521</v>
      </c>
      <c r="F10" s="13">
        <f>H8</f>
        <v>508</v>
      </c>
      <c r="G10" s="13">
        <v>266</v>
      </c>
      <c r="H10" s="13">
        <v>0</v>
      </c>
      <c r="I10" s="13">
        <v>424</v>
      </c>
      <c r="J10" s="13">
        <v>829</v>
      </c>
      <c r="K10" s="14">
        <v>679</v>
      </c>
      <c r="M10" s="92" t="s">
        <v>20</v>
      </c>
      <c r="N10" s="93"/>
      <c r="O10" s="24">
        <v>345</v>
      </c>
    </row>
    <row r="11" spans="2:15" x14ac:dyDescent="0.2">
      <c r="B11" s="12" t="s">
        <v>13</v>
      </c>
      <c r="C11" s="13" t="s">
        <v>14</v>
      </c>
      <c r="D11" s="13">
        <v>381</v>
      </c>
      <c r="E11" s="13">
        <f>F11-(F6-E6)</f>
        <v>384</v>
      </c>
      <c r="F11" s="13">
        <v>396</v>
      </c>
      <c r="G11" s="13">
        <v>435</v>
      </c>
      <c r="H11" s="13">
        <v>424</v>
      </c>
      <c r="I11" s="13">
        <v>0</v>
      </c>
      <c r="J11" s="13">
        <v>489</v>
      </c>
      <c r="K11" s="14">
        <v>632</v>
      </c>
    </row>
    <row r="12" spans="2:15" x14ac:dyDescent="0.2">
      <c r="B12" s="12" t="s">
        <v>16</v>
      </c>
      <c r="C12" s="13" t="s">
        <v>17</v>
      </c>
      <c r="D12" s="13">
        <v>436</v>
      </c>
      <c r="E12" s="13">
        <f>D12+E6</f>
        <v>459</v>
      </c>
      <c r="F12" s="13">
        <f>E12+(F6-E6)</f>
        <v>471</v>
      </c>
      <c r="G12" s="13">
        <v>694</v>
      </c>
      <c r="H12" s="13">
        <v>829</v>
      </c>
      <c r="I12" s="13">
        <v>489</v>
      </c>
      <c r="J12" s="13">
        <v>0</v>
      </c>
      <c r="K12" s="14">
        <v>427</v>
      </c>
    </row>
    <row r="13" spans="2:15" ht="16" thickBot="1" x14ac:dyDescent="0.25">
      <c r="B13" s="15" t="s">
        <v>20</v>
      </c>
      <c r="C13" s="16" t="s">
        <v>21</v>
      </c>
      <c r="D13" s="16">
        <v>265</v>
      </c>
      <c r="E13" s="16">
        <v>256</v>
      </c>
      <c r="F13" s="16">
        <v>270</v>
      </c>
      <c r="G13" s="16">
        <v>512</v>
      </c>
      <c r="H13" s="16">
        <v>679</v>
      </c>
      <c r="I13" s="16">
        <v>632</v>
      </c>
      <c r="J13" s="16">
        <v>427</v>
      </c>
      <c r="K13" s="17">
        <v>0</v>
      </c>
    </row>
    <row r="14" spans="2:15" ht="16" thickBot="1" x14ac:dyDescent="0.25"/>
    <row r="15" spans="2:15" ht="16" thickBot="1" x14ac:dyDescent="0.25">
      <c r="B15" s="26" t="s">
        <v>42</v>
      </c>
      <c r="C15" s="27"/>
      <c r="D15" s="25"/>
      <c r="E15" s="27" t="s">
        <v>41</v>
      </c>
      <c r="F15" s="27" t="s">
        <v>34</v>
      </c>
      <c r="G15" s="27" t="s">
        <v>36</v>
      </c>
      <c r="H15" s="28" t="s">
        <v>35</v>
      </c>
    </row>
    <row r="16" spans="2:15" x14ac:dyDescent="0.2">
      <c r="B16" s="55" t="s">
        <v>22</v>
      </c>
      <c r="C16" s="58">
        <v>170000</v>
      </c>
      <c r="E16" s="33" t="s">
        <v>31</v>
      </c>
      <c r="F16" s="29">
        <v>2200</v>
      </c>
      <c r="G16" s="36">
        <v>10000</v>
      </c>
      <c r="H16" s="39">
        <f>F16/G16</f>
        <v>0.22</v>
      </c>
    </row>
    <row r="17" spans="2:8" x14ac:dyDescent="0.2">
      <c r="B17" s="56" t="s">
        <v>24</v>
      </c>
      <c r="C17" s="59">
        <v>0.18</v>
      </c>
      <c r="E17" s="34" t="s">
        <v>32</v>
      </c>
      <c r="F17" s="30">
        <v>800</v>
      </c>
      <c r="G17" s="37">
        <v>7000</v>
      </c>
      <c r="H17" s="40">
        <f>F17/G17</f>
        <v>0.11428571428571428</v>
      </c>
    </row>
    <row r="18" spans="2:8" x14ac:dyDescent="0.2">
      <c r="B18" s="56" t="s">
        <v>25</v>
      </c>
      <c r="C18" s="60">
        <v>3</v>
      </c>
      <c r="E18" s="34" t="s">
        <v>33</v>
      </c>
      <c r="F18" s="31">
        <f>1450*4</f>
        <v>5800</v>
      </c>
      <c r="G18" s="37">
        <v>75000</v>
      </c>
      <c r="H18" s="41">
        <f>F18/G18</f>
        <v>7.7333333333333337E-2</v>
      </c>
    </row>
    <row r="19" spans="2:8" x14ac:dyDescent="0.2">
      <c r="B19" s="56" t="s">
        <v>23</v>
      </c>
      <c r="C19" s="61">
        <f>ROUNDUP(PMT(C17/12,C18*12,-C16,0,0)/100,0)*100</f>
        <v>6200</v>
      </c>
      <c r="E19" s="35" t="s">
        <v>29</v>
      </c>
      <c r="F19" s="32">
        <v>75</v>
      </c>
      <c r="G19" s="38">
        <v>1250</v>
      </c>
      <c r="H19" s="42">
        <f>F19/G19</f>
        <v>0.06</v>
      </c>
    </row>
    <row r="20" spans="2:8" x14ac:dyDescent="0.2">
      <c r="B20" s="56" t="s">
        <v>26</v>
      </c>
      <c r="C20" s="62">
        <f>250*20</f>
        <v>5000</v>
      </c>
      <c r="E20" s="82" t="s">
        <v>37</v>
      </c>
      <c r="F20" s="83"/>
      <c r="G20" s="84"/>
      <c r="H20" s="43">
        <f>C19/C20</f>
        <v>1.24</v>
      </c>
    </row>
    <row r="21" spans="2:8" ht="16" thickBot="1" x14ac:dyDescent="0.25">
      <c r="B21" s="56" t="s">
        <v>27</v>
      </c>
      <c r="C21" s="60">
        <v>6.5</v>
      </c>
      <c r="E21" s="85" t="s">
        <v>38</v>
      </c>
      <c r="F21" s="86"/>
      <c r="G21" s="87"/>
      <c r="H21" s="44">
        <f>C22/C21</f>
        <v>0.9538461538461539</v>
      </c>
    </row>
    <row r="22" spans="2:8" ht="16" thickBot="1" x14ac:dyDescent="0.25">
      <c r="B22" s="57" t="s">
        <v>28</v>
      </c>
      <c r="C22" s="63">
        <v>6.2</v>
      </c>
      <c r="G22" s="45" t="s">
        <v>30</v>
      </c>
      <c r="H22" s="46">
        <f>SUM(H16:H21)</f>
        <v>2.6654652014652016</v>
      </c>
    </row>
    <row r="23" spans="2:8" ht="16" thickBot="1" x14ac:dyDescent="0.25"/>
    <row r="24" spans="2:8" ht="16" thickBot="1" x14ac:dyDescent="0.25">
      <c r="B24" s="1" t="s">
        <v>39</v>
      </c>
      <c r="C24" s="2"/>
      <c r="D24" s="47">
        <v>8</v>
      </c>
      <c r="F24" s="18"/>
    </row>
  </sheetData>
  <mergeCells count="7">
    <mergeCell ref="E20:G20"/>
    <mergeCell ref="E21:G21"/>
    <mergeCell ref="M6:N6"/>
    <mergeCell ref="M7:N7"/>
    <mergeCell ref="M8:N8"/>
    <mergeCell ref="M9:N9"/>
    <mergeCell ref="M10:N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1A6E-9F7B-4A31-82F9-A37870CF0E76}">
  <dimension ref="Q1:AE17"/>
  <sheetViews>
    <sheetView showGridLines="0" zoomScaleNormal="100" workbookViewId="0">
      <selection activeCell="X20" sqref="X20"/>
    </sheetView>
  </sheetViews>
  <sheetFormatPr baseColWidth="10" defaultColWidth="8.83203125" defaultRowHeight="15" x14ac:dyDescent="0.2"/>
  <sheetData>
    <row r="1" spans="17:31" ht="16" thickBot="1" x14ac:dyDescent="0.25">
      <c r="Q1" t="s">
        <v>45</v>
      </c>
      <c r="R1" t="s">
        <v>59</v>
      </c>
      <c r="S1" s="73" t="s">
        <v>46</v>
      </c>
      <c r="T1" s="74" t="s">
        <v>47</v>
      </c>
      <c r="U1" s="74" t="s">
        <v>48</v>
      </c>
      <c r="V1" s="74" t="s">
        <v>49</v>
      </c>
      <c r="W1" s="74" t="s">
        <v>50</v>
      </c>
      <c r="X1" s="74" t="s">
        <v>51</v>
      </c>
      <c r="Y1" s="74" t="s">
        <v>52</v>
      </c>
      <c r="Z1" s="74" t="s">
        <v>53</v>
      </c>
      <c r="AA1" s="74" t="s">
        <v>54</v>
      </c>
      <c r="AB1" s="74" t="s">
        <v>55</v>
      </c>
      <c r="AC1" s="74" t="s">
        <v>56</v>
      </c>
      <c r="AD1" s="74" t="s">
        <v>57</v>
      </c>
      <c r="AE1" s="75" t="s">
        <v>58</v>
      </c>
    </row>
    <row r="2" spans="17:31" x14ac:dyDescent="0.2">
      <c r="R2" s="76" t="s">
        <v>46</v>
      </c>
      <c r="S2" s="64">
        <v>0</v>
      </c>
      <c r="T2" s="65">
        <v>18</v>
      </c>
      <c r="U2" s="65">
        <v>15</v>
      </c>
      <c r="V2" s="65">
        <v>12</v>
      </c>
      <c r="W2" s="65">
        <v>0</v>
      </c>
      <c r="X2" s="65">
        <v>0</v>
      </c>
      <c r="Y2" s="65">
        <v>0</v>
      </c>
      <c r="Z2" s="65">
        <v>0</v>
      </c>
      <c r="AA2" s="65">
        <v>0</v>
      </c>
      <c r="AB2" s="65">
        <v>0</v>
      </c>
      <c r="AC2" s="65">
        <v>0</v>
      </c>
      <c r="AD2" s="65">
        <v>95</v>
      </c>
      <c r="AE2" s="66">
        <v>0</v>
      </c>
    </row>
    <row r="3" spans="17:31" x14ac:dyDescent="0.2">
      <c r="R3" s="77" t="s">
        <v>47</v>
      </c>
      <c r="S3" s="67">
        <v>18</v>
      </c>
      <c r="T3" s="68">
        <v>0</v>
      </c>
      <c r="U3" s="68">
        <v>8</v>
      </c>
      <c r="V3" s="68">
        <v>20</v>
      </c>
      <c r="W3" s="68">
        <v>18</v>
      </c>
      <c r="X3" s="68">
        <v>0</v>
      </c>
      <c r="Y3" s="68">
        <v>0</v>
      </c>
      <c r="Z3" s="68">
        <v>39</v>
      </c>
      <c r="AA3" s="68">
        <v>0</v>
      </c>
      <c r="AB3" s="68">
        <v>35</v>
      </c>
      <c r="AC3" s="68">
        <v>0</v>
      </c>
      <c r="AD3" s="68">
        <v>0</v>
      </c>
      <c r="AE3" s="69">
        <v>0</v>
      </c>
    </row>
    <row r="4" spans="17:31" x14ac:dyDescent="0.2">
      <c r="R4" s="77" t="s">
        <v>48</v>
      </c>
      <c r="S4" s="67">
        <v>15</v>
      </c>
      <c r="T4" s="68">
        <v>8</v>
      </c>
      <c r="U4" s="68">
        <v>0</v>
      </c>
      <c r="V4" s="68">
        <v>18</v>
      </c>
      <c r="W4" s="68">
        <v>0</v>
      </c>
      <c r="X4" s="68">
        <v>0</v>
      </c>
      <c r="Y4" s="68">
        <v>0</v>
      </c>
      <c r="Z4" s="68">
        <v>0</v>
      </c>
      <c r="AA4" s="68">
        <v>0</v>
      </c>
      <c r="AB4" s="68">
        <v>0</v>
      </c>
      <c r="AC4" s="68">
        <v>0</v>
      </c>
      <c r="AD4" s="68">
        <v>0</v>
      </c>
      <c r="AE4" s="69">
        <v>0</v>
      </c>
    </row>
    <row r="5" spans="17:31" x14ac:dyDescent="0.2">
      <c r="R5" s="77" t="s">
        <v>49</v>
      </c>
      <c r="S5" s="67">
        <v>12</v>
      </c>
      <c r="T5" s="68">
        <v>20</v>
      </c>
      <c r="U5" s="68">
        <v>18</v>
      </c>
      <c r="V5" s="68">
        <v>0</v>
      </c>
      <c r="W5" s="68">
        <v>30</v>
      </c>
      <c r="X5" s="68">
        <v>25</v>
      </c>
      <c r="Y5" s="68">
        <v>32</v>
      </c>
      <c r="Z5" s="68">
        <v>0</v>
      </c>
      <c r="AA5" s="68">
        <v>0</v>
      </c>
      <c r="AB5" s="68">
        <v>0</v>
      </c>
      <c r="AC5" s="68">
        <v>0</v>
      </c>
      <c r="AD5" s="68">
        <v>0</v>
      </c>
      <c r="AE5" s="69">
        <v>0</v>
      </c>
    </row>
    <row r="6" spans="17:31" x14ac:dyDescent="0.2">
      <c r="R6" s="77" t="s">
        <v>50</v>
      </c>
      <c r="S6" s="67">
        <v>0</v>
      </c>
      <c r="T6" s="68">
        <v>18</v>
      </c>
      <c r="U6" s="68">
        <v>0</v>
      </c>
      <c r="V6" s="68">
        <v>30</v>
      </c>
      <c r="W6" s="68">
        <v>0</v>
      </c>
      <c r="X6" s="68">
        <v>12</v>
      </c>
      <c r="Y6" s="68">
        <v>0</v>
      </c>
      <c r="Z6" s="68">
        <v>22</v>
      </c>
      <c r="AA6" s="68">
        <v>0</v>
      </c>
      <c r="AB6" s="68">
        <v>40</v>
      </c>
      <c r="AC6" s="68">
        <v>39</v>
      </c>
      <c r="AD6" s="68">
        <v>0</v>
      </c>
      <c r="AE6" s="69">
        <v>70</v>
      </c>
    </row>
    <row r="7" spans="17:31" x14ac:dyDescent="0.2">
      <c r="R7" s="77" t="s">
        <v>51</v>
      </c>
      <c r="S7" s="67">
        <v>0</v>
      </c>
      <c r="T7" s="68">
        <v>0</v>
      </c>
      <c r="U7" s="68">
        <v>0</v>
      </c>
      <c r="V7" s="68">
        <v>25</v>
      </c>
      <c r="W7" s="68">
        <v>12</v>
      </c>
      <c r="X7" s="68">
        <v>0</v>
      </c>
      <c r="Y7" s="68">
        <v>20</v>
      </c>
      <c r="Z7" s="68">
        <v>0</v>
      </c>
      <c r="AA7" s="68">
        <v>0</v>
      </c>
      <c r="AB7" s="68">
        <v>0</v>
      </c>
      <c r="AC7" s="68">
        <v>0</v>
      </c>
      <c r="AD7" s="68">
        <v>0</v>
      </c>
      <c r="AE7" s="69">
        <v>0</v>
      </c>
    </row>
    <row r="8" spans="17:31" x14ac:dyDescent="0.2">
      <c r="R8" s="77" t="s">
        <v>52</v>
      </c>
      <c r="S8" s="67">
        <v>0</v>
      </c>
      <c r="T8" s="68">
        <v>0</v>
      </c>
      <c r="U8" s="68">
        <v>0</v>
      </c>
      <c r="V8" s="68">
        <v>32</v>
      </c>
      <c r="W8" s="68">
        <v>0</v>
      </c>
      <c r="X8" s="68">
        <v>20</v>
      </c>
      <c r="Y8" s="68">
        <v>0</v>
      </c>
      <c r="Z8" s="68">
        <v>10</v>
      </c>
      <c r="AA8" s="68">
        <v>8</v>
      </c>
      <c r="AB8" s="68">
        <v>0</v>
      </c>
      <c r="AC8" s="68">
        <v>0</v>
      </c>
      <c r="AD8" s="68">
        <v>0</v>
      </c>
      <c r="AE8" s="69">
        <v>0</v>
      </c>
    </row>
    <row r="9" spans="17:31" x14ac:dyDescent="0.2">
      <c r="R9" s="77" t="s">
        <v>53</v>
      </c>
      <c r="S9" s="67">
        <v>0</v>
      </c>
      <c r="T9" s="68">
        <v>39</v>
      </c>
      <c r="U9" s="68">
        <v>0</v>
      </c>
      <c r="V9" s="68">
        <v>0</v>
      </c>
      <c r="W9" s="68">
        <v>22</v>
      </c>
      <c r="X9" s="68">
        <v>0</v>
      </c>
      <c r="Y9" s="68">
        <v>10</v>
      </c>
      <c r="Z9" s="68">
        <v>0</v>
      </c>
      <c r="AA9" s="68">
        <v>10</v>
      </c>
      <c r="AB9" s="68">
        <v>15</v>
      </c>
      <c r="AC9" s="68">
        <v>0</v>
      </c>
      <c r="AD9" s="68">
        <v>0</v>
      </c>
      <c r="AE9" s="69">
        <v>0</v>
      </c>
    </row>
    <row r="10" spans="17:31" x14ac:dyDescent="0.2">
      <c r="R10" s="77" t="s">
        <v>54</v>
      </c>
      <c r="S10" s="67">
        <v>0</v>
      </c>
      <c r="T10" s="68">
        <v>0</v>
      </c>
      <c r="U10" s="68">
        <v>0</v>
      </c>
      <c r="V10" s="68">
        <v>0</v>
      </c>
      <c r="W10" s="68">
        <v>0</v>
      </c>
      <c r="X10" s="68">
        <v>0</v>
      </c>
      <c r="Y10" s="68">
        <v>8</v>
      </c>
      <c r="Z10" s="68">
        <v>10</v>
      </c>
      <c r="AA10" s="68">
        <v>0</v>
      </c>
      <c r="AB10" s="68">
        <v>50</v>
      </c>
      <c r="AC10" s="68">
        <v>20</v>
      </c>
      <c r="AD10" s="68">
        <v>50</v>
      </c>
      <c r="AE10" s="69">
        <v>0</v>
      </c>
    </row>
    <row r="11" spans="17:31" x14ac:dyDescent="0.2">
      <c r="R11" s="77" t="s">
        <v>55</v>
      </c>
      <c r="S11" s="67">
        <v>0</v>
      </c>
      <c r="T11" s="68">
        <v>35</v>
      </c>
      <c r="U11" s="68">
        <v>0</v>
      </c>
      <c r="V11" s="68">
        <v>0</v>
      </c>
      <c r="W11" s="68">
        <v>40</v>
      </c>
      <c r="X11" s="68">
        <v>0</v>
      </c>
      <c r="Y11" s="68">
        <v>0</v>
      </c>
      <c r="Z11" s="68">
        <v>15</v>
      </c>
      <c r="AA11" s="68">
        <v>50</v>
      </c>
      <c r="AB11" s="68">
        <v>0</v>
      </c>
      <c r="AC11" s="68">
        <v>12</v>
      </c>
      <c r="AD11" s="68">
        <v>0</v>
      </c>
      <c r="AE11" s="69">
        <v>0</v>
      </c>
    </row>
    <row r="12" spans="17:31" x14ac:dyDescent="0.2">
      <c r="R12" s="77" t="s">
        <v>56</v>
      </c>
      <c r="S12" s="67">
        <v>0</v>
      </c>
      <c r="T12" s="68">
        <v>0</v>
      </c>
      <c r="U12" s="68">
        <v>0</v>
      </c>
      <c r="V12" s="68">
        <v>0</v>
      </c>
      <c r="W12" s="68">
        <v>39</v>
      </c>
      <c r="X12" s="68">
        <v>0</v>
      </c>
      <c r="Y12" s="68">
        <v>0</v>
      </c>
      <c r="Z12" s="68">
        <v>0</v>
      </c>
      <c r="AA12" s="68">
        <v>20</v>
      </c>
      <c r="AB12" s="68">
        <v>12</v>
      </c>
      <c r="AC12" s="68">
        <v>0</v>
      </c>
      <c r="AD12" s="68">
        <v>40</v>
      </c>
      <c r="AE12" s="69">
        <v>55</v>
      </c>
    </row>
    <row r="13" spans="17:31" x14ac:dyDescent="0.2">
      <c r="R13" s="77" t="s">
        <v>57</v>
      </c>
      <c r="S13" s="67">
        <v>95</v>
      </c>
      <c r="T13" s="68">
        <v>0</v>
      </c>
      <c r="U13" s="68">
        <v>0</v>
      </c>
      <c r="V13" s="68">
        <v>0</v>
      </c>
      <c r="W13" s="68">
        <v>0</v>
      </c>
      <c r="X13" s="68">
        <v>0</v>
      </c>
      <c r="Y13" s="68">
        <v>0</v>
      </c>
      <c r="Z13" s="68">
        <v>0</v>
      </c>
      <c r="AA13" s="68">
        <v>50</v>
      </c>
      <c r="AB13" s="68">
        <v>0</v>
      </c>
      <c r="AC13" s="68">
        <v>40</v>
      </c>
      <c r="AD13" s="68">
        <v>0</v>
      </c>
      <c r="AE13" s="69">
        <v>58</v>
      </c>
    </row>
    <row r="14" spans="17:31" ht="16" thickBot="1" x14ac:dyDescent="0.25">
      <c r="R14" s="78" t="s">
        <v>58</v>
      </c>
      <c r="S14" s="70">
        <v>0</v>
      </c>
      <c r="T14" s="71">
        <v>0</v>
      </c>
      <c r="U14" s="71">
        <v>0</v>
      </c>
      <c r="V14" s="71">
        <v>0</v>
      </c>
      <c r="W14" s="71">
        <v>70</v>
      </c>
      <c r="X14" s="71">
        <v>0</v>
      </c>
      <c r="Y14" s="71">
        <v>0</v>
      </c>
      <c r="Z14" s="71">
        <v>0</v>
      </c>
      <c r="AA14" s="71">
        <v>0</v>
      </c>
      <c r="AB14" s="71">
        <v>0</v>
      </c>
      <c r="AC14" s="71">
        <v>55</v>
      </c>
      <c r="AD14" s="71">
        <f>AE13</f>
        <v>58</v>
      </c>
      <c r="AE14" s="72">
        <v>0</v>
      </c>
    </row>
    <row r="15" spans="17:31" ht="16" thickBot="1" x14ac:dyDescent="0.25"/>
    <row r="16" spans="17:31" x14ac:dyDescent="0.2">
      <c r="R16" s="3" t="s">
        <v>60</v>
      </c>
      <c r="S16" s="79"/>
      <c r="T16" s="79"/>
      <c r="U16" s="79"/>
      <c r="V16" s="79"/>
      <c r="W16" s="79"/>
      <c r="X16" s="79"/>
      <c r="Y16" s="79"/>
      <c r="Z16" s="79"/>
      <c r="AA16" s="80"/>
    </row>
    <row r="17" spans="18:27" ht="16" thickBot="1" x14ac:dyDescent="0.25">
      <c r="R17" s="52" t="s">
        <v>61</v>
      </c>
      <c r="S17" s="48"/>
      <c r="T17" s="48"/>
      <c r="U17" s="48"/>
      <c r="V17" s="48"/>
      <c r="W17" s="48"/>
      <c r="X17" s="48"/>
      <c r="Y17" s="48"/>
      <c r="Z17" s="48"/>
      <c r="AA17" s="8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Distancias</vt:lpstr>
      <vt:lpstr>TSP</vt:lpstr>
      <vt:lpstr>MSTP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Guimaraes</dc:creator>
  <cp:lastModifiedBy>Túllio Pires de Castro</cp:lastModifiedBy>
  <dcterms:created xsi:type="dcterms:W3CDTF">2023-08-17T12:18:33Z</dcterms:created>
  <dcterms:modified xsi:type="dcterms:W3CDTF">2023-08-17T23:21:30Z</dcterms:modified>
</cp:coreProperties>
</file>