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fileSharing readOnlyRecommended="1"/>
  <workbookPr filterPrivacy="1"/>
  <xr:revisionPtr revIDLastSave="0" documentId="8_{B84307AA-3AE8-43EC-93D9-68815E4293B8}" xr6:coauthVersionLast="47" xr6:coauthVersionMax="47" xr10:uidLastSave="{00000000-0000-0000-0000-000000000000}"/>
  <bookViews>
    <workbookView xWindow="-110" yWindow="-110" windowWidth="19420" windowHeight="10300" tabRatio="932" xr2:uid="{00000000-000D-0000-FFFF-FFFF00000000}"/>
  </bookViews>
  <sheets>
    <sheet name="GRADE 1" sheetId="11" r:id="rId1"/>
    <sheet name="GRADE 2." sheetId="12" r:id="rId2"/>
    <sheet name="GRADE 3" sheetId="10" r:id="rId3"/>
    <sheet name="GRADE 4" sheetId="4" r:id="rId4"/>
    <sheet name="GRADE 5 " sheetId="7" r:id="rId5"/>
    <sheet name="GRADE 6." sheetId="5" r:id="rId6"/>
    <sheet name="GRADE 7" sheetId="13" r:id="rId7"/>
    <sheet name="GRADE 8" sheetId="9" r:id="rId8"/>
  </sheets>
  <definedNames>
    <definedName name="CalendarYear" localSheetId="0">'GRADE 1'!#REF!</definedName>
    <definedName name="CalendarYear" localSheetId="1">'GRADE 2.'!#REF!</definedName>
    <definedName name="CalendarYear" localSheetId="2">'GRADE 3'!#REF!</definedName>
    <definedName name="CalendarYear">'GRADE 4'!#REF!</definedName>
    <definedName name="ColumnTitle13">#REF!</definedName>
    <definedName name="Employee_Absence_Title" localSheetId="0">'GRADE 1'!#REF!</definedName>
    <definedName name="Employee_Absence_Title" localSheetId="1">'GRADE 2.'!#REF!</definedName>
    <definedName name="Employee_Absence_Title" localSheetId="2">'GRADE 3'!#REF!</definedName>
    <definedName name="Employee_Absence_Title">'GRADE 4'!#REF!</definedName>
    <definedName name="Key_name" localSheetId="0">'GRADE 1'!#REF!</definedName>
    <definedName name="Key_name" localSheetId="1">'GRADE 2.'!#REF!</definedName>
    <definedName name="Key_name" localSheetId="2">'GRADE 3'!#REF!</definedName>
    <definedName name="Key_name">'GRADE 4'!#REF!</definedName>
    <definedName name="KeyCustom1" localSheetId="0">'GRADE 1'!#REF!</definedName>
    <definedName name="KeyCustom1" localSheetId="1">'GRADE 2.'!#REF!</definedName>
    <definedName name="KeyCustom1" localSheetId="2">'GRADE 3'!#REF!</definedName>
    <definedName name="KeyCustom1">'GRADE 4'!#REF!</definedName>
    <definedName name="KeyCustom1Label" localSheetId="0">'GRADE 1'!#REF!</definedName>
    <definedName name="KeyCustom1Label" localSheetId="1">'GRADE 2.'!#REF!</definedName>
    <definedName name="KeyCustom1Label" localSheetId="2">'GRADE 3'!#REF!</definedName>
    <definedName name="KeyCustom1Label">'GRADE 4'!#REF!</definedName>
    <definedName name="KeyCustom2" localSheetId="0">'GRADE 1'!#REF!</definedName>
    <definedName name="KeyCustom2" localSheetId="1">'GRADE 2.'!#REF!</definedName>
    <definedName name="KeyCustom2" localSheetId="2">'GRADE 3'!#REF!</definedName>
    <definedName name="KeyCustom2">'GRADE 4'!#REF!</definedName>
    <definedName name="KeyCustom2Label" localSheetId="0">'GRADE 1'!#REF!</definedName>
    <definedName name="KeyCustom2Label" localSheetId="1">'GRADE 2.'!#REF!</definedName>
    <definedName name="KeyCustom2Label" localSheetId="2">'GRADE 3'!#REF!</definedName>
    <definedName name="KeyCustom2Label">'GRADE 4'!#REF!</definedName>
    <definedName name="KeyPersonal" localSheetId="0">'GRADE 1'!#REF!</definedName>
    <definedName name="KeyPersonal" localSheetId="1">'GRADE 2.'!#REF!</definedName>
    <definedName name="KeyPersonal" localSheetId="2">'GRADE 3'!#REF!</definedName>
    <definedName name="KeyPersonal">'GRADE 4'!#REF!</definedName>
    <definedName name="KeyPersonalLabel" localSheetId="0">'GRADE 1'!#REF!</definedName>
    <definedName name="KeyPersonalLabel" localSheetId="1">'GRADE 2.'!#REF!</definedName>
    <definedName name="KeyPersonalLabel" localSheetId="2">'GRADE 3'!#REF!</definedName>
    <definedName name="KeyPersonalLabel">'GRADE 4'!#REF!</definedName>
    <definedName name="KeySick" localSheetId="0">'GRADE 1'!#REF!</definedName>
    <definedName name="KeySick" localSheetId="1">'GRADE 2.'!#REF!</definedName>
    <definedName name="KeySick" localSheetId="2">'GRADE 3'!#REF!</definedName>
    <definedName name="KeySick">'GRADE 4'!#REF!</definedName>
    <definedName name="KeySickLabel" localSheetId="0">'GRADE 1'!#REF!</definedName>
    <definedName name="KeySickLabel" localSheetId="1">'GRADE 2.'!#REF!</definedName>
    <definedName name="KeySickLabel" localSheetId="2">'GRADE 3'!#REF!</definedName>
    <definedName name="KeySickLabel">'GRADE 4'!#REF!</definedName>
    <definedName name="KeyVacation" localSheetId="0">'GRADE 1'!#REF!</definedName>
    <definedName name="KeyVacation" localSheetId="1">'GRADE 2.'!#REF!</definedName>
    <definedName name="KeyVacation" localSheetId="2">'GRADE 3'!#REF!</definedName>
    <definedName name="KeyVacation">'GRADE 4'!#REF!</definedName>
    <definedName name="KeyVacationLabel" localSheetId="0">'GRADE 1'!#REF!</definedName>
    <definedName name="KeyVacationLabel" localSheetId="1">'GRADE 2.'!#REF!</definedName>
    <definedName name="KeyVacationLabel" localSheetId="2">'GRADE 3'!#REF!</definedName>
    <definedName name="KeyVacationLabel">'GRADE 4'!#REF!</definedName>
    <definedName name="MonthName" localSheetId="0">'GRADE 1'!#REF!</definedName>
    <definedName name="MonthName" localSheetId="1">'GRADE 2.'!#REF!</definedName>
    <definedName name="MonthName" localSheetId="2">'GRADE 3'!#REF!</definedName>
    <definedName name="MonthName" localSheetId="3">'GRADE 4'!#REF!</definedName>
    <definedName name="MonthName" localSheetId="4">'GRADE 5 '!#REF!</definedName>
    <definedName name="MonthName" localSheetId="5">'GRADE 6.'!#REF!</definedName>
    <definedName name="MonthName" localSheetId="6">'GRADE 7'!#REF!</definedName>
    <definedName name="MonthName" localSheetId="7">'GRADE 8'!#REF!</definedName>
    <definedName name="_xlnm.Print_Area" localSheetId="0">'GRADE 1'!$A$1:$U$46</definedName>
    <definedName name="_xlnm.Print_Titles" localSheetId="0">'GRADE 1'!$4:$4</definedName>
    <definedName name="_xlnm.Print_Titles" localSheetId="1">'GRADE 2.'!$1:$1</definedName>
    <definedName name="_xlnm.Print_Titles" localSheetId="2">'GRADE 3'!$1:$1</definedName>
    <definedName name="_xlnm.Print_Titles" localSheetId="3">'GRADE 4'!$1:$1</definedName>
    <definedName name="_xlnm.Print_Titles" localSheetId="4">'GRADE 5 '!$1:$1</definedName>
    <definedName name="_xlnm.Print_Titles" localSheetId="5">'GRADE 6.'!$1:$1</definedName>
    <definedName name="_xlnm.Print_Titles" localSheetId="6">'GRADE 7'!$1:$1</definedName>
    <definedName name="_xlnm.Print_Titles" localSheetId="7">'GRADE 8'!$1:$1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  <definedName name="Title8">#REF!</definedName>
    <definedName name="Title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0" l="1"/>
  <c r="G43" i="10"/>
  <c r="I43" i="10"/>
  <c r="K43" i="10"/>
  <c r="E51" i="7"/>
  <c r="G51" i="7"/>
  <c r="I51" i="7"/>
  <c r="K51" i="7"/>
  <c r="M51" i="7"/>
  <c r="O51" i="7"/>
  <c r="Q51" i="7"/>
  <c r="E2" i="4"/>
  <c r="K59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G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G5" i="10"/>
  <c r="G27" i="10"/>
  <c r="G59" i="10"/>
  <c r="G3" i="10" l="1"/>
  <c r="G4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2" i="9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Q2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2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2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2" i="7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2" i="4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2" i="4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5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5" i="1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" i="12"/>
</calcChain>
</file>

<file path=xl/sharedStrings.xml><?xml version="1.0" encoding="utf-8"?>
<sst xmlns="http://schemas.openxmlformats.org/spreadsheetml/2006/main" count="934" uniqueCount="726">
  <si>
    <t>OFFICIAL NAME</t>
  </si>
  <si>
    <t>GEORGE OCHIENG</t>
  </si>
  <si>
    <t>B003472204</t>
  </si>
  <si>
    <t>OKUMU RYAN ONYANGO</t>
  </si>
  <si>
    <t>B003999865</t>
  </si>
  <si>
    <t>ONYANGO JOSHUA WALTER</t>
  </si>
  <si>
    <t>B004598754</t>
  </si>
  <si>
    <t>ODHIAMBO SUSAN AWUOR</t>
  </si>
  <si>
    <t>B004636915</t>
  </si>
  <si>
    <t>OUMA VICTOR ODHIAMBO</t>
  </si>
  <si>
    <t>OUMA MARIA CAROL AKOTH</t>
  </si>
  <si>
    <t>B004636957</t>
  </si>
  <si>
    <t>OUMA PURITY AKINYI</t>
  </si>
  <si>
    <t>B004637006</t>
  </si>
  <si>
    <t>OTIENO LETICIA GRAZY ATIENO</t>
  </si>
  <si>
    <t>B004637014</t>
  </si>
  <si>
    <t>OMONDI JOY JACKLINE ATIENO</t>
  </si>
  <si>
    <t>B004637021</t>
  </si>
  <si>
    <t>OTIENO ASHLEY ONYANGO</t>
  </si>
  <si>
    <t>B004637038</t>
  </si>
  <si>
    <t>ONGOWO ERNEST CALLEB</t>
  </si>
  <si>
    <t>B004637051</t>
  </si>
  <si>
    <t>AKATCH PEREZ ATIENO</t>
  </si>
  <si>
    <t>B004637145</t>
  </si>
  <si>
    <t>OTIENO MICHAEL OTIENO</t>
  </si>
  <si>
    <t>B004637173</t>
  </si>
  <si>
    <t>OMONDI BRIGHTON SAM</t>
  </si>
  <si>
    <t>B004637180</t>
  </si>
  <si>
    <t>OOKO MESHACK OUMA</t>
  </si>
  <si>
    <t>B004637190</t>
  </si>
  <si>
    <t>OBARA SAMSON ONYANGO</t>
  </si>
  <si>
    <t>B004637199</t>
  </si>
  <si>
    <t>NYANGO EVERLINE ATIENO</t>
  </si>
  <si>
    <t>B004637209</t>
  </si>
  <si>
    <t>OOKO MELVIN ATIENO</t>
  </si>
  <si>
    <t>B004637229</t>
  </si>
  <si>
    <t>ONYANGO VIVIAN ADHIAMBO</t>
  </si>
  <si>
    <t>B004637242</t>
  </si>
  <si>
    <t>OURA DAVID OTIENO</t>
  </si>
  <si>
    <t>B004637254</t>
  </si>
  <si>
    <t>OKETCH BENTA ADHIAMBO</t>
  </si>
  <si>
    <t>B004637262</t>
  </si>
  <si>
    <t>B004637276</t>
  </si>
  <si>
    <t>OWAGA MICHAEL OWINO</t>
  </si>
  <si>
    <t>B004637281</t>
  </si>
  <si>
    <t>ONYANGO VALLARY AKINYI</t>
  </si>
  <si>
    <t>B004637291</t>
  </si>
  <si>
    <t>OCHIENG WILBERFORCE OKOTH</t>
  </si>
  <si>
    <t>B004637299</t>
  </si>
  <si>
    <t>OKANDA STEPHEN SAMWEL</t>
  </si>
  <si>
    <t>B004637319</t>
  </si>
  <si>
    <t>B004637347</t>
  </si>
  <si>
    <t>JOSHUA ONYANGO</t>
  </si>
  <si>
    <t>B004637369</t>
  </si>
  <si>
    <t>BILL BRANHAM</t>
  </si>
  <si>
    <t>B004637377</t>
  </si>
  <si>
    <t>FESTUS ONYANGO</t>
  </si>
  <si>
    <t>B004637378</t>
  </si>
  <si>
    <t>THOMAS ODHIAMBO</t>
  </si>
  <si>
    <t>B004637381</t>
  </si>
  <si>
    <t>DANIEL ODHIAMBO</t>
  </si>
  <si>
    <t>B004637384</t>
  </si>
  <si>
    <t>WILFRED ONYANGO</t>
  </si>
  <si>
    <t>B004637391</t>
  </si>
  <si>
    <t>HASSAN OMONDI</t>
  </si>
  <si>
    <t>B004637401</t>
  </si>
  <si>
    <t>NICHOLAS OCHIENG</t>
  </si>
  <si>
    <t>B004637415</t>
  </si>
  <si>
    <t>CAROLINE ELIZABETH</t>
  </si>
  <si>
    <t>B004637418</t>
  </si>
  <si>
    <t>MOSES ONYANGO</t>
  </si>
  <si>
    <t>B004637421</t>
  </si>
  <si>
    <t>VICTOR OWINO</t>
  </si>
  <si>
    <t>B004827683</t>
  </si>
  <si>
    <t>OGOT COLLINS OTIENO</t>
  </si>
  <si>
    <t>MATHS</t>
  </si>
  <si>
    <t>ENG</t>
  </si>
  <si>
    <t>KISW</t>
  </si>
  <si>
    <t>SCI</t>
  </si>
  <si>
    <t>AGRI</t>
  </si>
  <si>
    <t>C/A</t>
  </si>
  <si>
    <t>SST</t>
  </si>
  <si>
    <t>ASSESSMENT NO</t>
  </si>
  <si>
    <t>SN</t>
  </si>
  <si>
    <t>CRE</t>
  </si>
  <si>
    <t>A002764895</t>
  </si>
  <si>
    <t>OMONDI PHOEBE ATIENO</t>
  </si>
  <si>
    <t>A002764898</t>
  </si>
  <si>
    <t>OTIENO, MELVINE AKINYI</t>
  </si>
  <si>
    <t>A002764900</t>
  </si>
  <si>
    <t>OTIENO, BRENDA SARAH</t>
  </si>
  <si>
    <t>A002764904</t>
  </si>
  <si>
    <t>OKWARO, SANTIAGO CARZOLAH</t>
  </si>
  <si>
    <t>A002764912</t>
  </si>
  <si>
    <t>OTIENO, MERECIA ACHIENG</t>
  </si>
  <si>
    <t>A002764926</t>
  </si>
  <si>
    <t>OWAGA, PATRICK ODHIAMBO</t>
  </si>
  <si>
    <t>A002780678</t>
  </si>
  <si>
    <t>OTIENO ESTHER AMANDA</t>
  </si>
  <si>
    <t>A002780697</t>
  </si>
  <si>
    <t>OTIENO VELMA AWINO</t>
  </si>
  <si>
    <t>A002780800</t>
  </si>
  <si>
    <t>OKOTH, BRIAN OMONDI</t>
  </si>
  <si>
    <t>A002780816</t>
  </si>
  <si>
    <t>OTIENO, DERICK ODHIAMBO</t>
  </si>
  <si>
    <t>A002781053</t>
  </si>
  <si>
    <t>OTIENO, FREDINANT ODIWUOR</t>
  </si>
  <si>
    <t>A002781068</t>
  </si>
  <si>
    <t>ALENG', GEOFFREY OTIENO</t>
  </si>
  <si>
    <t>A002781502</t>
  </si>
  <si>
    <t>OTIENO BECKY ACHIENG</t>
  </si>
  <si>
    <t>A002781566</t>
  </si>
  <si>
    <t>OTIENO MELVIN ATIENO</t>
  </si>
  <si>
    <t>A002781599</t>
  </si>
  <si>
    <t>OMONDI DICKENS ODHIAMBO</t>
  </si>
  <si>
    <t>A002781629</t>
  </si>
  <si>
    <t>OTIENO GEORGINE OTIENO</t>
  </si>
  <si>
    <t>OBUONG CATHRINE ATIENO</t>
  </si>
  <si>
    <t>A002781768</t>
  </si>
  <si>
    <t>OTIENO BRIGHTON OCHIENG</t>
  </si>
  <si>
    <t>B002200376</t>
  </si>
  <si>
    <t>ODHIAMBO JANICE PATIENCE</t>
  </si>
  <si>
    <t>B002200443</t>
  </si>
  <si>
    <t>OCHIENG, VARON AKINYI</t>
  </si>
  <si>
    <t>B002200515</t>
  </si>
  <si>
    <t>OWUOR, ALICE AUMA</t>
  </si>
  <si>
    <t>B002200538</t>
  </si>
  <si>
    <t>MAYAMBA, LENCER CARREN ADHIAMBO</t>
  </si>
  <si>
    <t>B002200547</t>
  </si>
  <si>
    <t>OTIENO FABRIGAS OCHIENG</t>
  </si>
  <si>
    <t>B002200561</t>
  </si>
  <si>
    <t>OTIENO MICHAEL ACHIENG</t>
  </si>
  <si>
    <t>B002251339</t>
  </si>
  <si>
    <t>OCHIENG EMELDA AKINYI</t>
  </si>
  <si>
    <t>B002251554</t>
  </si>
  <si>
    <t>ODHIAMBO, CHRISTIAN RAY</t>
  </si>
  <si>
    <t>B002251636</t>
  </si>
  <si>
    <t>OBUONG, MOURINE AKINYI</t>
  </si>
  <si>
    <t>B002251668</t>
  </si>
  <si>
    <t>OUMA, MARYANN ADHIAMBO</t>
  </si>
  <si>
    <t>GER, MAKLINE AUMA</t>
  </si>
  <si>
    <t>B002252009</t>
  </si>
  <si>
    <t>ALENG',EVANCE OWINO</t>
  </si>
  <si>
    <t>B002252051</t>
  </si>
  <si>
    <t>OCHIENG, WESLEY ODUOR</t>
  </si>
  <si>
    <t>B002252091</t>
  </si>
  <si>
    <t>OTIENO, STEPHEN OWINO</t>
  </si>
  <si>
    <t>B002252714</t>
  </si>
  <si>
    <t>OMBOK AGNES ADHIAMBO</t>
  </si>
  <si>
    <t>B002252726</t>
  </si>
  <si>
    <t>ONYANGO LUCY AKINYI</t>
  </si>
  <si>
    <t>B002252866</t>
  </si>
  <si>
    <t>GER SOLOMON OLIECHE</t>
  </si>
  <si>
    <t>B002252902</t>
  </si>
  <si>
    <t>OBUONG IRENE AKINYI</t>
  </si>
  <si>
    <t>B002252908</t>
  </si>
  <si>
    <t>OTIENO CATHERIN ATIENO</t>
  </si>
  <si>
    <t>B002252994</t>
  </si>
  <si>
    <t>ONDUSO SYNTHIA AWUOR</t>
  </si>
  <si>
    <t>B002253044</t>
  </si>
  <si>
    <t>ONYUKA JEDIDAH GRACE AKOTH</t>
  </si>
  <si>
    <t>B002587077</t>
  </si>
  <si>
    <t>OTIENO BRITONE OCHIENG</t>
  </si>
  <si>
    <t>B002593389</t>
  </si>
  <si>
    <t>DESMOND    OCHIENG</t>
  </si>
  <si>
    <t>B002754760</t>
  </si>
  <si>
    <t>JOSEPH OTIENO</t>
  </si>
  <si>
    <t>B002841013</t>
  </si>
  <si>
    <t>BEZIL ODERO</t>
  </si>
  <si>
    <t>B002867508</t>
  </si>
  <si>
    <t xml:space="preserve">LUCY STACY ADHIAMBO </t>
  </si>
  <si>
    <t>B002922932</t>
  </si>
  <si>
    <t>LIVIAN AWINO OMONDI</t>
  </si>
  <si>
    <t>B003318259</t>
  </si>
  <si>
    <t>EMMACULATE ADHIAMBO</t>
  </si>
  <si>
    <t>B003460339</t>
  </si>
  <si>
    <t>WILLICE OTIENO</t>
  </si>
  <si>
    <t>A002105962</t>
  </si>
  <si>
    <t>OGOT CAROLINE ATIENO</t>
  </si>
  <si>
    <t>A002198332</t>
  </si>
  <si>
    <t>OTIENO,HELLEN ATIENO</t>
  </si>
  <si>
    <t>A002198634</t>
  </si>
  <si>
    <t>OKOTH VENIA ANYANGO</t>
  </si>
  <si>
    <t>A002198816</t>
  </si>
  <si>
    <t>OKUMU EMMANUEL ONYANGO</t>
  </si>
  <si>
    <t>A002198922</t>
  </si>
  <si>
    <t>ONYANGO EUNICE AKOTH</t>
  </si>
  <si>
    <t>A002199129</t>
  </si>
  <si>
    <t>ODONGO,BENARD OKECH</t>
  </si>
  <si>
    <t>A002199293</t>
  </si>
  <si>
    <t>OTIENO SANDRA JOYLET AKINYI</t>
  </si>
  <si>
    <t>A002362886</t>
  </si>
  <si>
    <t>OMONDI VICTOR OTIENO</t>
  </si>
  <si>
    <t>A002363011</t>
  </si>
  <si>
    <t>MAYAMBA PHENNY APIYO</t>
  </si>
  <si>
    <t>A002363164</t>
  </si>
  <si>
    <t>OLUOCH MELVINE AKINYI</t>
  </si>
  <si>
    <t>A002363358</t>
  </si>
  <si>
    <t>OMONDI MARION AKINYI</t>
  </si>
  <si>
    <t>A002363382</t>
  </si>
  <si>
    <t>OMONDI YVONNE AUMA</t>
  </si>
  <si>
    <t>A002363450</t>
  </si>
  <si>
    <t>OTIENO JENIPHER APIYO</t>
  </si>
  <si>
    <t>A002363480</t>
  </si>
  <si>
    <t>OTIENO MERYL ADHIAMBO</t>
  </si>
  <si>
    <t>A002363549</t>
  </si>
  <si>
    <t>OUMA DICKENS OTIENO</t>
  </si>
  <si>
    <t>A002363573</t>
  </si>
  <si>
    <t>OUMA HELLEN VALARY ATIENO</t>
  </si>
  <si>
    <t>A002363588</t>
  </si>
  <si>
    <t>OUMA MIKE OTIENO</t>
  </si>
  <si>
    <t>A002363639</t>
  </si>
  <si>
    <t>OWINO SHEILA ADHIAMBO</t>
  </si>
  <si>
    <t>A002494640</t>
  </si>
  <si>
    <t>OCHIENG STEPHEN OTIENO</t>
  </si>
  <si>
    <t>A002494651</t>
  </si>
  <si>
    <t>OCHIENG MARK OMONDI</t>
  </si>
  <si>
    <t>A002494659</t>
  </si>
  <si>
    <t>LANGU TYRON OTIENO</t>
  </si>
  <si>
    <t>B001514116</t>
  </si>
  <si>
    <t>IMBO SAMUEL OTIENO</t>
  </si>
  <si>
    <t>B001514333</t>
  </si>
  <si>
    <t>MAYAMBA WINNIE ADONGO</t>
  </si>
  <si>
    <t>B001514473</t>
  </si>
  <si>
    <t>OMBOK CATHRINE ADHIAMBO</t>
  </si>
  <si>
    <t>B001515476</t>
  </si>
  <si>
    <t>OTIENO JAMES NICKSON ODUOR</t>
  </si>
  <si>
    <t>B001517383</t>
  </si>
  <si>
    <t>OUMA WILLIAM ODHIAMBO</t>
  </si>
  <si>
    <t>B001517988</t>
  </si>
  <si>
    <t>OCHIENG AUSTINE ODIWUOR</t>
  </si>
  <si>
    <t>B001719850</t>
  </si>
  <si>
    <t>OTIENO JOSEPH WASONGA</t>
  </si>
  <si>
    <t>B001719871</t>
  </si>
  <si>
    <t>ODHIAMBO DENIS OTIENO</t>
  </si>
  <si>
    <t>B001719888</t>
  </si>
  <si>
    <t>OWINO VENESSA AUMA</t>
  </si>
  <si>
    <t>B001719932</t>
  </si>
  <si>
    <t>AKATCH TITUS OTIENO</t>
  </si>
  <si>
    <t>B001720036</t>
  </si>
  <si>
    <t>OBAJE CALEB OCHUKA</t>
  </si>
  <si>
    <t>B001720073</t>
  </si>
  <si>
    <t>ODHIAMBO EDITH ACHIENG</t>
  </si>
  <si>
    <t>B001720099</t>
  </si>
  <si>
    <t>ODHIAMBO GEORGE OCHIENG</t>
  </si>
  <si>
    <t>B001720129</t>
  </si>
  <si>
    <t>ODHIAMBO ROSE AWUOR</t>
  </si>
  <si>
    <t>B001720333</t>
  </si>
  <si>
    <t>OMBOK HOLYFILLED OCHIENG</t>
  </si>
  <si>
    <t>B001720386</t>
  </si>
  <si>
    <t>OMBOK ROMANUS RAILA</t>
  </si>
  <si>
    <t>B001720596</t>
  </si>
  <si>
    <t>ANINDO GLEN OPONDO</t>
  </si>
  <si>
    <t>B001720707</t>
  </si>
  <si>
    <t>OTIENO PAUL OMONDI</t>
  </si>
  <si>
    <t>B001720747</t>
  </si>
  <si>
    <t>OUMA CHARLES ODHIAMBO</t>
  </si>
  <si>
    <t>B001720788</t>
  </si>
  <si>
    <t>OUMA EVALINE AWINO</t>
  </si>
  <si>
    <t>B001720872</t>
  </si>
  <si>
    <t>OWINO JULIA ACHIENG</t>
  </si>
  <si>
    <t>B002304691</t>
  </si>
  <si>
    <t>BUORO EUGINE ESMA</t>
  </si>
  <si>
    <t>B002306377</t>
  </si>
  <si>
    <t>ONDIASO,FRANK LENOX</t>
  </si>
  <si>
    <t>B003439011</t>
  </si>
  <si>
    <t>OWINO TRIZAH ANGEL ACHIENG</t>
  </si>
  <si>
    <t>B003441588</t>
  </si>
  <si>
    <t>OUMA JOHN OWINO</t>
  </si>
  <si>
    <t>B003441595</t>
  </si>
  <si>
    <t>OTIENO PAULINE VICKLINE LEAH</t>
  </si>
  <si>
    <t>B000200951</t>
  </si>
  <si>
    <t>MAURICE ODHIAMBO OMONDI</t>
  </si>
  <si>
    <t>B000423609</t>
  </si>
  <si>
    <t>ALENG LOVINE ACHIENG</t>
  </si>
  <si>
    <t>B000423656</t>
  </si>
  <si>
    <t>BUORO,PAMELA AKOTH</t>
  </si>
  <si>
    <t>B000423775</t>
  </si>
  <si>
    <t>NYAMUDHO, CHRISTINE AWINO</t>
  </si>
  <si>
    <t>B000423857</t>
  </si>
  <si>
    <t>OCHIENG,CALVINCE OUMA</t>
  </si>
  <si>
    <t>B000423874</t>
  </si>
  <si>
    <t>OCHIENG,WENDY AKOTH</t>
  </si>
  <si>
    <t>B000423941</t>
  </si>
  <si>
    <t>OGINGA,MERCELINE ACHIENG</t>
  </si>
  <si>
    <t>B000424016</t>
  </si>
  <si>
    <t>OJIWA,JACKLINE ACHIENG</t>
  </si>
  <si>
    <t>B000424119</t>
  </si>
  <si>
    <t>OPIYO, NAOMI AKINYI</t>
  </si>
  <si>
    <t>B000424161</t>
  </si>
  <si>
    <t>ONDIASO,VACONS ACHIENG</t>
  </si>
  <si>
    <t>B000424190</t>
  </si>
  <si>
    <t>ONDUSO,SHARON AUMA</t>
  </si>
  <si>
    <t>B000424294</t>
  </si>
  <si>
    <t>ONYANGO,BRITONE ODHIAMBO</t>
  </si>
  <si>
    <t>B000424322</t>
  </si>
  <si>
    <t>ONYANGO,MARION ADHIAMBO</t>
  </si>
  <si>
    <t>B000424363</t>
  </si>
  <si>
    <t>ONYANGO REAGAN OMONDI</t>
  </si>
  <si>
    <t>B000424651</t>
  </si>
  <si>
    <t>OTIENO ELIZABETH ATIENO</t>
  </si>
  <si>
    <t>B000424770</t>
  </si>
  <si>
    <t>OTIENO LYDIA AKINYI</t>
  </si>
  <si>
    <t>B000424965</t>
  </si>
  <si>
    <t>OTIENO STANLY ONYANGO</t>
  </si>
  <si>
    <t>B000425073</t>
  </si>
  <si>
    <t>OTIENO VIVIAN IRENE AKOTH</t>
  </si>
  <si>
    <t>B000425132</t>
  </si>
  <si>
    <t>OUMA,EMMACULATE VALARY ATIENO</t>
  </si>
  <si>
    <t>B000425200</t>
  </si>
  <si>
    <t>OUMA,WALTER OKAKA</t>
  </si>
  <si>
    <t>B000425316</t>
  </si>
  <si>
    <t>OWINO,CHRISTOPHER OUMA</t>
  </si>
  <si>
    <t>B000425395</t>
  </si>
  <si>
    <t>ADHIAMBO, JASMIN HEZIL</t>
  </si>
  <si>
    <t>B000425500</t>
  </si>
  <si>
    <t>OMONDI VELMA ATIENO</t>
  </si>
  <si>
    <t>B000425659</t>
  </si>
  <si>
    <t>OKOTH MAUREEN ADHIAMBO</t>
  </si>
  <si>
    <t>B000425791</t>
  </si>
  <si>
    <t>OTIENO KYLEAN OMONDI</t>
  </si>
  <si>
    <t>B000426205</t>
  </si>
  <si>
    <t>ONYANGO RONNY OTIENO</t>
  </si>
  <si>
    <t>B000426306</t>
  </si>
  <si>
    <t>OTIENO DIKSON OPIYO</t>
  </si>
  <si>
    <t>B000426383</t>
  </si>
  <si>
    <t>OWINO JOAN WAIRIMU</t>
  </si>
  <si>
    <t>B000426619</t>
  </si>
  <si>
    <t>OTIENO SHALLY AWINO</t>
  </si>
  <si>
    <t>B000426797</t>
  </si>
  <si>
    <t>OMBOK DOROTHY AWINO</t>
  </si>
  <si>
    <t>B000426883</t>
  </si>
  <si>
    <t>OMBOK MILLICENT ATIENO</t>
  </si>
  <si>
    <t>B000427195</t>
  </si>
  <si>
    <t>AGINA COLLINS OTIENO</t>
  </si>
  <si>
    <t>B000758245</t>
  </si>
  <si>
    <t>ELVIS OMONDI</t>
  </si>
  <si>
    <t>B001171760</t>
  </si>
  <si>
    <t>VALLARY ATIENO OCHIENG</t>
  </si>
  <si>
    <t>B001218700</t>
  </si>
  <si>
    <t>MALINE Q. ACHIENG</t>
  </si>
  <si>
    <t>B001350055</t>
  </si>
  <si>
    <t>AKATCH ANNE MARTHA</t>
  </si>
  <si>
    <t>B001362333</t>
  </si>
  <si>
    <t>OTIENO MITCHEL LUCY ACHIENG</t>
  </si>
  <si>
    <t>B001392131</t>
  </si>
  <si>
    <t>DUKE ODHIAMBO SIWA</t>
  </si>
  <si>
    <t>B001415309</t>
  </si>
  <si>
    <t>EVALINE AWUOR</t>
  </si>
  <si>
    <t>B003135736</t>
  </si>
  <si>
    <t>B003422248</t>
  </si>
  <si>
    <t>OTIENO ASLEY SHERYL</t>
  </si>
  <si>
    <t>B003432071</t>
  </si>
  <si>
    <t>ZEDDY OMONDI</t>
  </si>
  <si>
    <t>PRE-TECH</t>
  </si>
  <si>
    <t>B006437471</t>
  </si>
  <si>
    <t>AKATCH SAMUEL ODHIAMBO</t>
  </si>
  <si>
    <t>B006442226</t>
  </si>
  <si>
    <t>ARINDO MICHAEL OTIENO</t>
  </si>
  <si>
    <t>B006442254</t>
  </si>
  <si>
    <t>BUORO SAMANTHA MARION</t>
  </si>
  <si>
    <t>B006458469</t>
  </si>
  <si>
    <t>CHRISTINE AWUOR</t>
  </si>
  <si>
    <t>B006479291</t>
  </si>
  <si>
    <t>DANIEL OTIENO OKUMU</t>
  </si>
  <si>
    <t>B006458497</t>
  </si>
  <si>
    <t>FAITH ACHIENG</t>
  </si>
  <si>
    <t>B006458479</t>
  </si>
  <si>
    <t>FELISHIA VIDA</t>
  </si>
  <si>
    <t>B006479288</t>
  </si>
  <si>
    <t>FLAVIOR ACHIENG</t>
  </si>
  <si>
    <t>B006458486</t>
  </si>
  <si>
    <t>FRANKLINE LEONE</t>
  </si>
  <si>
    <t>B006458477</t>
  </si>
  <si>
    <t>JANE ACHIENG</t>
  </si>
  <si>
    <t>B006442221</t>
  </si>
  <si>
    <t>JUKA MITCHELE ADHIAMBO</t>
  </si>
  <si>
    <t>B006442223</t>
  </si>
  <si>
    <t>JUKA,BARACK OBAMA</t>
  </si>
  <si>
    <t>B006458462</t>
  </si>
  <si>
    <t>LETISHIA AKINYI</t>
  </si>
  <si>
    <t>B006458496</t>
  </si>
  <si>
    <t>LIZ BETHA ATIENO</t>
  </si>
  <si>
    <t>B006479286</t>
  </si>
  <si>
    <t>MARY SHENNEL OWINO</t>
  </si>
  <si>
    <t>B006458475</t>
  </si>
  <si>
    <t>MELANY ANYANGO</t>
  </si>
  <si>
    <t>B006458501</t>
  </si>
  <si>
    <t>NADIA RUTH AKINYI</t>
  </si>
  <si>
    <t>B006442216</t>
  </si>
  <si>
    <t>NYADENGE EVERLYNE ATIENO</t>
  </si>
  <si>
    <t>B006442211</t>
  </si>
  <si>
    <t>OCHIENG AUSTINE OTIENO</t>
  </si>
  <si>
    <t>B006442208</t>
  </si>
  <si>
    <t>OCHIENG EVANS OWINO</t>
  </si>
  <si>
    <t>B006458463</t>
  </si>
  <si>
    <t>OCHIENG JAMES OTIENO</t>
  </si>
  <si>
    <t>B006442203</t>
  </si>
  <si>
    <t>OCHIENG QURINE AUMA</t>
  </si>
  <si>
    <t>B006458470</t>
  </si>
  <si>
    <t>ODHIAMBO AFFLINE ATIENO</t>
  </si>
  <si>
    <t>B006442202</t>
  </si>
  <si>
    <t>ODHIAMBO WHITNEY AKINYI</t>
  </si>
  <si>
    <t>B006442188</t>
  </si>
  <si>
    <t>OLILAH MILLICENT ANASTASIA</t>
  </si>
  <si>
    <t>B006442183</t>
  </si>
  <si>
    <t>OLUOCH JANET AKINYI</t>
  </si>
  <si>
    <t>B006442180</t>
  </si>
  <si>
    <t>OLWASI ALICE ADHIAMBO</t>
  </si>
  <si>
    <t>B006458483</t>
  </si>
  <si>
    <t>OMBOK MICHAEL OTIENO</t>
  </si>
  <si>
    <t>B006442171</t>
  </si>
  <si>
    <t>OMONDI FIDEL ODIWUOR</t>
  </si>
  <si>
    <t>B006442164</t>
  </si>
  <si>
    <t>OMONDI SAMWEL ONYANGO</t>
  </si>
  <si>
    <t>B006442160</t>
  </si>
  <si>
    <t>OMONDI TOVEN ARIKA</t>
  </si>
  <si>
    <t>B006442168</t>
  </si>
  <si>
    <t>OMONDI,GLADYS ANYANGO</t>
  </si>
  <si>
    <t>B006442158</t>
  </si>
  <si>
    <t>ONYANGO CAROLINE ATIENO</t>
  </si>
  <si>
    <t>B006442154</t>
  </si>
  <si>
    <t>ONYANGO DERICK MATATA</t>
  </si>
  <si>
    <t>B006458494</t>
  </si>
  <si>
    <t>OPONDO ESTHER ADHIAMBO</t>
  </si>
  <si>
    <t>B006442144</t>
  </si>
  <si>
    <t>OPONDO PRECIOUS AKINYI</t>
  </si>
  <si>
    <t>B006442140</t>
  </si>
  <si>
    <t>OTIENO MACRINE AKINYI</t>
  </si>
  <si>
    <t>B006442250</t>
  </si>
  <si>
    <t>OTIENO RAPHAEL OMONDI</t>
  </si>
  <si>
    <t>B006456612</t>
  </si>
  <si>
    <t>OTIENO ROSELINE AKINYI</t>
  </si>
  <si>
    <t>B006442135</t>
  </si>
  <si>
    <t>OTIENO ROSEMARY AOKO</t>
  </si>
  <si>
    <t>B006458491</t>
  </si>
  <si>
    <t>OTIENO SAMUEL ODHIAMBO</t>
  </si>
  <si>
    <t>B006442129</t>
  </si>
  <si>
    <t>OTIENO STEVEN JOSHUA</t>
  </si>
  <si>
    <t>B006442138</t>
  </si>
  <si>
    <t>OTIENO VINCENT OTIENO</t>
  </si>
  <si>
    <t>B006442086</t>
  </si>
  <si>
    <t>B006442124</t>
  </si>
  <si>
    <t>OUMA TEDDY CELLILOH</t>
  </si>
  <si>
    <t>B006442123</t>
  </si>
  <si>
    <t>OWINO JERALD OTIENO</t>
  </si>
  <si>
    <t>B006442243</t>
  </si>
  <si>
    <t>OYOMBA MARY ATIENO</t>
  </si>
  <si>
    <t>B006458459</t>
  </si>
  <si>
    <t>QUEENTER ADHIAMBO</t>
  </si>
  <si>
    <t>B006458500</t>
  </si>
  <si>
    <t>SELINE AWINO</t>
  </si>
  <si>
    <t>B006458465</t>
  </si>
  <si>
    <t>STACY ATIENO</t>
  </si>
  <si>
    <t>B006458489</t>
  </si>
  <si>
    <t>TILEN OMONDI</t>
  </si>
  <si>
    <t>B006479293</t>
  </si>
  <si>
    <t>VICTOR OTIENO OTIENO</t>
  </si>
  <si>
    <t>B006442119</t>
  </si>
  <si>
    <t>WADE MARTINE OTIENO</t>
  </si>
  <si>
    <t>B006458466</t>
  </si>
  <si>
    <t>ZABLON JUKA</t>
  </si>
  <si>
    <t>BENJAMIN OMONDI</t>
  </si>
  <si>
    <t>SAMUEL OCHOLA</t>
  </si>
  <si>
    <t>BRONIA JOY AKINYI</t>
  </si>
  <si>
    <t>BEATRICE ADHIAMBO</t>
  </si>
  <si>
    <t>EVANS OUMA</t>
  </si>
  <si>
    <t>TREVOR SUNSTER</t>
  </si>
  <si>
    <t>PHABIAN OMONDI</t>
  </si>
  <si>
    <t>MOSES OTIENO</t>
  </si>
  <si>
    <t>MOVINE ACHIENG</t>
  </si>
  <si>
    <t>STEPHENE OWINO</t>
  </si>
  <si>
    <t>ANGEL ACHIENG</t>
  </si>
  <si>
    <t>ROBERT OWINO</t>
  </si>
  <si>
    <t>MELVIN ADHIAMBO</t>
  </si>
  <si>
    <t>MERYL AWUOR</t>
  </si>
  <si>
    <t>SHARON ATIENO</t>
  </si>
  <si>
    <t>JOHN JUMOUR</t>
  </si>
  <si>
    <t>EZRA JOY</t>
  </si>
  <si>
    <t>FIDEL CASTRO</t>
  </si>
  <si>
    <t>RYAN OTIENO</t>
  </si>
  <si>
    <t>A000011219</t>
  </si>
  <si>
    <t>OKOTH VIVIAN ACHIENG</t>
  </si>
  <si>
    <t>A000043571</t>
  </si>
  <si>
    <t>RAWER ROBERT KELLY OTIENO</t>
  </si>
  <si>
    <t>A000107684</t>
  </si>
  <si>
    <t>MOWLEN ANN AMONDI</t>
  </si>
  <si>
    <t>A000127458</t>
  </si>
  <si>
    <t>ODENYO WASHINGTONE OTIENO</t>
  </si>
  <si>
    <t>A000161996</t>
  </si>
  <si>
    <t>OWUOR COLLINS OCHIENG</t>
  </si>
  <si>
    <t>A000164111</t>
  </si>
  <si>
    <t>OOKO MILTON OCHIENG</t>
  </si>
  <si>
    <t>A000171552</t>
  </si>
  <si>
    <t>ONYANGO BRENDA ADHIAMBO</t>
  </si>
  <si>
    <t>A000173074</t>
  </si>
  <si>
    <t>ODUOR SYNTHIA ACHIENG</t>
  </si>
  <si>
    <t>A000184885</t>
  </si>
  <si>
    <t>AKATCH MILLICENT AKINYI</t>
  </si>
  <si>
    <t>A000220157</t>
  </si>
  <si>
    <t>ODHIAMBO PATRICIA AMONDI</t>
  </si>
  <si>
    <t>A000261919</t>
  </si>
  <si>
    <t>OWAGA HARUN OMONDI</t>
  </si>
  <si>
    <t>A000289134</t>
  </si>
  <si>
    <t>ODHIAMBO BABRA GRACE</t>
  </si>
  <si>
    <t>A000401344</t>
  </si>
  <si>
    <t>OUMA JOHN ONYANGO</t>
  </si>
  <si>
    <t>A000407285</t>
  </si>
  <si>
    <t>FIDEL OULU OKOTH</t>
  </si>
  <si>
    <t>A000415432</t>
  </si>
  <si>
    <t>ANINDO MILLICENT ANYANGO</t>
  </si>
  <si>
    <t>A000455186</t>
  </si>
  <si>
    <t>OTIENO CYNTHIA ACHIENG</t>
  </si>
  <si>
    <t>A000513110</t>
  </si>
  <si>
    <t>OTIENO DANIEL OUMA</t>
  </si>
  <si>
    <t>A000520299</t>
  </si>
  <si>
    <t>OTIENO BIANCA AKINYI</t>
  </si>
  <si>
    <t>A000537652</t>
  </si>
  <si>
    <t>ONYANGO PHENIS ATIENO</t>
  </si>
  <si>
    <t>A000576920</t>
  </si>
  <si>
    <t>OTIENO IVENT OCHIENG</t>
  </si>
  <si>
    <t>A000592043</t>
  </si>
  <si>
    <t>OPIYO MAKRIN ATIENO</t>
  </si>
  <si>
    <t>A000618275</t>
  </si>
  <si>
    <t>ONYANGO EMMANUEL OTIENO</t>
  </si>
  <si>
    <t>A000640331</t>
  </si>
  <si>
    <t>JUKA TREEZER AKINYI</t>
  </si>
  <si>
    <t>A000679906</t>
  </si>
  <si>
    <t>A000708833</t>
  </si>
  <si>
    <t>BRIAN OCHIENG IMBO</t>
  </si>
  <si>
    <t>A000719376</t>
  </si>
  <si>
    <t>OTIENO WESLEY OCHIENG</t>
  </si>
  <si>
    <t>A000784774</t>
  </si>
  <si>
    <t>OUMA CHRISTINE ANYANGO</t>
  </si>
  <si>
    <t>A000874444</t>
  </si>
  <si>
    <t>ABALA JOYJESCA ATIENO</t>
  </si>
  <si>
    <t>A000908378</t>
  </si>
  <si>
    <t>ODHIAMBO EVERLINE ACHIENG</t>
  </si>
  <si>
    <t>A000932849</t>
  </si>
  <si>
    <t>MARY ANN ATIENO</t>
  </si>
  <si>
    <t>A000964476</t>
  </si>
  <si>
    <t>OTIENO FIDEL ODUOR</t>
  </si>
  <si>
    <t>A000983109</t>
  </si>
  <si>
    <t>OLEL FLORENCE ADHIAMBO</t>
  </si>
  <si>
    <t>A001006401</t>
  </si>
  <si>
    <t>OTIENO STEWART HILLARY</t>
  </si>
  <si>
    <t>A001011615</t>
  </si>
  <si>
    <t>OMBOK GRIPHINE OMONDI</t>
  </si>
  <si>
    <t>A001031687</t>
  </si>
  <si>
    <t>RAWER LINDA ACHIENG</t>
  </si>
  <si>
    <t>A001050414</t>
  </si>
  <si>
    <t>ODIE GRACE ACHIENG</t>
  </si>
  <si>
    <t>A001083408</t>
  </si>
  <si>
    <t>ODHIAMBO ANNA ATIENO</t>
  </si>
  <si>
    <t>A001106351</t>
  </si>
  <si>
    <t>ODUOR SHEM MICHAEL</t>
  </si>
  <si>
    <t>A001148937</t>
  </si>
  <si>
    <t>BUORO JOSEPH OTUMO</t>
  </si>
  <si>
    <t>A001150876</t>
  </si>
  <si>
    <t>ALENG DORINE AWUOR</t>
  </si>
  <si>
    <t>A001180463</t>
  </si>
  <si>
    <t>ODEYO LOVIN ACHIENG</t>
  </si>
  <si>
    <t>A001190664</t>
  </si>
  <si>
    <t>OTIENO KEVIN JUKA</t>
  </si>
  <si>
    <t>A001201908</t>
  </si>
  <si>
    <t>MICHAEL OTIENO ODUOR</t>
  </si>
  <si>
    <t>A001229458</t>
  </si>
  <si>
    <t>RABUOGI JOEL OCHIENG</t>
  </si>
  <si>
    <t>A001263731</t>
  </si>
  <si>
    <t>OTIENO CHARLES ANTONE</t>
  </si>
  <si>
    <t>A001267063</t>
  </si>
  <si>
    <t>OGINGA SPENCER OTIENO</t>
  </si>
  <si>
    <t>A001318793</t>
  </si>
  <si>
    <t>OWINO MICHAEL STERNLY</t>
  </si>
  <si>
    <t>A001318801</t>
  </si>
  <si>
    <t>OMONDI GRIFFIN AGGREY</t>
  </si>
  <si>
    <t>A001318805</t>
  </si>
  <si>
    <t>OMOLLO LOICE ELIZABETH</t>
  </si>
  <si>
    <t>A001318820</t>
  </si>
  <si>
    <t>OMONDI ESBORN OTIENO</t>
  </si>
  <si>
    <t>A002240182</t>
  </si>
  <si>
    <t>MARION AGNES OINDO</t>
  </si>
  <si>
    <t>A002516718</t>
  </si>
  <si>
    <t>OCHIENG JOSEPH OMONDI</t>
  </si>
  <si>
    <t>STANLEY ODHIAMBO OMONDI</t>
  </si>
  <si>
    <t>FABIAN OKOTH OMBOK</t>
  </si>
  <si>
    <t>FIDEL CASTRO OTIENO</t>
  </si>
  <si>
    <t>NAOMI BRAVINE</t>
  </si>
  <si>
    <t>STEPHEN THUO</t>
  </si>
  <si>
    <t>Kusoma</t>
  </si>
  <si>
    <t>MATHS2</t>
  </si>
  <si>
    <t>EMMANUEL OTIENO</t>
  </si>
  <si>
    <t xml:space="preserve">INTER </t>
  </si>
  <si>
    <t>CLINTON OMONDI</t>
  </si>
  <si>
    <t>JANE ELIZABETH</t>
  </si>
  <si>
    <t>READING</t>
  </si>
  <si>
    <t>EMMANUEL JACKSON</t>
  </si>
  <si>
    <t>RONEY RONALD</t>
  </si>
  <si>
    <t>ALLAN OTIENO</t>
  </si>
  <si>
    <t>MICHEL OTIENO</t>
  </si>
  <si>
    <t>SHANTEL ANNE</t>
  </si>
  <si>
    <t>FAITH ANYANGO</t>
  </si>
  <si>
    <t>VIVIAN ANYANGO</t>
  </si>
  <si>
    <t>ARNOLD ISAACK</t>
  </si>
  <si>
    <t>FLORENCE ANYANGO</t>
  </si>
  <si>
    <t>VIVIAN AKINYI OGOT</t>
  </si>
  <si>
    <t>DAVID OCHIENG</t>
  </si>
  <si>
    <t>SHANTEL AKINYI OMDONDI</t>
  </si>
  <si>
    <t>SHALINE ADHIAMBO</t>
  </si>
  <si>
    <t>CHRISTINE STHERYLE</t>
  </si>
  <si>
    <t>PRINCE BLAZE OTIENO</t>
  </si>
  <si>
    <t>ELVIS ODUOR OTIENO</t>
  </si>
  <si>
    <t>PRESTONE CHARLES</t>
  </si>
  <si>
    <t>NORBERT OLOO</t>
  </si>
  <si>
    <t>FLORENCE AKINYI</t>
  </si>
  <si>
    <t>CHRISTINE AWINO</t>
  </si>
  <si>
    <t>HELLEN ANGEL</t>
  </si>
  <si>
    <t>RIGAN ODHIAMBO</t>
  </si>
  <si>
    <t>BLEZION ODHIMABO</t>
  </si>
  <si>
    <t>TAMARRAH ACHIENG</t>
  </si>
  <si>
    <t>SHALINE APIYO</t>
  </si>
  <si>
    <t>WESLEY CHARLES</t>
  </si>
  <si>
    <t>SHANNEL ANYANGO</t>
  </si>
  <si>
    <t>ADRIAN OKOTH</t>
  </si>
  <si>
    <t>MARGRET ACHIENG</t>
  </si>
  <si>
    <t>FELIX OTIENO</t>
  </si>
  <si>
    <t>ELIZABETH AKINYI</t>
  </si>
  <si>
    <t>EVAERLYN ATIENO</t>
  </si>
  <si>
    <t>MAXWEL ODHIAMBO</t>
  </si>
  <si>
    <t>ELLY OTIENO OKUMI</t>
  </si>
  <si>
    <t>TOBIAS ODUOR</t>
  </si>
  <si>
    <t>APHLINE FAITH</t>
  </si>
  <si>
    <t>NICOL ANYANGO</t>
  </si>
  <si>
    <t>SHANTEL ADONGO</t>
  </si>
  <si>
    <t>BRIAN OCHIENG</t>
  </si>
  <si>
    <t>GRASTER MITCHEL ATIENO</t>
  </si>
  <si>
    <t>ELIZABETH AMONDI</t>
  </si>
  <si>
    <t>KIMBERLY ATIENO</t>
  </si>
  <si>
    <t>EMMACULATE ATIENO</t>
  </si>
  <si>
    <t>BILL OTIENO</t>
  </si>
  <si>
    <t>ENG2</t>
  </si>
  <si>
    <t>KISW2</t>
  </si>
  <si>
    <t>CRE2</t>
  </si>
  <si>
    <t>GRADE</t>
  </si>
  <si>
    <t>COMMENT</t>
  </si>
  <si>
    <t>C/A2</t>
  </si>
  <si>
    <t>INTER 2</t>
  </si>
  <si>
    <t>SCI2</t>
  </si>
  <si>
    <t>AGRI2</t>
  </si>
  <si>
    <t>SST2</t>
  </si>
  <si>
    <t>MATH2</t>
  </si>
  <si>
    <t>B002251882</t>
  </si>
  <si>
    <t>JULIUS OMONDI</t>
  </si>
  <si>
    <t>PRE-TECH2</t>
  </si>
  <si>
    <t>FELIX ODUOR</t>
  </si>
  <si>
    <t>GENERAL PERFORMANCE LEVEL</t>
  </si>
  <si>
    <t>Column1</t>
  </si>
  <si>
    <t>Column2</t>
  </si>
  <si>
    <t>Column3</t>
  </si>
  <si>
    <t>Column4</t>
  </si>
  <si>
    <t>Column5</t>
  </si>
  <si>
    <t>Column6</t>
  </si>
  <si>
    <t>Column7</t>
  </si>
  <si>
    <t>VIVIAN KADENYI</t>
  </si>
  <si>
    <t>KIS</t>
  </si>
  <si>
    <t>INTER</t>
  </si>
  <si>
    <t>BRIAN OKOTH</t>
  </si>
  <si>
    <t>ELISHA OTIENO</t>
  </si>
  <si>
    <t>KISCMT 35</t>
  </si>
  <si>
    <t>ENGCMT35</t>
  </si>
  <si>
    <t>X</t>
  </si>
  <si>
    <t>x</t>
  </si>
  <si>
    <t>TR</t>
  </si>
  <si>
    <t>KusomaCMT 50</t>
  </si>
  <si>
    <t>READINGCMT 50</t>
  </si>
  <si>
    <t>MATHSCMT 50</t>
  </si>
  <si>
    <t>INTERCMT50</t>
  </si>
  <si>
    <t>READING15</t>
  </si>
  <si>
    <t>KUSOMA 15</t>
  </si>
  <si>
    <t>READINGCMT</t>
  </si>
  <si>
    <t>KUSOMACMT</t>
  </si>
  <si>
    <t>MATHCMT</t>
  </si>
  <si>
    <t>ENGCMT</t>
  </si>
  <si>
    <t>KISWCMT</t>
  </si>
  <si>
    <t>ENVIRCMT</t>
  </si>
  <si>
    <t>ENVI 50</t>
  </si>
  <si>
    <t>SST4</t>
  </si>
  <si>
    <t>SST5</t>
  </si>
  <si>
    <t>SST6</t>
  </si>
  <si>
    <t>9</t>
  </si>
  <si>
    <t>v</t>
  </si>
  <si>
    <t>v6</t>
  </si>
  <si>
    <t>21`</t>
  </si>
  <si>
    <t>MATHS 25</t>
  </si>
  <si>
    <t>tr</t>
  </si>
  <si>
    <t>ENG40.</t>
  </si>
  <si>
    <t>RADUL FRANCIS ABERNEGO</t>
  </si>
  <si>
    <t>ANINDO STANLEY STEPHEN OTIENO</t>
  </si>
  <si>
    <t>MOIT ADANI</t>
  </si>
  <si>
    <t>ENG CMT</t>
  </si>
  <si>
    <t>AGRI 35</t>
  </si>
  <si>
    <t>MATHS50</t>
  </si>
  <si>
    <t>ENG 68</t>
  </si>
  <si>
    <t>KISW 50</t>
  </si>
  <si>
    <t>SST 25</t>
  </si>
  <si>
    <t>SCI 25</t>
  </si>
  <si>
    <t>KISW 40</t>
  </si>
  <si>
    <t>ENG 50</t>
  </si>
  <si>
    <t>C/A 35</t>
  </si>
  <si>
    <t>A001749771</t>
  </si>
  <si>
    <t>PETER MAGERO</t>
  </si>
  <si>
    <t>B001519059</t>
  </si>
  <si>
    <t>ONYANGO BARACK OMONDI</t>
  </si>
  <si>
    <t>NOT AVAILABLE</t>
  </si>
  <si>
    <t xml:space="preserve">OCHIENG' SELINE ADHIAMBO </t>
  </si>
  <si>
    <t>OMONDI PAREL OCHIENG</t>
  </si>
  <si>
    <t>SSTRE</t>
  </si>
  <si>
    <t>CRM</t>
  </si>
  <si>
    <t>SSTRE2</t>
  </si>
  <si>
    <t>⚠️</t>
  </si>
  <si>
    <t>LOICE KAGEYA</t>
  </si>
  <si>
    <t>BRITNEY AWUOR ANGIR</t>
  </si>
  <si>
    <t>MICHAEL OMONDI OGUTU</t>
  </si>
  <si>
    <t>KANYADET COMPREHENSIVE SCHOOL</t>
  </si>
  <si>
    <t>PO BOX 45 AKALA</t>
  </si>
  <si>
    <t>GRADE 1 END TERM III CLASS PERFORMANCE REPORTS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</si>
</sst>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;0;"/>
    <numFmt numFmtId="165" formatCode="0.000"/>
    <numFmt numFmtId="166" formatCode="0.00;0.00;"/>
  </numFmts>
  <fonts count="48"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HP Simplified Light"/>
      <family val="2"/>
    </font>
    <font>
      <sz val="18"/>
      <color theme="1" tint="4.9989318521683403E-2"/>
      <name val="HP Simplified Light"/>
      <family val="2"/>
    </font>
    <font>
      <sz val="18"/>
      <color rgb="FF000000"/>
      <name val="HP Simplified Hans Light"/>
      <family val="2"/>
    </font>
    <font>
      <b/>
      <sz val="18"/>
      <color rgb="FF000000"/>
      <name val="HP Simplified Hans Light"/>
      <family val="2"/>
    </font>
    <font>
      <b/>
      <sz val="18"/>
      <color theme="0"/>
      <name val="HP Simplified Hans Light"/>
      <family val="2"/>
    </font>
    <font>
      <sz val="18"/>
      <color rgb="FF000000"/>
      <name val="HP Simplified Jpan Light"/>
      <family val="2"/>
    </font>
    <font>
      <sz val="18"/>
      <color theme="0"/>
      <name val="HP Simplified Hans Light"/>
      <family val="2"/>
    </font>
    <font>
      <sz val="18"/>
      <color theme="1" tint="4.9989318521683403E-2"/>
      <name val="HP Simplified Hans Light"/>
      <family val="2"/>
    </font>
    <font>
      <sz val="18"/>
      <color theme="1"/>
      <name val="HP Simplified Hans Light"/>
      <family val="2"/>
    </font>
    <font>
      <b/>
      <sz val="18"/>
      <color theme="1" tint="4.9989318521683403E-2"/>
      <name val="HP Simplified Hans Light"/>
      <family val="2"/>
    </font>
    <font>
      <b/>
      <sz val="18"/>
      <color theme="0" tint="-4.9989318521683403E-2"/>
      <name val="HP Simplified Hans Light"/>
      <family val="2"/>
    </font>
    <font>
      <sz val="26"/>
      <color theme="0"/>
      <name val="HP Simplified Hans Light"/>
      <family val="2"/>
    </font>
    <font>
      <sz val="26"/>
      <color theme="1"/>
      <name val="HP Simplified Hans Light"/>
      <family val="2"/>
    </font>
    <font>
      <b/>
      <sz val="18"/>
      <color theme="0"/>
      <name val="HP Simplified Jpan Light"/>
      <family val="2"/>
    </font>
    <font>
      <sz val="18"/>
      <color theme="1" tint="4.9989318521683403E-2"/>
      <name val="HP Simplified Jpan Light"/>
      <family val="2"/>
    </font>
    <font>
      <sz val="18"/>
      <color theme="0"/>
      <name val="HP Simplified Jpan Light"/>
      <family val="2"/>
    </font>
    <font>
      <sz val="18"/>
      <color theme="1"/>
      <name val="HP Simplified Jpan Light"/>
      <family val="2"/>
    </font>
    <font>
      <b/>
      <sz val="18"/>
      <color theme="1" tint="4.9989318521683403E-2"/>
      <name val="HP Simplified Jpan Light"/>
      <family val="2"/>
    </font>
    <font>
      <b/>
      <sz val="26"/>
      <color theme="0"/>
      <name val="HP Simplified Hans Light"/>
      <family val="2"/>
    </font>
    <font>
      <b/>
      <sz val="26"/>
      <color theme="0" tint="-4.9989318521683403E-2"/>
      <name val="HP Simplified Hans Light"/>
      <family val="2"/>
    </font>
    <font>
      <sz val="26"/>
      <color theme="1" tint="4.9989318521683403E-2"/>
      <name val="HP Simplified Light"/>
      <family val="2"/>
    </font>
    <font>
      <sz val="26"/>
      <color rgb="FF000000"/>
      <name val="HP Simplified Hans Light"/>
      <family val="2"/>
    </font>
    <font>
      <sz val="26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000000"/>
      <name val="Arial"/>
      <family val="2"/>
    </font>
    <font>
      <b/>
      <sz val="26"/>
      <color theme="0"/>
      <name val="Arial"/>
      <family val="2"/>
    </font>
    <font>
      <b/>
      <sz val="26"/>
      <color rgb="FF000000"/>
      <name val="Calibri"/>
      <family val="2"/>
    </font>
    <font>
      <b/>
      <sz val="26"/>
      <color rgb="FF0D0D0D"/>
      <name val="Arial"/>
      <family val="2"/>
    </font>
    <font>
      <sz val="22"/>
      <color rgb="FFFF0000"/>
      <name val="HP Simplified Hans Light"/>
      <family val="2"/>
    </font>
    <font>
      <sz val="18"/>
      <color theme="1"/>
      <name val="Alfa Slab One"/>
    </font>
    <font>
      <b/>
      <sz val="18"/>
      <color theme="1"/>
      <name val="Alfa Slab One"/>
    </font>
    <font>
      <b/>
      <sz val="18"/>
      <color theme="1"/>
      <name val="&quot;Alfa Slab One&quot;"/>
    </font>
    <font>
      <sz val="18"/>
      <color theme="1"/>
      <name val="HP Simplified Light"/>
      <family val="2"/>
    </font>
    <font>
      <sz val="26"/>
      <color theme="1" tint="4.9989318521683403E-2"/>
      <name val="Calibri"/>
      <family val="2"/>
      <scheme val="minor"/>
    </font>
    <font>
      <sz val="26"/>
      <color theme="1" tint="4.9989318521683403E-2"/>
      <name val="HP Simplified Hans Light"/>
      <family val="2"/>
    </font>
    <font>
      <b/>
      <sz val="26"/>
      <color theme="1" tint="4.9989318521683403E-2"/>
      <name val="Arial Black"/>
      <family val="2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BE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EBE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7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thick">
        <color rgb="FFFFFFFF"/>
      </bottom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medium">
        <color indexed="64"/>
      </bottom>
      <diagonal/>
    </border>
  </borders>
  <cellStyleXfs count="29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4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4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8" fillId="0" borderId="0">
      <alignment horizontal="center"/>
    </xf>
    <xf numFmtId="9" fontId="4" fillId="0" borderId="0" applyFont="0" applyFill="0" applyBorder="0" applyAlignment="0" applyProtection="0"/>
  </cellStyleXfs>
  <cellXfs count="210">
    <xf numFmtId="0" fontId="0" fillId="0" borderId="0" xfId="0">
      <alignment horizontal="left" vertical="center"/>
    </xf>
    <xf numFmtId="0" fontId="10" fillId="0" borderId="0" xfId="0" applyFont="1">
      <alignment horizontal="left" vertical="center"/>
    </xf>
    <xf numFmtId="0" fontId="12" fillId="0" borderId="0" xfId="26" applyFont="1" applyFill="1" applyAlignment="1">
      <alignment horizontal="left" vertical="center"/>
    </xf>
    <xf numFmtId="0" fontId="13" fillId="0" borderId="0" xfId="26" applyFont="1" applyFill="1" applyAlignment="1">
      <alignment horizontal="left" vertical="center"/>
    </xf>
    <xf numFmtId="0" fontId="16" fillId="22" borderId="0" xfId="21" applyFont="1" applyFill="1" applyBorder="1" applyAlignment="1" applyProtection="1">
      <alignment horizontal="lef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>
      <alignment horizontal="left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16" fillId="22" borderId="0" xfId="21" applyFont="1" applyFill="1" applyBorder="1" applyAlignment="1" applyProtection="1">
      <alignment vertical="center"/>
    </xf>
    <xf numFmtId="0" fontId="10" fillId="0" borderId="0" xfId="0" applyFont="1" applyProtection="1">
      <alignment horizontal="left" vertical="center"/>
    </xf>
    <xf numFmtId="0" fontId="23" fillId="0" borderId="0" xfId="0" applyFont="1" applyAlignment="1">
      <alignment horizontal="center" vertical="center"/>
    </xf>
    <xf numFmtId="9" fontId="23" fillId="0" borderId="0" xfId="28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>
      <alignment horizontal="left" vertical="center"/>
    </xf>
    <xf numFmtId="0" fontId="13" fillId="0" borderId="0" xfId="26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>
      <alignment horizontal="left" vertical="center"/>
    </xf>
    <xf numFmtId="1" fontId="11" fillId="0" borderId="0" xfId="25" applyFont="1" applyBorder="1" applyProtection="1">
      <alignment horizontal="center" vertical="center"/>
    </xf>
    <xf numFmtId="0" fontId="22" fillId="22" borderId="0" xfId="0" applyFont="1" applyFill="1" applyBorder="1" applyAlignment="1">
      <alignment horizontal="center" vertical="center"/>
    </xf>
    <xf numFmtId="0" fontId="20" fillId="0" borderId="0" xfId="0" applyFont="1" applyAlignment="1" applyProtection="1">
      <alignment horizontal="left"/>
    </xf>
    <xf numFmtId="0" fontId="25" fillId="22" borderId="0" xfId="21" applyFont="1" applyFill="1" applyBorder="1" applyAlignment="1" applyProtection="1">
      <alignment horizontal="left" vertical="center" indent="1"/>
    </xf>
    <xf numFmtId="0" fontId="17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horizontal="left" vertical="center"/>
    </xf>
    <xf numFmtId="0" fontId="26" fillId="0" borderId="0" xfId="26" applyFont="1" applyFill="1" applyBorder="1" applyAlignment="1">
      <alignment horizontal="left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>
      <alignment horizontal="left" vertical="center"/>
    </xf>
    <xf numFmtId="1" fontId="28" fillId="0" borderId="0" xfId="25" applyFont="1" applyBorder="1" applyProtection="1">
      <alignment horizontal="center" vertical="center"/>
    </xf>
    <xf numFmtId="1" fontId="28" fillId="0" borderId="0" xfId="25" applyFont="1" applyBorder="1">
      <alignment horizontal="center" vertical="center"/>
    </xf>
    <xf numFmtId="0" fontId="28" fillId="0" borderId="0" xfId="25" applyNumberFormat="1" applyFont="1" applyBorder="1" applyProtection="1">
      <alignment horizontal="center" vertical="center"/>
    </xf>
    <xf numFmtId="0" fontId="27" fillId="0" borderId="0" xfId="26" applyFont="1" applyFill="1" applyBorder="1" applyAlignment="1">
      <alignment horizontal="left" vertical="center"/>
    </xf>
    <xf numFmtId="4" fontId="27" fillId="0" borderId="0" xfId="26" applyNumberFormat="1" applyFont="1" applyFill="1" applyBorder="1" applyAlignment="1">
      <alignment horizontal="left" vertical="center"/>
    </xf>
    <xf numFmtId="4" fontId="27" fillId="0" borderId="0" xfId="0" applyNumberFormat="1" applyFont="1" applyBorder="1" applyAlignment="1">
      <alignment horizontal="left" vertical="center"/>
    </xf>
    <xf numFmtId="0" fontId="17" fillId="23" borderId="0" xfId="0" applyFont="1" applyFill="1" applyBorder="1" applyAlignment="1">
      <alignment horizontal="left" vertical="center" wrapText="1"/>
    </xf>
    <xf numFmtId="0" fontId="28" fillId="23" borderId="0" xfId="25" applyNumberFormat="1" applyFont="1" applyFill="1" applyBorder="1" applyProtection="1">
      <alignment horizontal="center" vertical="center"/>
    </xf>
    <xf numFmtId="1" fontId="28" fillId="23" borderId="0" xfId="25" applyFont="1" applyFill="1" applyBorder="1" applyProtection="1">
      <alignment horizontal="center" vertical="center"/>
    </xf>
    <xf numFmtId="1" fontId="28" fillId="23" borderId="0" xfId="25" applyFont="1" applyFill="1" applyBorder="1">
      <alignment horizontal="center" vertical="center"/>
    </xf>
    <xf numFmtId="1" fontId="28" fillId="0" borderId="0" xfId="25" applyFont="1" applyAlignment="1" applyProtection="1">
      <alignment horizontal="left" vertical="center"/>
    </xf>
    <xf numFmtId="0" fontId="29" fillId="23" borderId="0" xfId="3" applyFont="1" applyFill="1" applyBorder="1" applyAlignment="1" applyProtection="1">
      <alignment horizontal="center" vertical="center"/>
    </xf>
    <xf numFmtId="0" fontId="10" fillId="21" borderId="0" xfId="0" applyFont="1" applyFill="1" applyBorder="1">
      <alignment horizontal="left" vertical="center"/>
    </xf>
    <xf numFmtId="0" fontId="16" fillId="0" borderId="0" xfId="0" applyFont="1" applyBorder="1" applyAlignment="1">
      <alignment vertical="center"/>
    </xf>
    <xf numFmtId="0" fontId="19" fillId="0" borderId="0" xfId="26" applyFont="1" applyFill="1" applyBorder="1" applyAlignment="1">
      <alignment vertical="center"/>
    </xf>
    <xf numFmtId="1" fontId="20" fillId="0" borderId="0" xfId="25" applyFont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9" fontId="20" fillId="0" borderId="0" xfId="25" applyNumberFormat="1" applyFont="1" applyBorder="1" applyAlignment="1" applyProtection="1">
      <alignment vertical="center"/>
    </xf>
    <xf numFmtId="0" fontId="20" fillId="0" borderId="0" xfId="0" applyFont="1" applyBorder="1" applyAlignment="1" applyProtection="1"/>
    <xf numFmtId="0" fontId="20" fillId="0" borderId="0" xfId="25" applyNumberFormat="1" applyFont="1" applyBorder="1" applyAlignment="1" applyProtection="1">
      <alignment vertical="center"/>
    </xf>
    <xf numFmtId="1" fontId="20" fillId="0" borderId="0" xfId="25" applyFont="1" applyBorder="1" applyAlignment="1">
      <alignment vertical="center"/>
    </xf>
    <xf numFmtId="9" fontId="18" fillId="0" borderId="0" xfId="0" applyNumberFormat="1" applyFont="1" applyBorder="1" applyAlignment="1" applyProtection="1">
      <alignment vertical="center"/>
    </xf>
    <xf numFmtId="1" fontId="20" fillId="21" borderId="0" xfId="25" applyFont="1" applyFill="1" applyBorder="1" applyAlignment="1" applyProtection="1">
      <alignment vertical="center"/>
    </xf>
    <xf numFmtId="4" fontId="18" fillId="0" borderId="0" xfId="26" applyNumberFormat="1" applyFont="1" applyFill="1" applyBorder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20" fillId="23" borderId="0" xfId="25" applyNumberFormat="1" applyFont="1" applyFill="1" applyBorder="1" applyAlignment="1" applyProtection="1">
      <alignment vertical="center"/>
    </xf>
    <xf numFmtId="1" fontId="20" fillId="23" borderId="0" xfId="25" applyFont="1" applyFill="1" applyBorder="1" applyAlignment="1" applyProtection="1">
      <alignment vertical="center"/>
    </xf>
    <xf numFmtId="0" fontId="21" fillId="23" borderId="0" xfId="3" applyFont="1" applyFill="1" applyBorder="1" applyAlignment="1" applyProtection="1">
      <alignment vertical="center"/>
    </xf>
    <xf numFmtId="1" fontId="20" fillId="23" borderId="0" xfId="25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" fontId="11" fillId="21" borderId="0" xfId="25" applyFont="1" applyFill="1" applyBorder="1" applyProtection="1">
      <alignment horizontal="center" vertical="center"/>
    </xf>
    <xf numFmtId="0" fontId="11" fillId="21" borderId="0" xfId="25" applyNumberFormat="1" applyFont="1" applyFill="1" applyBorder="1" applyProtection="1">
      <alignment horizontal="center" vertical="center"/>
    </xf>
    <xf numFmtId="0" fontId="11" fillId="0" borderId="0" xfId="25" applyNumberFormat="1" applyFont="1" applyBorder="1" applyProtection="1">
      <alignment horizontal="center" vertical="center"/>
    </xf>
    <xf numFmtId="0" fontId="15" fillId="24" borderId="1" xfId="0" applyFont="1" applyFill="1" applyBorder="1" applyAlignment="1">
      <alignment horizontal="left" vertical="center" wrapText="1"/>
    </xf>
    <xf numFmtId="0" fontId="20" fillId="0" borderId="0" xfId="0" applyFont="1" applyBorder="1" applyAlignment="1" applyProtection="1">
      <alignment horizontal="left"/>
    </xf>
    <xf numFmtId="9" fontId="18" fillId="0" borderId="0" xfId="28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>
      <alignment horizontal="left" vertical="center"/>
    </xf>
    <xf numFmtId="1" fontId="20" fillId="0" borderId="0" xfId="25" applyFont="1" applyBorder="1" applyProtection="1">
      <alignment horizontal="center" vertical="center"/>
    </xf>
    <xf numFmtId="1" fontId="20" fillId="0" borderId="0" xfId="25" applyFont="1" applyBorder="1">
      <alignment horizontal="center" vertical="center"/>
    </xf>
    <xf numFmtId="1" fontId="20" fillId="21" borderId="0" xfId="25" applyFont="1" applyFill="1" applyBorder="1" applyProtection="1">
      <alignment horizontal="center" vertical="center"/>
    </xf>
    <xf numFmtId="0" fontId="20" fillId="21" borderId="0" xfId="25" applyNumberFormat="1" applyFont="1" applyFill="1" applyBorder="1" applyProtection="1">
      <alignment horizontal="center" vertical="center"/>
    </xf>
    <xf numFmtId="1" fontId="20" fillId="21" borderId="0" xfId="25" applyFont="1" applyFill="1" applyBorder="1">
      <alignment horizontal="center" vertical="center"/>
    </xf>
    <xf numFmtId="0" fontId="20" fillId="0" borderId="0" xfId="25" applyNumberFormat="1" applyFont="1" applyBorder="1" applyProtection="1">
      <alignment horizontal="center" vertical="center"/>
    </xf>
    <xf numFmtId="0" fontId="18" fillId="21" borderId="0" xfId="0" applyFont="1" applyFill="1">
      <alignment horizontal="left" vertical="center"/>
    </xf>
    <xf numFmtId="0" fontId="21" fillId="21" borderId="0" xfId="3" applyFont="1" applyFill="1" applyBorder="1" applyAlignment="1" applyProtection="1">
      <alignment horizontal="center" vertical="center"/>
    </xf>
    <xf numFmtId="0" fontId="16" fillId="0" borderId="0" xfId="0" applyFont="1" applyBorder="1" applyAlignment="1">
      <alignment horizontal="left" vertical="center"/>
    </xf>
    <xf numFmtId="1" fontId="20" fillId="0" borderId="0" xfId="25" applyFont="1" applyBorder="1" applyAlignment="1" applyProtection="1">
      <alignment horizontal="center" vertical="center"/>
    </xf>
    <xf numFmtId="1" fontId="20" fillId="0" borderId="0" xfId="25" applyFont="1" applyBorder="1" applyAlignment="1" applyProtection="1">
      <alignment horizontal="left" vertical="center"/>
    </xf>
    <xf numFmtId="0" fontId="20" fillId="0" borderId="0" xfId="25" applyNumberFormat="1" applyFont="1" applyBorder="1" applyAlignment="1" applyProtection="1">
      <alignment horizontal="center" vertical="center"/>
    </xf>
    <xf numFmtId="0" fontId="12" fillId="0" borderId="0" xfId="0" applyFont="1" applyBorder="1">
      <alignment horizontal="left" vertical="center"/>
    </xf>
    <xf numFmtId="0" fontId="14" fillId="0" borderId="0" xfId="0" applyFont="1" applyBorder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11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>
      <alignment horizontal="left" vertical="center"/>
    </xf>
    <xf numFmtId="9" fontId="18" fillId="0" borderId="0" xfId="0" applyNumberFormat="1" applyFont="1" applyBorder="1" applyAlignment="1">
      <alignment horizontal="center" vertical="center"/>
    </xf>
    <xf numFmtId="0" fontId="13" fillId="23" borderId="0" xfId="26" applyFont="1" applyFill="1" applyBorder="1" applyAlignment="1">
      <alignment horizontal="left" vertical="center"/>
    </xf>
    <xf numFmtId="0" fontId="14" fillId="23" borderId="0" xfId="0" applyFont="1" applyFill="1" applyBorder="1" applyAlignment="1">
      <alignment horizontal="left" vertical="center" wrapText="1"/>
    </xf>
    <xf numFmtId="0" fontId="20" fillId="23" borderId="0" xfId="25" applyNumberFormat="1" applyFont="1" applyFill="1" applyBorder="1" applyProtection="1">
      <alignment horizontal="center" vertical="center"/>
    </xf>
    <xf numFmtId="1" fontId="20" fillId="23" borderId="0" xfId="25" applyFont="1" applyFill="1" applyBorder="1" applyProtection="1">
      <alignment horizontal="center" vertical="center"/>
    </xf>
    <xf numFmtId="0" fontId="21" fillId="23" borderId="0" xfId="3" applyFont="1" applyFill="1" applyBorder="1" applyAlignment="1" applyProtection="1">
      <alignment horizontal="center" vertical="center"/>
    </xf>
    <xf numFmtId="1" fontId="20" fillId="23" borderId="0" xfId="25" applyFont="1" applyFill="1" applyBorder="1">
      <alignment horizontal="center" vertical="center"/>
    </xf>
    <xf numFmtId="1" fontId="20" fillId="23" borderId="0" xfId="25" applyFont="1" applyFill="1" applyBorder="1" applyAlignment="1" applyProtection="1">
      <alignment horizontal="left" vertical="center"/>
    </xf>
    <xf numFmtId="9" fontId="18" fillId="2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1" fontId="18" fillId="0" borderId="0" xfId="0" applyNumberFormat="1" applyFont="1" applyBorder="1" applyAlignment="1" applyProtection="1">
      <alignment vertical="center"/>
    </xf>
    <xf numFmtId="0" fontId="22" fillId="22" borderId="0" xfId="0" applyFont="1" applyFill="1" applyBorder="1" applyAlignment="1">
      <alignment vertical="center"/>
    </xf>
    <xf numFmtId="1" fontId="28" fillId="0" borderId="0" xfId="25" applyFont="1" applyBorder="1" applyAlignment="1" applyProtection="1">
      <alignment vertical="center"/>
    </xf>
    <xf numFmtId="0" fontId="30" fillId="22" borderId="0" xfId="21" applyFont="1" applyFill="1" applyBorder="1" applyAlignment="1" applyProtection="1">
      <alignment horizontal="left" vertical="center" indent="1"/>
    </xf>
    <xf numFmtId="0" fontId="30" fillId="22" borderId="0" xfId="21" applyFont="1" applyFill="1" applyBorder="1" applyAlignment="1" applyProtection="1">
      <alignment vertical="center"/>
    </xf>
    <xf numFmtId="0" fontId="30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center" vertical="center"/>
    </xf>
    <xf numFmtId="0" fontId="31" fillId="22" borderId="0" xfId="0" applyFont="1" applyFill="1" applyAlignment="1">
      <alignment horizontal="left" vertical="center"/>
    </xf>
    <xf numFmtId="0" fontId="31" fillId="22" borderId="0" xfId="0" applyFont="1" applyFill="1" applyBorder="1" applyAlignment="1">
      <alignment horizontal="center" vertical="center"/>
    </xf>
    <xf numFmtId="0" fontId="30" fillId="0" borderId="0" xfId="0" applyFont="1">
      <alignment horizontal="left" vertical="center"/>
    </xf>
    <xf numFmtId="0" fontId="32" fillId="0" borderId="0" xfId="26" applyFont="1" applyFill="1" applyAlignment="1">
      <alignment horizontal="left" vertical="center"/>
    </xf>
    <xf numFmtId="0" fontId="33" fillId="0" borderId="0" xfId="0" applyFont="1" applyBorder="1" applyAlignment="1">
      <alignment horizontal="left" vertical="center" wrapText="1"/>
    </xf>
    <xf numFmtId="1" fontId="24" fillId="0" borderId="0" xfId="25" applyFont="1" applyBorder="1" applyAlignment="1" applyProtection="1">
      <alignment horizontal="left" vertical="center"/>
    </xf>
    <xf numFmtId="0" fontId="34" fillId="0" borderId="0" xfId="0" applyFont="1">
      <alignment horizontal="left" vertical="center"/>
    </xf>
    <xf numFmtId="0" fontId="33" fillId="0" borderId="0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4" fillId="21" borderId="0" xfId="0" applyFont="1" applyFill="1" applyAlignment="1">
      <alignment horizontal="left" vertical="center"/>
    </xf>
    <xf numFmtId="0" fontId="23" fillId="0" borderId="0" xfId="0" applyFont="1">
      <alignment horizontal="left" vertical="center"/>
    </xf>
    <xf numFmtId="0" fontId="22" fillId="22" borderId="0" xfId="0" applyFont="1" applyFill="1" applyBorder="1" applyAlignment="1">
      <alignment horizontal="left" vertical="center"/>
    </xf>
    <xf numFmtId="0" fontId="10" fillId="23" borderId="0" xfId="0" applyFont="1" applyFill="1" applyBorder="1">
      <alignment horizontal="left" vertical="center"/>
    </xf>
    <xf numFmtId="166" fontId="10" fillId="0" borderId="0" xfId="0" applyNumberFormat="1" applyFont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1" fontId="24" fillId="0" borderId="0" xfId="25" applyFont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1" fontId="24" fillId="0" borderId="0" xfId="25" applyFont="1" applyAlignment="1">
      <alignment horizontal="center" vertical="center"/>
    </xf>
    <xf numFmtId="0" fontId="24" fillId="0" borderId="0" xfId="25" applyNumberFormat="1" applyFont="1" applyAlignment="1" applyProtection="1">
      <alignment horizontal="center" vertical="center"/>
    </xf>
    <xf numFmtId="1" fontId="24" fillId="23" borderId="0" xfId="25" applyFont="1" applyFill="1" applyAlignment="1" applyProtection="1">
      <alignment horizontal="center" vertical="center"/>
    </xf>
    <xf numFmtId="1" fontId="24" fillId="23" borderId="0" xfId="25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6" fillId="22" borderId="0" xfId="21" applyFont="1" applyFill="1" applyBorder="1" applyAlignment="1" applyProtection="1">
      <alignment horizontal="center" vertical="center"/>
    </xf>
    <xf numFmtId="0" fontId="19" fillId="0" borderId="0" xfId="26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5" fillId="0" borderId="0" xfId="25" applyNumberFormat="1" applyFont="1" applyAlignment="1" applyProtection="1">
      <alignment horizontal="center" vertical="center"/>
    </xf>
    <xf numFmtId="0" fontId="35" fillId="0" borderId="2" xfId="25" applyNumberFormat="1" applyFont="1" applyBorder="1" applyAlignment="1" applyProtection="1">
      <alignment horizontal="center" vertical="center"/>
    </xf>
    <xf numFmtId="9" fontId="23" fillId="0" borderId="2" xfId="28" applyNumberFormat="1" applyFont="1" applyBorder="1" applyAlignment="1" applyProtection="1">
      <alignment horizontal="center" vertical="center"/>
    </xf>
    <xf numFmtId="0" fontId="23" fillId="0" borderId="2" xfId="0" applyNumberFormat="1" applyFont="1" applyBorder="1" applyAlignment="1" applyProtection="1">
      <alignment horizontal="center" vertical="center"/>
    </xf>
    <xf numFmtId="0" fontId="34" fillId="0" borderId="2" xfId="0" applyFont="1" applyBorder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1" fontId="34" fillId="0" borderId="2" xfId="25" applyFont="1" applyBorder="1" applyAlignment="1">
      <alignment horizontal="center" vertical="center"/>
    </xf>
    <xf numFmtId="0" fontId="34" fillId="0" borderId="2" xfId="25" applyNumberFormat="1" applyFont="1" applyBorder="1" applyAlignment="1">
      <alignment horizontal="center" vertical="center"/>
    </xf>
    <xf numFmtId="9" fontId="34" fillId="0" borderId="2" xfId="25" applyNumberFormat="1" applyFont="1" applyBorder="1" applyAlignment="1">
      <alignment horizontal="center" vertical="center"/>
    </xf>
    <xf numFmtId="1" fontId="23" fillId="0" borderId="2" xfId="25" applyNumberFormat="1" applyFont="1" applyBorder="1" applyAlignment="1" applyProtection="1">
      <alignment horizontal="left" vertical="center"/>
    </xf>
    <xf numFmtId="0" fontId="30" fillId="25" borderId="3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12" fillId="0" borderId="0" xfId="26" applyFont="1" applyFill="1" applyBorder="1" applyAlignment="1">
      <alignment horizontal="left" vertical="center"/>
    </xf>
    <xf numFmtId="4" fontId="12" fillId="0" borderId="0" xfId="0" applyNumberFormat="1" applyFont="1" applyBorder="1" applyAlignment="1">
      <alignment horizontal="left" vertical="center"/>
    </xf>
    <xf numFmtId="9" fontId="18" fillId="0" borderId="0" xfId="28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left"/>
    </xf>
    <xf numFmtId="1" fontId="20" fillId="0" borderId="0" xfId="25" applyNumberFormat="1" applyFont="1" applyBorder="1" applyAlignment="1" applyProtection="1">
      <alignment horizontal="left" vertical="center"/>
    </xf>
    <xf numFmtId="1" fontId="20" fillId="0" borderId="0" xfId="25" applyFont="1" applyBorder="1" applyAlignment="1" applyProtection="1">
      <alignment horizontal="right" vertical="center"/>
    </xf>
    <xf numFmtId="0" fontId="30" fillId="22" borderId="0" xfId="2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36" fillId="26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8" fillId="26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9" fillId="26" borderId="5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6" fillId="26" borderId="0" xfId="0" applyFont="1" applyFill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8" fillId="26" borderId="0" xfId="0" applyFont="1" applyFill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9" fillId="26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0" fillId="0" borderId="0" xfId="25" applyNumberFormat="1" applyFont="1" applyBorder="1">
      <alignment horizontal="center" vertical="center"/>
    </xf>
    <xf numFmtId="0" fontId="40" fillId="0" borderId="0" xfId="0" applyFont="1" applyBorder="1">
      <alignment horizontal="left" vertical="center"/>
    </xf>
    <xf numFmtId="0" fontId="28" fillId="0" borderId="0" xfId="25" applyNumberFormat="1" applyFont="1" applyBorder="1" applyAlignment="1" applyProtection="1">
      <alignment horizontal="center" vertical="center"/>
    </xf>
    <xf numFmtId="0" fontId="20" fillId="23" borderId="0" xfId="25" applyNumberFormat="1" applyFont="1" applyFill="1" applyBorder="1" applyAlignment="1" applyProtection="1">
      <alignment horizontal="center" vertical="center"/>
    </xf>
    <xf numFmtId="9" fontId="18" fillId="0" borderId="0" xfId="25" applyNumberFormat="1" applyFont="1" applyBorder="1" applyAlignment="1" applyProtection="1">
      <alignment vertical="center"/>
    </xf>
    <xf numFmtId="0" fontId="18" fillId="0" borderId="0" xfId="0" applyFont="1" applyBorder="1" applyAlignment="1" applyProtection="1"/>
    <xf numFmtId="1" fontId="18" fillId="0" borderId="0" xfId="25" applyFont="1" applyBorder="1" applyAlignment="1" applyProtection="1">
      <alignment vertical="center"/>
    </xf>
    <xf numFmtId="0" fontId="18" fillId="0" borderId="0" xfId="25" applyNumberFormat="1" applyFont="1" applyBorder="1" applyAlignment="1" applyProtection="1">
      <alignment vertical="center"/>
    </xf>
    <xf numFmtId="1" fontId="18" fillId="0" borderId="0" xfId="25" applyFont="1" applyBorder="1" applyAlignment="1">
      <alignment vertical="center"/>
    </xf>
    <xf numFmtId="0" fontId="41" fillId="27" borderId="0" xfId="0" applyFont="1" applyFill="1" applyAlignment="1">
      <alignment horizontal="center"/>
    </xf>
    <xf numFmtId="0" fontId="41" fillId="27" borderId="0" xfId="0" applyFont="1" applyFill="1" applyAlignment="1"/>
    <xf numFmtId="0" fontId="41" fillId="0" borderId="0" xfId="0" applyFont="1" applyAlignment="1">
      <alignment horizontal="center"/>
    </xf>
    <xf numFmtId="0" fontId="41" fillId="28" borderId="0" xfId="0" applyFont="1" applyFill="1" applyAlignment="1"/>
    <xf numFmtId="0" fontId="43" fillId="27" borderId="0" xfId="0" applyFont="1" applyFill="1" applyAlignment="1">
      <alignment horizontal="center"/>
    </xf>
    <xf numFmtId="0" fontId="43" fillId="28" borderId="0" xfId="0" applyFont="1" applyFill="1" applyAlignment="1">
      <alignment horizontal="center"/>
    </xf>
    <xf numFmtId="0" fontId="41" fillId="28" borderId="0" xfId="0" applyFont="1" applyFill="1" applyAlignment="1">
      <alignment horizontal="center"/>
    </xf>
    <xf numFmtId="0" fontId="42" fillId="27" borderId="0" xfId="0" applyFont="1" applyFill="1" applyAlignment="1">
      <alignment horizontal="center"/>
    </xf>
    <xf numFmtId="0" fontId="43" fillId="27" borderId="0" xfId="0" applyFont="1" applyFill="1" applyAlignment="1">
      <alignment horizontal="left"/>
    </xf>
    <xf numFmtId="1" fontId="18" fillId="0" borderId="0" xfId="0" applyNumberFormat="1" applyFont="1" applyBorder="1" applyAlignment="1">
      <alignment horizontal="left" vertical="center"/>
    </xf>
    <xf numFmtId="1" fontId="14" fillId="0" borderId="0" xfId="0" applyNumberFormat="1" applyFont="1" applyBorder="1" applyAlignment="1">
      <alignment horizontal="left" vertical="center" wrapText="1"/>
    </xf>
    <xf numFmtId="9" fontId="11" fillId="0" borderId="0" xfId="25" applyNumberFormat="1" applyFont="1" applyBorder="1" applyAlignment="1" applyProtection="1">
      <alignment horizontal="left" vertical="center"/>
    </xf>
    <xf numFmtId="0" fontId="11" fillId="0" borderId="0" xfId="25" applyNumberFormat="1" applyFont="1" applyBorder="1" applyAlignment="1" applyProtection="1">
      <alignment horizontal="left" vertical="center"/>
    </xf>
    <xf numFmtId="4" fontId="44" fillId="0" borderId="0" xfId="26" applyNumberFormat="1" applyFont="1" applyFill="1" applyBorder="1" applyAlignment="1">
      <alignment horizontal="left" vertical="center"/>
    </xf>
    <xf numFmtId="1" fontId="11" fillId="23" borderId="0" xfId="25" applyFont="1" applyFill="1" applyBorder="1" applyProtection="1">
      <alignment horizontal="center" vertical="center"/>
    </xf>
    <xf numFmtId="1" fontId="28" fillId="23" borderId="0" xfId="25" applyFont="1" applyFill="1" applyAlignment="1" applyProtection="1">
      <alignment horizontal="left" vertical="center"/>
    </xf>
    <xf numFmtId="0" fontId="20" fillId="23" borderId="0" xfId="0" applyFont="1" applyFill="1" applyBorder="1" applyAlignment="1" applyProtection="1">
      <alignment horizontal="left"/>
    </xf>
    <xf numFmtId="1" fontId="28" fillId="23" borderId="0" xfId="25" applyFont="1" applyFill="1" applyBorder="1" applyAlignment="1" applyProtection="1">
      <alignment vertical="center"/>
    </xf>
    <xf numFmtId="4" fontId="12" fillId="0" borderId="0" xfId="26" applyNumberFormat="1" applyFont="1" applyFill="1" applyBorder="1" applyAlignment="1">
      <alignment horizontal="left" vertical="center"/>
    </xf>
    <xf numFmtId="0" fontId="11" fillId="0" borderId="0" xfId="25" applyNumberFormat="1" applyFont="1" applyProtection="1">
      <alignment horizontal="center" vertical="center"/>
    </xf>
    <xf numFmtId="9" fontId="11" fillId="0" borderId="0" xfId="25" applyNumberFormat="1" applyFont="1" applyAlignment="1" applyProtection="1">
      <alignment horizontal="left" vertical="center"/>
    </xf>
    <xf numFmtId="0" fontId="45" fillId="0" borderId="0" xfId="0" applyFont="1">
      <alignment horizontal="left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21" borderId="0" xfId="0" applyFont="1" applyFill="1" applyAlignment="1">
      <alignment horizontal="left" vertical="center"/>
    </xf>
    <xf numFmtId="0" fontId="46" fillId="0" borderId="0" xfId="0" applyFont="1">
      <alignment horizontal="left" vertical="center"/>
    </xf>
    <xf numFmtId="0" fontId="47" fillId="0" borderId="0" xfId="0" applyFont="1">
      <alignment horizontal="left" vertical="center"/>
    </xf>
    <xf numFmtId="0" fontId="47" fillId="0" borderId="0" xfId="0" applyFont="1" applyAlignment="1">
      <alignment horizontal="center" vertical="center"/>
    </xf>
  </cellXfs>
  <cellStyles count="29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Employee" xfId="26" xr:uid="{00000000-0005-0000-0000-000013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27" xr:uid="{00000000-0005-0000-0000-000018000000}"/>
    <cellStyle name="Normal" xfId="0" builtinId="0" customBuiltin="1"/>
    <cellStyle name="Percent" xfId="28" builtinId="5"/>
    <cellStyle name="Title" xfId="1" builtinId="15" customBuiltin="1"/>
    <cellStyle name="Total" xfId="25" builtinId="25" customBuiltin="1"/>
  </cellStyles>
  <dxfs count="435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F9F9F9"/>
          <bgColor rgb="FFF9F9F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8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8"/>
      </font>
      <numFmt numFmtId="13" formatCode="0%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" formatCode="0"/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FF0000"/>
        <name val="HP Simplified Hans Light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color rgb="FF000000"/>
        <name val="HP Simplified Hans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color rgb="FF000000"/>
        <name val="HP Simplified Hans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8"/>
        <color theme="0"/>
        <name val="HP Simplified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13" formatCode="0%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6" formatCode="0.00;0.0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lfa Slab One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&quot;Alfa Slab One&quot;"/>
        <scheme val="none"/>
      </font>
      <numFmt numFmtId="0" formatCode="General"/>
      <fill>
        <patternFill patternType="solid">
          <fgColor rgb="FFF9F9F9"/>
          <bgColor rgb="FFF9F9F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&quot;Alfa Slab One&quot;"/>
        <scheme val="none"/>
      </font>
      <fill>
        <patternFill patternType="solid">
          <fgColor rgb="FFF9F9F9"/>
          <bgColor rgb="FFF9F9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4" formatCode="#,##0.00"/>
      <fill>
        <patternFill patternType="solid">
          <fgColor rgb="FFF9F9F9"/>
          <bgColor rgb="FFF9F9F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lfa Slab One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1" formatCode="0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13" formatCode="0%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Hans Light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  <name val="HP Simplified Hans Light"/>
        <family val="2"/>
        <scheme val="none"/>
      </font>
      <alignment horizontal="general" textRotation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Jpan Light"/>
        <family val="2"/>
        <scheme val="none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Jpan Light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Jpan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8"/>
        <name val="HP Simplified Jpan Light"/>
        <family val="2"/>
        <scheme val="none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Jpan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8"/>
      </font>
      <numFmt numFmtId="13" formatCode="0%"/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numFmt numFmtId="13" formatCode="0%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0" formatCode="General"/>
      <fill>
        <patternFill patternType="solid">
          <fgColor indexed="64"/>
          <bgColor rgb="FFE2EBEA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13" formatCode="0%"/>
      <fill>
        <patternFill patternType="solid">
          <fgColor indexed="64"/>
          <bgColor rgb="FFE2EBEA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13" formatCode="0%"/>
      <fill>
        <patternFill patternType="solid">
          <fgColor indexed="64"/>
          <bgColor rgb="FFE2EBE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numFmt numFmtId="0" formatCode="General"/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13" formatCode="0%"/>
      <fill>
        <patternFill patternType="solid">
          <fgColor indexed="64"/>
          <bgColor rgb="FFE2EBE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13" formatCode="0%"/>
      <fill>
        <patternFill patternType="solid">
          <fgColor indexed="64"/>
          <bgColor rgb="FFE2EBE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HP Simplified Hans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strike val="0"/>
        <outline val="0"/>
        <shadow val="0"/>
        <u val="none"/>
        <vertAlign val="baseline"/>
        <sz val="18"/>
      </font>
      <protection locked="1" hidden="0"/>
    </dxf>
    <dxf>
      <font>
        <b/>
        <strike val="0"/>
        <outline val="0"/>
        <shadow val="0"/>
        <u val="none"/>
        <vertAlign val="baseline"/>
        <sz val="18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6"/>
      </font>
      <numFmt numFmtId="1" formatCode="0"/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6"/>
        <name val="HP Simplified Hans Light"/>
        <family val="2"/>
        <scheme val="none"/>
      </font>
      <numFmt numFmtId="0" formatCode="General"/>
      <alignment horizont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6"/>
      </font>
      <numFmt numFmtId="13" formatCode="0%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</font>
      <numFmt numFmtId="0" formatCode="General"/>
      <alignment horizont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</font>
      <numFmt numFmtId="0" formatCode="General"/>
      <alignment horizont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numFmt numFmtId="164" formatCode="0;0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</font>
      <numFmt numFmtId="0" formatCode="General"/>
      <alignment horizont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HP Simplified Hans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0"/>
        <name val="HP Simplified Light"/>
        <family val="2"/>
        <scheme val="none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26"/>
        <color theme="0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family val="2"/>
      </font>
      <protection locked="1" hidden="0"/>
    </dxf>
    <dxf>
      <font>
        <strike val="0"/>
        <outline val="0"/>
        <shadow val="0"/>
        <u val="none"/>
        <vertAlign val="baseline"/>
        <sz val="26"/>
        <family val="2"/>
      </font>
      <protection locked="1" hidden="0"/>
    </dxf>
    <dxf>
      <font>
        <b/>
        <strike val="0"/>
        <outline val="0"/>
        <shadow val="0"/>
        <u val="none"/>
        <vertAlign val="baseline"/>
        <sz val="26"/>
        <color theme="0"/>
        <name val="HP Simplified Hans Light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bgColor theme="5" tint="0.399945066682943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bgColor theme="5" tint="0.399945066682943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ck">
          <color theme="5" tint="0.59996337778862885"/>
        </top>
        <bottom style="thick">
          <color theme="5" tint="0.59996337778862885"/>
        </bottom>
        <vertical style="thin">
          <color theme="0"/>
        </vertical>
        <horizontal style="thick">
          <color theme="5" tint="0.59996337778862885"/>
        </horizontal>
      </border>
    </dxf>
    <dxf>
      <fill>
        <patternFill>
          <bgColor theme="5" tint="0.79998168889431442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ill>
        <patternFill patternType="none">
          <fgColor auto="1"/>
          <bgColor auto="1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/>
      </border>
    </dxf>
    <dxf>
      <font>
        <color theme="0"/>
      </font>
      <fill>
        <patternFill>
          <bgColor theme="5" tint="-0.24994659260841701"/>
        </patternFill>
      </fill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font>
        <b/>
        <i val="0"/>
        <color theme="0"/>
      </font>
      <border diagonalUp="0" diagonalDown="0">
        <left/>
        <right/>
        <top/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ill>
        <patternFill patternType="solid">
          <fgColor theme="5" tint="0.39994506668294322"/>
          <bgColor theme="5" tint="0.399914548173467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1"/>
      </font>
      <fill>
        <patternFill patternType="solid">
          <fgColor theme="5" tint="0.39994506668294322"/>
          <bgColor theme="5" tint="0.39991454817346722"/>
        </patternFill>
      </fill>
      <border diagonalUp="0" diagonalDown="0">
        <left/>
        <right/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ill>
        <patternFill>
          <bgColor theme="5" tint="0.79998168889431442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ill>
        <patternFill patternType="none">
          <fgColor auto="1"/>
          <bgColor auto="1"/>
        </patternFill>
      </fill>
      <border>
        <top style="thick">
          <color theme="0"/>
        </top>
        <bottom style="thick">
          <color theme="0"/>
        </bottom>
        <horizontal style="thick">
          <color theme="0"/>
        </horizontal>
      </border>
    </dxf>
    <dxf>
      <font>
        <color auto="1"/>
      </font>
      <fill>
        <patternFill>
          <fgColor theme="5" tint="0.39994506668294322"/>
          <bgColor theme="5" tint="0.3999145481734672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5" tint="0.59996337778862885"/>
        </top>
        <bottom style="thick">
          <color theme="5"/>
        </bottom>
        <vertical style="thick">
          <color theme="0"/>
        </vertical>
        <horizontal style="thin">
          <color theme="5" tint="0.59996337778862885"/>
        </horizontal>
      </border>
    </dxf>
    <dxf>
      <font>
        <color theme="0"/>
      </font>
      <fill>
        <patternFill>
          <fgColor theme="5" tint="-0.24994659260841701"/>
          <bgColor theme="5" tint="-0.24994659260841701"/>
        </patternFill>
      </fill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font>
        <b/>
        <i val="0"/>
        <color auto="1"/>
      </font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ck">
          <color theme="0"/>
        </vertical>
        <horizontal style="thick">
          <color theme="0"/>
        </horizontal>
      </border>
    </dxf>
  </dxfs>
  <tableStyles count="2" defaultTableStyle="TableStyleMedium2" defaultPivotStyle="PivotStyleLight16">
    <tableStyle name="Employee Absence Table" pivot="0" count="9" xr9:uid="{00000000-0011-0000-FFFF-FFFF00000000}">
      <tableStyleElement type="wholeTable" dxfId="434"/>
      <tableStyleElement type="headerRow" dxfId="433"/>
      <tableStyleElement type="totalRow" dxfId="432"/>
      <tableStyleElement type="firstRowStripe" dxfId="431"/>
      <tableStyleElement type="secondRowStripe" dxfId="430"/>
      <tableStyleElement type="firstHeaderCell" dxfId="429"/>
      <tableStyleElement type="lastHeaderCell" dxfId="428"/>
      <tableStyleElement type="firstTotalCell" dxfId="427"/>
      <tableStyleElement type="lastTotalCell" dxfId="426"/>
    </tableStyle>
    <tableStyle name="Employee Absence Table 2" pivot="0" count="13" xr9:uid="{3374F2B5-EC6B-E245-A90B-F84953DFCF99}">
      <tableStyleElement type="wholeTable" dxfId="425"/>
      <tableStyleElement type="headerRow" dxfId="424"/>
      <tableStyleElement type="totalRow" dxfId="423"/>
      <tableStyleElement type="firstColumn" dxfId="422"/>
      <tableStyleElement type="lastColumn" dxfId="421"/>
      <tableStyleElement type="firstRowStripe" dxfId="420"/>
      <tableStyleElement type="secondRowStripe" dxfId="419"/>
      <tableStyleElement type="firstColumnStripe" dxfId="418"/>
      <tableStyleElement type="secondColumnStripe" dxfId="417"/>
      <tableStyleElement type="firstHeaderCell" dxfId="416"/>
      <tableStyleElement type="lastHeaderCell" dxfId="415"/>
      <tableStyleElement type="firstTotalCell" dxfId="414"/>
      <tableStyleElement type="lastTotalCell" dxfId="4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2A0A76-F920-4B72-AC4E-8176B57B3249}" name="January2389" displayName="January2389" ref="A4:U46" headerRowDxfId="412" dataDxfId="411" totalsRowDxfId="410">
  <autoFilter ref="A4:U46" xr:uid="{8A2A0A76-F920-4B72-AC4E-8176B57B3249}"/>
  <sortState xmlns:xlrd2="http://schemas.microsoft.com/office/spreadsheetml/2017/richdata2" ref="A5:U46">
    <sortCondition descending="1" ref="R5:R46"/>
  </sortState>
  <tableColumns count="21">
    <tableColumn id="1" xr3:uid="{748AF5BC-0F21-4BBC-BE8A-20B53BEF1670}" name="SN" totalsRowFunction="custom" dataDxfId="409" totalsRowDxfId="408" dataCellStyle="Employee">
      <totalsRowFormula>MonthName&amp;" total"</totalsRowFormula>
    </tableColumn>
    <tableColumn id="35" xr3:uid="{8D2EAA17-68B3-410D-BCD2-25F114DE3A3D}" name="OFFICIAL NAME" dataDxfId="407" totalsRowDxfId="406"/>
    <tableColumn id="6" xr3:uid="{EA7F1DDC-3DF9-4F96-841F-D6AE08B3A0C2}" name="READING15" dataDxfId="405" totalsRowDxfId="404"/>
    <tableColumn id="7" xr3:uid="{EAD608A7-028E-485D-953C-F603BB21CBD9}" name="READINGCMT" dataDxfId="403" totalsRowDxfId="402">
      <calculatedColumnFormula>IF(C5&lt;=44,"Below Expectations",IF(C5&lt;=59,"Approach Expectations",IF(C5&lt;=84,"Meet  Expectations",IF(C5&lt;=100,"Exceeds  Expectations"))))</calculatedColumnFormula>
    </tableColumn>
    <tableColumn id="5" xr3:uid="{96044D44-C8C7-49D0-903E-90E28E14A383}" name="KUSOMA 15" dataDxfId="401" totalsRowDxfId="400"/>
    <tableColumn id="11" xr3:uid="{2A195C1E-7F36-48DD-A932-CD2D10D34BB4}" name="KUSOMACMT" dataDxfId="399" totalsRowDxfId="398">
      <calculatedColumnFormula>IF(E5&lt;=44,"Below Expectations",IF(E5&lt;=59,"Approach Expectations",IF(E5&lt;=84,"Meet  Expectations",IF(E5&lt;=100,"Exceeds  Expectations"))))</calculatedColumnFormula>
    </tableColumn>
    <tableColumn id="21" xr3:uid="{A799040F-D2D7-4308-AA36-E7916E080187}" name="MATHS" dataDxfId="397" totalsRowDxfId="396"/>
    <tableColumn id="2" xr3:uid="{2A18319C-4271-4996-A45F-A91606C194B1}" name="MATHCMT" dataDxfId="395" totalsRowDxfId="394" dataCellStyle="Total"/>
    <tableColumn id="3" xr3:uid="{650ECBB9-E25C-4F56-9050-6D7B8702B2BB}" name="ENG" dataDxfId="393" totalsRowDxfId="392" dataCellStyle="Total"/>
    <tableColumn id="13" xr3:uid="{C6933F24-0F40-4396-B24C-6BCE945F47EF}" name="ENGCMT" dataDxfId="391" totalsRowDxfId="390" dataCellStyle="Total">
      <calculatedColumnFormula>IF(I5&lt;=19,"Below Expectations",IF(I5&lt;=29,"Approach Expectations",IF(I5&lt;=45,"Meet  Expectations",IF(I5&lt;=50,"Exceeds  Expectations"))))</calculatedColumnFormula>
    </tableColumn>
    <tableColumn id="4" xr3:uid="{E5892291-A13C-47A2-8F6C-79F73762534C}" name="KISW" dataDxfId="389" totalsRowDxfId="388" dataCellStyle="Total"/>
    <tableColumn id="15" xr3:uid="{10D9DBB5-05DC-4296-BEF1-04AE21F1A524}" name="KISWCMT" dataDxfId="387" totalsRowDxfId="386" dataCellStyle="Total">
      <calculatedColumnFormula>IF(K5&lt;=19,"Below Expectations",IF(K5&lt;=29,"Approach Expectations",IF(K5&lt;=45,"Meet  Expectations",IF(K5&lt;=50,"Exceeds  Expectations","⚠️"))))</calculatedColumnFormula>
    </tableColumn>
    <tableColumn id="22" xr3:uid="{A4F90611-C253-4F0F-BD00-B04DAB2908C6}" name="ENVI 50" dataDxfId="385" totalsRowDxfId="384"/>
    <tableColumn id="24" xr3:uid="{74742ABC-F998-40C5-B9B1-1FA4D84E8822}" name="ENVIRCMT" dataDxfId="383" totalsRowDxfId="382">
      <calculatedColumnFormula>IF(M5&lt;=19,"Below Expectations",IF(M5&lt;=29,"Approach Expectations",IF(M5&lt;=45,"Meet  Expectations",IF(M5&lt;=50,"Exceeds  Expectations","⚠️"))))</calculatedColumnFormula>
    </tableColumn>
    <tableColumn id="8" xr3:uid="{73E4F9EA-C00E-455B-9BDF-88A31C8513F6}" name="Column1" dataDxfId="381" totalsRowDxfId="380" dataCellStyle="Total"/>
    <tableColumn id="17" xr3:uid="{7B98C351-A9A7-495B-8708-611B942787C2}" name="Column2" dataDxfId="379" totalsRowDxfId="378" dataCellStyle="Total"/>
    <tableColumn id="9" xr3:uid="{327DCB82-4F75-4906-BFAE-97A833924ADC}" name="Column3" dataDxfId="377" totalsRowDxfId="376" dataCellStyle="Total"/>
    <tableColumn id="10" xr3:uid="{91EAE480-5259-4AA5-A938-100E61C7A36B}" name="Column4" dataDxfId="375" totalsRowDxfId="374" dataCellStyle="Total"/>
    <tableColumn id="14" xr3:uid="{072352F8-D115-496B-B2E2-E112BEAB88F2}" name="Column5" dataDxfId="373" dataCellStyle="Percent"/>
    <tableColumn id="18" xr3:uid="{5DAC1A35-7DD0-4247-9D52-A9C826B5EA92}" name="Column6" dataDxfId="372" totalsRowDxfId="371"/>
    <tableColumn id="19" xr3:uid="{D92E5F68-F661-4A42-AE5B-D2ADFA8D3998}" name="Column7" dataDxfId="370" totalsRowDxfId="369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DE96EB-EA7A-416F-A554-289FB61D00B7}" name="January238910" displayName="January238910" ref="A1:Q23" headerRowDxfId="368" dataDxfId="367" totalsRowDxfId="366">
  <tableColumns count="17">
    <tableColumn id="1" xr3:uid="{E2865A9F-9506-4BDD-BDE9-D399747D4493}" name="SN" totalsRowFunction="custom" dataDxfId="365" totalsRowDxfId="364" dataCellStyle="Employee">
      <totalsRowFormula>MonthName&amp;" total"</totalsRowFormula>
    </tableColumn>
    <tableColumn id="35" xr3:uid="{B2909F25-62DF-434D-BCC6-E9603102DF5C}" name="OFFICIAL NAME" dataDxfId="363" totalsRowDxfId="362"/>
    <tableColumn id="6" xr3:uid="{8C07F6B1-1DE5-4BD9-A524-891836340420}" name="KIS" dataDxfId="361"/>
    <tableColumn id="31" xr3:uid="{A9EEA40D-DFB9-467C-8A49-DEDCC7207527}" name="KISCMT 35" dataDxfId="360">
      <calculatedColumnFormula>IF(C2&lt;=9,"Below Expectation",IF(C2&lt;=19,"Approach Expectation",IF(C2&lt;=30,"Meet  Expectation",IF(C2&lt;=35,"Exceeds  Expectation","................................."))))</calculatedColumnFormula>
    </tableColumn>
    <tableColumn id="5" xr3:uid="{2B6F648F-9A5F-4303-97BF-3ABDE415454E}" name="Kusoma" dataDxfId="359"/>
    <tableColumn id="33" xr3:uid="{8D92261D-BE55-47F1-BFDE-5689FF725262}" name="KusomaCMT 50" dataDxfId="358">
      <calculatedColumnFormula>IF(E2&lt;=19,"Below Expectation",IF(E2&lt;=29,"Approach Expectation",IF(E2&lt;=45,"Meet  Expectation",IF(E2&lt;=50,"Exceeds  Expectation","⚠️."))))</calculatedColumnFormula>
    </tableColumn>
    <tableColumn id="19" xr3:uid="{85914B77-F040-4251-9273-5BD2E2B54A3F}" name="ENG" dataDxfId="357"/>
    <tableColumn id="34" xr3:uid="{3D18C9F8-9C66-49DC-9DA5-5B4208DF8CC6}" name="ENGCMT35" dataDxfId="356" dataCellStyle="Percent">
      <calculatedColumnFormula>IF(G2&lt;=9,"Below Expectation",IF(G2&lt;=19,"Approach Expectation",IF(G2&lt;=30,"Meet  Expectation",IF(G2&lt;=35,"Exceeds  Expectation","................................."))))</calculatedColumnFormula>
    </tableColumn>
    <tableColumn id="20" xr3:uid="{155D54C0-5F52-4A06-A245-9FF11C35CF4C}" name="READING" dataDxfId="355"/>
    <tableColumn id="9" xr3:uid="{0588E256-6543-4F7A-A824-F616AA24FC3D}" name="READINGCMT 50" dataDxfId="354">
      <calculatedColumnFormula>IF(I2&lt;=19,"Below Expectation",IF(I2&lt;=29,"Approach Expectation",IF(I2&lt;=45,"Meet  Expectation",IF(I2&lt;=50,"Exceeds  Expectation","⚠️."))))</calculatedColumnFormula>
    </tableColumn>
    <tableColumn id="21" xr3:uid="{BC9CC5F3-A426-4541-B079-B1B9379DDFC8}" name="MATHS" dataDxfId="353"/>
    <tableColumn id="10" xr3:uid="{7B080FC9-314F-4968-A9DD-37EC4DD7E4EE}" name="MATHSCMT 50" dataDxfId="352">
      <calculatedColumnFormula>IF(K2&lt;=19,"Below Expectation",IF(K2&lt;=29,"Approach Expectation",IF(K2&lt;=45,"Meet  Expectation",IF(K2&lt;=50,"Exceeds  Expectation","⚠️."))))</calculatedColumnFormula>
    </tableColumn>
    <tableColumn id="22" xr3:uid="{42B56ABF-5F68-4448-926B-1E410B06C7D2}" name="INTER" dataDxfId="351"/>
    <tableColumn id="23" xr3:uid="{79A799E8-39DC-491F-AA89-4077F9D91A3B}" name="INTERCMT50" dataDxfId="350">
      <calculatedColumnFormula>IF(M2&lt;=19,"Below Expectation",IF(M2&lt;=29,"Approach Expectation",IF(M2&lt;=45,"Meet  Expectation",IF(M2&lt;=50,"Exceeds  Expectation","⚠️."))))</calculatedColumnFormula>
    </tableColumn>
    <tableColumn id="24" xr3:uid="{2496FB9D-6962-454B-AC98-4E3B605FD027}" name="Column5" dataDxfId="349" totalsRowDxfId="348"/>
    <tableColumn id="2" xr3:uid="{E3C4DB75-8451-4417-9933-33A3DE4E5623}" name="Column6" dataDxfId="347" totalsRowDxfId="346"/>
    <tableColumn id="3" xr3:uid="{3DD3C6DD-43A7-4449-8EE8-4F37629AF4E6}" name="Column7" dataDxfId="345" totalsRowDxfId="344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A8FFF1-72E6-473F-AF4D-697A8BFC7360}" name="January238" displayName="January238" ref="A1:N59" headerRowDxfId="343" dataDxfId="342" totalsRowDxfId="341">
  <autoFilter ref="A1:N59" xr:uid="{4AA8FFF1-72E6-473F-AF4D-697A8BFC7360}"/>
  <tableColumns count="14">
    <tableColumn id="1" xr3:uid="{A38B6ECF-60C1-45AA-AE41-05935F31225B}" name="SN" totalsRowFunction="custom" dataDxfId="340" totalsRowDxfId="339" dataCellStyle="Employee">
      <totalsRowFormula>MonthName&amp;" total"</totalsRowFormula>
    </tableColumn>
    <tableColumn id="7" xr3:uid="{CC9D6ECE-4D47-483F-8717-A2A65B4B9922}" name="ASSESSMENT NO" dataDxfId="338" totalsRowDxfId="337" dataCellStyle="Employee"/>
    <tableColumn id="35" xr3:uid="{BFE45A12-98BF-48E6-99D3-0271ACBC33D1}" name="OFFICIAL NAME" dataDxfId="336" totalsRowDxfId="335"/>
    <tableColumn id="2" xr3:uid="{74B24102-71A8-4884-A9F8-2604BCEA0665}" name="MATHS" dataDxfId="334" totalsRowDxfId="333" dataCellStyle="Total"/>
    <tableColumn id="6" xr3:uid="{57C9CB69-9583-4DCD-8C5C-C5C8CBB942DE}" name="MATHS2" dataDxfId="332" totalsRowDxfId="331" dataCellStyle="Total">
      <calculatedColumnFormula>IF(D2="","",IF(D2&lt;=44,"Below Expectation",IF(D2&lt;=59,"Approach Expectation",IF(D2&lt;=79,"Meet  Expectation",IF(D2&lt;=100,"Exceeds  Expectation",".................................")))))</calculatedColumnFormula>
    </tableColumn>
    <tableColumn id="3" xr3:uid="{5AD9E828-86AE-4633-98BC-904C67677A9A}" name="ENG" dataDxfId="330" totalsRowDxfId="329" dataCellStyle="Total"/>
    <tableColumn id="8" xr3:uid="{2648BFA3-B231-42F5-83B4-52EE3FBF0A0A}" name="ENG2" dataDxfId="328" totalsRowDxfId="327" dataCellStyle="Total">
      <calculatedColumnFormula>IF(F2&lt;=19,"Below Expectation",IF(F2&lt;=15,"Approach Expectation",IF(F2&lt;=31,"Meet  Expectation",IF(F2&lt;=40,"Exceeds  Expectation","⚠️."))))</calculatedColumnFormula>
    </tableColumn>
    <tableColumn id="4" xr3:uid="{6B29B821-3BB6-48A9-B0EF-B98C5E05ED94}" name="KISW" dataDxfId="326" totalsRowDxfId="325" dataCellStyle="Total"/>
    <tableColumn id="9" xr3:uid="{B184D3A2-9184-49D2-BEA6-5CC30669EE46}" name="KISW2" dataDxfId="324" totalsRowDxfId="323" dataCellStyle="Total">
      <calculatedColumnFormula>IF(H2&lt;=19,"Below Expectation",IF(H2&lt;=23,"Approach Expectation",IF(H2&lt;=31,"Meet  Expectation",IF(H2&lt;=40,"Exceeds  Expectation","⚠️."))))</calculatedColumnFormula>
    </tableColumn>
    <tableColumn id="5" xr3:uid="{F43595A5-AE19-4D07-B415-2833ED847E56}" name="INTER " dataDxfId="322" totalsRowDxfId="321" dataCellStyle="Total"/>
    <tableColumn id="11" xr3:uid="{5854A7B7-4CC5-41B2-ADA4-15CE8561AC04}" name="INTER 2" dataDxfId="320" totalsRowDxfId="319" dataCellStyle="Total">
      <calculatedColumnFormula>IF(J2="","",IF(J2&lt;=44,"Below Expectation",IF(J2&lt;=59,"Approach Expectation",IF(J2&lt;=79,"Meet  Expectation",IF(J2&lt;=100,"Exceeds  Expectation",".................................")))))</calculatedColumnFormula>
    </tableColumn>
    <tableColumn id="12" xr3:uid="{460B5427-1BE9-4B84-91F8-2417B3D9EF95}" name="Column2" dataDxfId="318" totalsRowDxfId="317" dataCellStyle="Total"/>
    <tableColumn id="13" xr3:uid="{7D45525B-875F-456F-9156-070CB99646DD}" name="Column3" dataDxfId="316" dataCellStyle="Total"/>
    <tableColumn id="15" xr3:uid="{6443BC91-EAC0-4487-A2F7-A50DE966A89E}" name="Column4" dataDxfId="315" totalsRowDxfId="314" dataCellStyle="Total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01CDE-951A-43DF-837D-5E192F97188B}" name="January23" displayName="January23" ref="A1:Q45" headerRowDxfId="313" dataDxfId="312" totalsRowDxfId="311">
  <autoFilter ref="A1:Q45" xr:uid="{E1D01CDE-951A-43DF-837D-5E192F97188B}"/>
  <tableColumns count="17">
    <tableColumn id="1" xr3:uid="{76D8D69E-A741-43D2-8101-46556CA54A97}" name="SN" totalsRowFunction="custom" dataDxfId="310" totalsRowDxfId="309" dataCellStyle="Employee">
      <totalsRowFormula>MonthName&amp;" total"</totalsRowFormula>
    </tableColumn>
    <tableColumn id="7" xr3:uid="{0FA0FE52-00EB-44AD-9FE5-B448FCADBABD}" name="ASSESSMENT NO" dataDxfId="308" totalsRowDxfId="307" dataCellStyle="Employee"/>
    <tableColumn id="35" xr3:uid="{7EBC95D9-C901-4823-9412-692FFB11533D}" name="OFFICIAL NAME" dataDxfId="306" totalsRowDxfId="305"/>
    <tableColumn id="2" xr3:uid="{33890838-E3DC-473B-8B0F-29282913414F}" name="MATHS 25" dataDxfId="304" totalsRowDxfId="303" dataCellStyle="Total"/>
    <tableColumn id="9" xr3:uid="{B7E34BA2-1ADF-4A45-87C6-73D5049E5DCF}" name="MATHS2" dataDxfId="302" totalsRowDxfId="301" dataCellStyle="Total">
      <calculatedColumnFormula>IF(D2="","",IF(D2&lt;=9,"Below Expectation",IF(D2&lt;=14,"Approach Expectation",IF(D2&lt;=19,"Meet  Expectation",IF(D2&lt;=25,"Exceeds  Expectation",".................................")))))</calculatedColumnFormula>
    </tableColumn>
    <tableColumn id="10" xr3:uid="{A6D1B424-B279-46CA-A72D-1B7C62BE5718}" name="ENG40." dataDxfId="300" totalsRowDxfId="299" dataCellStyle="Total"/>
    <tableColumn id="3" xr3:uid="{073CC923-A63A-4690-808F-3BA8CD75FF7D}" name="ENG CMT" dataDxfId="298" totalsRowDxfId="297">
      <calculatedColumnFormula>IF(F2&lt;=19,"Below Expectation",IF(F2&lt;=23,"Approach Expectation",IF(F2&lt;=31,"Meet  Expectation",IF(F2&lt;=40,"Exceeds  Expectation","⚠️."))))</calculatedColumnFormula>
    </tableColumn>
    <tableColumn id="4" xr3:uid="{DF577F5B-3AF4-4DDF-A640-55D4F3BEF836}" name="KISW 40" dataDxfId="296" totalsRowDxfId="295" dataCellStyle="Total"/>
    <tableColumn id="11" xr3:uid="{A586939E-8D8D-4ADC-AD32-3E3F03E3EDB8}" name="KISW2" dataDxfId="294" totalsRowDxfId="293" dataCellStyle="Total">
      <calculatedColumnFormula>IF(H2&lt;=19,"Below Expectation",IF(H2&lt;=23,"Approach Expectation",IF(H2&lt;=31,"Meet  Expectation",IF(H2&lt;=40,"Exceeds  Expectation","⚠️."))))</calculatedColumnFormula>
    </tableColumn>
    <tableColumn id="36" xr3:uid="{124C8ADF-F6D9-4631-870D-9A3377A1C4E7}" name="SCI 25" dataDxfId="292" totalsRowDxfId="291" dataCellStyle="Total"/>
    <tableColumn id="12" xr3:uid="{1E321446-7FCD-45C7-B0F1-F75ED34CACCD}" name="SCI2" dataDxfId="290" totalsRowDxfId="289" dataCellStyle="Total">
      <calculatedColumnFormula>IF(J2&lt;=9,"Below Expectation",IF(J2&lt;=14,"Approach Expectation",IF(J2&lt;=19,"Meet  Expectation",IF(J2&lt;=25,"Exceeds  Expectation","................................."))))</calculatedColumnFormula>
    </tableColumn>
    <tableColumn id="5" xr3:uid="{2CC4FFF6-F769-474D-95B2-E9EF2773EE7E}" name="AGRI 35" dataDxfId="288" totalsRowDxfId="287" dataCellStyle="Total"/>
    <tableColumn id="15" xr3:uid="{CCE1ED05-B3B9-4BF0-B61A-A95E28455792}" name="AGRI2" dataDxfId="286" totalsRowDxfId="285" dataCellStyle="Total">
      <calculatedColumnFormula>IF(L2&lt;=9,"Below Expectation",IF(L2&lt;=19,"Approach Expectation",IF(L2&lt;=25,"Meet  Expectation",IF(L2&lt;=35,"Exceeds  Expectation","................................."))))</calculatedColumnFormula>
    </tableColumn>
    <tableColumn id="6" xr3:uid="{9027ABBF-EB67-4E81-AECF-4B387FD800CF}" name="C/A 35" dataDxfId="284" totalsRowDxfId="283" dataCellStyle="Total"/>
    <tableColumn id="16" xr3:uid="{09D7B23E-0C90-42EC-BCD4-2C48BD4E526C}" name="C/A2" dataDxfId="282" totalsRowDxfId="281" dataCellStyle="Total">
      <calculatedColumnFormula>IF(N2&lt;=9,"Below Expectation",IF(N2&lt;=19,"Approach Expectation",IF(N2&lt;=25,"Meet  Expectation",IF(N2&lt;=35,"Exceeds  Expectation","................................."))))</calculatedColumnFormula>
    </tableColumn>
    <tableColumn id="13" xr3:uid="{A1644F4C-CAF8-4063-BA48-1421389B223D}" name="SST 25" dataDxfId="280" totalsRowDxfId="279" dataCellStyle="Total"/>
    <tableColumn id="20" xr3:uid="{43CC387A-C754-42AF-995D-1FBA61029F18}" name="SST2" dataDxfId="278" totalsRowDxfId="277" dataCellStyle="Total">
      <calculatedColumnFormula>IF(P2&lt;=9,"Below Expectation",IF(P2&lt;=14,"Approach Expectation",IF(P2&lt;=19,"Meet  Expectation",IF(P2&lt;=25,"Exceeds  Expectation","................................."))))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4B2295-2C1D-4648-A62E-FDCBFA3B5B43}" name="January2346" displayName="January2346" ref="A1:T52" headerRowDxfId="276" dataDxfId="275" totalsRowDxfId="274">
  <autoFilter ref="A1:T52" xr:uid="{B94B2295-2C1D-4648-A62E-FDCBFA3B5B43}"/>
  <tableColumns count="20">
    <tableColumn id="1" xr3:uid="{A7901F36-C628-48EB-8132-796F4F7B39CE}" name="SN" totalsRowFunction="custom" dataDxfId="273" totalsRowDxfId="272" dataCellStyle="Employee">
      <totalsRowFormula>MonthName&amp;" total"</totalsRowFormula>
    </tableColumn>
    <tableColumn id="7" xr3:uid="{596C0894-B92C-47A0-B9C2-9326537845C7}" name="ASSESSMENT NO" dataDxfId="271" totalsRowDxfId="270" dataCellStyle="Employee"/>
    <tableColumn id="35" xr3:uid="{CB0736E6-409D-47FC-BCCC-40C1FB8BF8AA}" name="OFFICIAL NAME" dataDxfId="269" totalsRowDxfId="268"/>
    <tableColumn id="2" xr3:uid="{9FAAFB8A-FE07-43A6-B7D0-B9A344E40F36}" name="MATHS 25" dataDxfId="267" totalsRowDxfId="266" dataCellStyle="Total"/>
    <tableColumn id="11" xr3:uid="{BED953BF-2ADC-4992-AC36-4791249E8BF8}" name="MATH2" dataDxfId="265" totalsRowDxfId="264" dataCellStyle="Total">
      <calculatedColumnFormula>IF(D2&lt;=9,"Below Expectation",IF(D2&lt;=14,"Approach Expectation",IF(D2&lt;=19,"Meet  Expectation",IF(D2&lt;=25,"Exceeds  Expectation","................................."))))</calculatedColumnFormula>
    </tableColumn>
    <tableColumn id="3" xr3:uid="{6C2D0B39-DAA8-47C6-898F-96955578E36E}" name="ENG 50" dataDxfId="263" totalsRowDxfId="262" dataCellStyle="Total"/>
    <tableColumn id="12" xr3:uid="{92D2B554-A307-4BB6-867C-70A055F4BC74}" name="ENG2" dataDxfId="261" totalsRowDxfId="260" dataCellStyle="Total">
      <calculatedColumnFormula>IF(F2&lt;=19,"Below Expectations",IF(F2&lt;=29,"Approach Expectations",IF(F2&lt;=45,"Meet  Expectations",IF(F2&lt;=50,"Exceeds  Expectations","⚠️"))))</calculatedColumnFormula>
    </tableColumn>
    <tableColumn id="4" xr3:uid="{5E607BB8-939B-4CA9-A91F-7E3FEB709967}" name="KISW 50" dataDxfId="259" totalsRowDxfId="258" dataCellStyle="Total"/>
    <tableColumn id="15" xr3:uid="{2F25DCAD-FC7D-4FCB-B15F-0989BD8EDD87}" name="KISW2" dataDxfId="257" totalsRowDxfId="256" dataCellStyle="Total">
      <calculatedColumnFormula>IF(H2&lt;=19,"Below Expectations",IF(H2&lt;=29,"Approach Expectations",IF(H2&lt;=45,"Meet  Expectations",IF(H2&lt;=50,"Exceeds  Expectations","⚠️"))))</calculatedColumnFormula>
    </tableColumn>
    <tableColumn id="36" xr3:uid="{C7991123-4C49-4A30-BEE1-ACBFB5E2FED4}" name="SCI 25" dataDxfId="255" totalsRowDxfId="254" dataCellStyle="Total"/>
    <tableColumn id="16" xr3:uid="{C407B243-B825-42CC-9396-3C61C455CEEE}" name="SCI2" dataDxfId="253" totalsRowDxfId="252" dataCellStyle="Total">
      <calculatedColumnFormula>IF(J2&lt;=9,"Below Expectation",IF(J2&lt;=14,"Approach Expectation",IF(J2&lt;=19,"Meet  Expectation",IF(J2&lt;=25,"Exceeds  Expectation","................................."))))</calculatedColumnFormula>
    </tableColumn>
    <tableColumn id="5" xr3:uid="{ADFAB0A3-7B08-4BA6-B17F-9106FC51616A}" name="AGRI 35" dataDxfId="251" totalsRowDxfId="250" dataCellStyle="Total"/>
    <tableColumn id="17" xr3:uid="{724D5975-1CB1-40F5-BCE0-0D099C4DAFE3}" name="AGRI2" dataDxfId="249" totalsRowDxfId="248" dataCellStyle="Total">
      <calculatedColumnFormula>IF(L2&lt;=9,"Below Expectation",IF(L2&lt;=19,"Approach Expectation",IF(L2&lt;=25,"Meet  Expectation",IF(L2&lt;=35,"Exceeds  Expectation","................................."))))</calculatedColumnFormula>
    </tableColumn>
    <tableColumn id="6" xr3:uid="{F04F4DB7-CB0D-4F58-893F-294FDE639937}" name="C/A" dataDxfId="247" totalsRowDxfId="246" dataCellStyle="Total"/>
    <tableColumn id="18" xr3:uid="{91A5CC1F-AC80-4DC0-85C0-7B7C78A0B38D}" name="C/A2" dataDxfId="245" totalsRowDxfId="244" dataCellStyle="Total">
      <calculatedColumnFormula>IF(N2&lt;=9,"Below Expectation",IF(N2&lt;=19,"Approach Expectation",IF(N2&lt;=25,"Meet  Expectation",IF(N2&lt;=35,"Exceeds  Expectation","................................."))))</calculatedColumnFormula>
    </tableColumn>
    <tableColumn id="8" xr3:uid="{F9BDE2AF-76A7-432F-AC0C-3CD196439079}" name="CRE" dataDxfId="243" totalsRowDxfId="242" dataCellStyle="Total"/>
    <tableColumn id="19" xr3:uid="{E5236B2F-1446-4BF8-AC3D-EBABC113E939}" name="CRE2" dataDxfId="241" totalsRowDxfId="240" dataCellStyle="Total">
      <calculatedColumnFormula>IF(P2&lt;=9,"Below Expectation",IF(P2&lt;=14,"Approach Expectation",IF(P2&lt;=19,"Meet  Expectation",IF(P2&lt;=25,"Exceeds  Expectation","................................."))))</calculatedColumnFormula>
    </tableColumn>
    <tableColumn id="9" xr3:uid="{AC602410-C20F-44A7-82C8-CC70DB4FF279}" name="GRADE" dataDxfId="239" totalsRowDxfId="238"/>
    <tableColumn id="10" xr3:uid="{3DCE666C-9117-4FDB-BE6D-2564470FE903}" name="COMMENT" dataDxfId="237" totalsRowDxfId="236"/>
    <tableColumn id="21" xr3:uid="{A0FB10BB-B22C-4282-B75A-3ED207550982}" name="GENERAL PERFORMANCE LEVEL" dataDxfId="235" totalsRowDxfId="234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7E7DDA-AB4C-43B2-906E-6F5E03C31FFC}" name="January234" displayName="January234" ref="A1:Q53" headerRowDxfId="233" dataDxfId="232" totalsRowDxfId="231">
  <tableColumns count="17">
    <tableColumn id="1" xr3:uid="{9CBCC120-B473-484E-9C45-52E66C74A1EA}" name="SN" totalsRowFunction="custom" dataDxfId="230" totalsRowDxfId="229" dataCellStyle="Employee">
      <totalsRowFormula>MonthName&amp;" total"</totalsRowFormula>
    </tableColumn>
    <tableColumn id="7" xr3:uid="{1564EB3B-00D2-4176-B8C0-44C35EA7962D}" name="ASSESSMENT NO" dataDxfId="228" totalsRowDxfId="227" dataCellStyle="Employee"/>
    <tableColumn id="35" xr3:uid="{51500790-3B8E-4B7E-BA39-F1587A1E9876}" name="OFFICIAL NAME" dataDxfId="226" totalsRowDxfId="225"/>
    <tableColumn id="13" xr3:uid="{5CF96B4C-092E-4201-9A70-EB4D6FB37EBB}" name="MATHS" dataDxfId="224" totalsRowDxfId="223"/>
    <tableColumn id="15" xr3:uid="{9693B7AF-C94A-41A4-8CC4-6A6D35F12125}" name="MATHS2" dataDxfId="222">
      <calculatedColumnFormula>IF(D2&lt;=24,"Below Expectations",IF(D2&lt;=57,"Approach Expectations",IF(D2&lt;=70,"Meet  Expectations",IF(D2&lt;=100,"Exceeds  Expectations","⚠️⚠️"))))</calculatedColumnFormula>
    </tableColumn>
    <tableColumn id="4" xr3:uid="{D0C84135-9CAB-434D-BA31-553E2CBC23CD}" name="ENG" dataDxfId="221" totalsRowDxfId="220"/>
    <tableColumn id="14" xr3:uid="{17156A15-0B4E-4594-BF2A-1FAEE779AC3B}" name="ENG2" dataDxfId="219" totalsRowDxfId="218">
      <calculatedColumnFormula>IF(F2&lt;=24,"Below Expectations",IF(F2&lt;=59,"Approach Expectations",IF(F2&lt;=70,"Meet  Expectations",IF(F2&lt;=100,"Exceeds  Expectations","⚠️⚠️"))))</calculatedColumnFormula>
    </tableColumn>
    <tableColumn id="12" xr3:uid="{4BB6A3EC-E666-4AD0-B4A2-F9DFBCFC6A5A}" name="KISW" dataDxfId="217" totalsRowDxfId="216"/>
    <tableColumn id="9" xr3:uid="{5E8DCC3A-E463-4F35-81B7-94171B30B6F1}" name="KISW2" dataDxfId="215" totalsRowDxfId="214">
      <calculatedColumnFormula>IF(H2&lt;=24,"Below Expectations",IF(H2&lt;=59,"Approach Expectations",IF(H2&lt;=70,"Meet  Expectations",IF(H2&lt;=100,"Exceeds  Expectations","⚠️⚠️"))))</calculatedColumnFormula>
    </tableColumn>
    <tableColumn id="5" xr3:uid="{5E741BAF-E818-4CBD-B014-1CB0454C795C}" name="SCI" dataDxfId="213" totalsRowDxfId="212"/>
    <tableColumn id="8" xr3:uid="{2CACF390-579C-43BE-828E-35ABA8A3899B}" name="SCI2" dataDxfId="211" totalsRowDxfId="210">
      <calculatedColumnFormula>IF(J2&lt;=24,"Below Expectations",IF(J2&lt;=59,"Approach Expectations",IF(J2&lt;=70,"Meet  Expectations",IF(J2&lt;=100,"Exceeds  Expectations","⚠️⚠️"))))</calculatedColumnFormula>
    </tableColumn>
    <tableColumn id="11" xr3:uid="{2522B6CF-25AB-4995-BD67-9D4699F49165}" name="C/A" dataDxfId="209" totalsRowDxfId="208"/>
    <tableColumn id="3" xr3:uid="{A9917449-EB7E-413B-A068-E4300FDCE99D}" name="C/A2" dataDxfId="207" totalsRowDxfId="206">
      <calculatedColumnFormula>IF(L2&lt;=24,"Below Expectations",IF(L2&lt;=59,"Approach Expectations",IF(L2&lt;=70,"Meet  Expectations",IF(L2&lt;=100,"Exceeds  Expectations","⚠️⚠️"))))</calculatedColumnFormula>
    </tableColumn>
    <tableColumn id="6" xr3:uid="{FFA7BD74-B815-4A83-B242-05496A8E5CD9}" name="AGRI" dataDxfId="205" totalsRowDxfId="204"/>
    <tableColumn id="2" xr3:uid="{709EE5A3-B310-4E3F-B450-16C57997D6A3}" name="AGRI2" dataDxfId="203" totalsRowDxfId="202">
      <calculatedColumnFormula>IF(N2&lt;=24,"Below Expectations",IF(N2&lt;=59,"Approach Expectations",IF(N2&lt;=70,"Meet  Expectations",IF(N2&lt;=100,"Exceeds  Expectations","⚠️⚠️"))))</calculatedColumnFormula>
    </tableColumn>
    <tableColumn id="16" xr3:uid="{70D92A19-CC8F-4229-85A7-0F31AEBD3ABC}" name="SSTRE" dataDxfId="201" totalsRowDxfId="200"/>
    <tableColumn id="10" xr3:uid="{8907845A-07EA-4432-AEDB-D7B7B9BA12D3}" name="SSTRE2" dataDxfId="199" totalsRowDxfId="198">
      <calculatedColumnFormula>IF(P2&lt;=24,"Below Expectations",IF(P2&lt;=59,"Approach Expectations",IF(P2&lt;=70,"Meet  Expectations",IF(P2&lt;=100,"Exceeds  Expectations","⚠️⚠️"))))</calculatedColumnFormula>
    </tableColumn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BE04F-FB11-45E4-9B31-CFBB1512023B}" name="January23467112" displayName="January23467112" ref="A1:Y44" totalsRowCount="1" headerRowDxfId="197" dataDxfId="196" totalsRowDxfId="195">
  <autoFilter ref="A1:Y43" xr:uid="{EBFBE04F-FB11-45E4-9B31-CFBB1512023B}"/>
  <sortState xmlns:xlrd2="http://schemas.microsoft.com/office/spreadsheetml/2017/richdata2" ref="A2:X43">
    <sortCondition descending="1" ref="V2:V43"/>
  </sortState>
  <tableColumns count="25">
    <tableColumn id="1" xr3:uid="{6A09C060-7566-4653-9A20-2E4E4031EE0C}" name="SN" dataDxfId="194" totalsRowDxfId="193" dataCellStyle="Employee"/>
    <tableColumn id="7" xr3:uid="{5216DEAE-6AF5-409E-A400-8DA83CD0EF12}" name="ASSESSMENT NO" dataDxfId="192" totalsRowDxfId="191" dataCellStyle="Employee"/>
    <tableColumn id="35" xr3:uid="{0DAA86F2-916F-47D2-9E5B-18D69DF7A149}" name="OFFICIAL NAME" dataDxfId="190" totalsRowDxfId="189"/>
    <tableColumn id="2" xr3:uid="{0811A0EF-2FDA-4E7E-AAE1-4FD1C28EDC02}" name="MATHS" dataDxfId="188" totalsRowDxfId="187" dataCellStyle="Total"/>
    <tableColumn id="9" xr3:uid="{935CD20E-8E1E-46D7-B77F-D0AF61F2CE7B}" name="MATHS2" dataDxfId="186" totalsRowDxfId="185" dataCellStyle="Total">
      <calculatedColumnFormula>IF(D2="", "", IF(D2&lt;=15, "Below Expectations", IF(D2&lt;=30, "Approach Expectations", IF(D2&lt;=40, "Meet Expectations", IF(D2&lt;=50, "Exceeds Expectations")))))</calculatedColumnFormula>
    </tableColumn>
    <tableColumn id="3" xr3:uid="{48F049B2-094D-46AC-A52D-6C4927DD1BB4}" name="ENG" dataDxfId="184" totalsRowDxfId="183" dataCellStyle="Total"/>
    <tableColumn id="11" xr3:uid="{DAC0A7FD-7E2A-4738-98C9-05690432F466}" name="ENG2" dataDxfId="182" totalsRowDxfId="181" dataCellStyle="Total">
      <calculatedColumnFormula>IF(F2="","",IF(F2&lt;=24,"Below Expectations",IF(F2&lt;=38,"Approach Expectations",IF(F2&lt;=49,"Meet  Expectations",IF(F2&lt;=68,"Exceeds  Expectations")))))</calculatedColumnFormula>
    </tableColumn>
    <tableColumn id="4" xr3:uid="{F6BA5D17-F695-46F6-8BB8-17BAECD0E5D7}" name="KISW" dataDxfId="180" totalsRowDxfId="179" dataCellStyle="Total"/>
    <tableColumn id="12" xr3:uid="{C94CFF4C-9D25-4AAC-BC69-AC99084A3EB5}" name="KISW2" dataDxfId="178" totalsRowDxfId="177" dataCellStyle="Total">
      <calculatedColumnFormula>IF(H2="","",IF(H2&lt;=15,"Below Expectations",IF(H2&lt;=30,"Approach Expectations",IF(H2&lt;=40,"Meet  Expectations",IF(H2&lt;=50,"Exceeds  Expectations")))))</calculatedColumnFormula>
    </tableColumn>
    <tableColumn id="27" xr3:uid="{6676697D-BD89-41B5-9340-3E89559B8A2D}" name="SCI" dataDxfId="176" totalsRowDxfId="175" dataCellStyle="Total"/>
    <tableColumn id="15" xr3:uid="{21686E32-3C91-4AD1-B487-1B66C8FE06A8}" name="SCI2" dataDxfId="174" totalsRowDxfId="173" dataCellStyle="Total">
      <calculatedColumnFormula>IF(J2="","",IF(J2&lt;=9,"Below Expectations",IF(J2&lt;=14,"Approach Expectations",IF(J2&lt;=17,"Meet  Expectations",IF(J2&lt;=25,"Exceeds  Expectations")))))</calculatedColumnFormula>
    </tableColumn>
    <tableColumn id="5" xr3:uid="{D0962E03-254B-4359-8237-C8FB7CDA3705}" name="AGRI" dataDxfId="172" totalsRowDxfId="171" dataCellStyle="Total"/>
    <tableColumn id="16" xr3:uid="{9815C105-6FB1-4977-B45C-7906F656306F}" name="AGRI2" dataDxfId="170" totalsRowDxfId="169" dataCellStyle="Total">
      <calculatedColumnFormula>IF(L2="","",IF(L2&lt;=10,"Below Expectations",IF(L2&lt;=20,"Approach Expectations",IF(L2&lt;=30,"Meet  Expectations",IF(L2&lt;=40,"Exceeds  Expectations")))))</calculatedColumnFormula>
    </tableColumn>
    <tableColumn id="6" xr3:uid="{80B5F58F-B87E-4419-A6DA-BF183EE37E57}" name="C/A" dataDxfId="168" totalsRowDxfId="167" dataCellStyle="Total"/>
    <tableColumn id="17" xr3:uid="{18CCF6B3-8E1A-4D1B-9A33-B9131BA8A030}" name="C/A2" dataDxfId="166" totalsRowDxfId="165" dataCellStyle="Total">
      <calculatedColumnFormula>IF(N2="","",IF(N2&lt;=18,"Below Expectations",IF(N2&lt;=35,"Approach Expectations",IF(N2&lt;=54,"Meet  Expectations",IF(N2&lt;=66,"Exceeds  Expectations")))))</calculatedColumnFormula>
    </tableColumn>
    <tableColumn id="24" xr3:uid="{C97E8EDC-A5C4-413C-BF5F-40244B437D8E}" name="CRE" dataDxfId="164" totalsRowDxfId="163"/>
    <tableColumn id="18" xr3:uid="{8BBD4588-F054-4CFD-AE5F-DA856DED721E}" name="CRE2" dataDxfId="162" totalsRowDxfId="161" dataCellStyle="Total">
      <calculatedColumnFormula>IF(P2="","",IF(P2&lt;=15,"Below Expectations",IF(P2&lt;=30,"Approach Expectations",IF(P2&lt;=40,"Meet  Expectations",IF(P2&lt;=50,"Exceeds  Expectations")))))</calculatedColumnFormula>
    </tableColumn>
    <tableColumn id="10" xr3:uid="{59C39F9B-5F70-4BAB-B4EE-260238C4B2B5}" name="PRE-TECH" dataDxfId="160" totalsRowDxfId="159" dataCellStyle="Total"/>
    <tableColumn id="19" xr3:uid="{00FC6C8A-B325-4AB5-8ED1-35CC0495055F}" name="PRE-TECH2" dataDxfId="158" totalsRowDxfId="157" dataCellStyle="Total">
      <calculatedColumnFormula>IF(R2="","",IF(R2&lt;=15,"Below Expectations",IF(R2&lt;=30,"Approach Expectations",IF(R2&lt;=40,"Meet  Expectations",IF(R2&lt;=52,"Exceeds  Expectations")))))</calculatedColumnFormula>
    </tableColumn>
    <tableColumn id="13" xr3:uid="{FA1E453A-4672-41A3-826C-0FD798938821}" name="SST" dataDxfId="156" totalsRowDxfId="155" dataCellStyle="Total"/>
    <tableColumn id="20" xr3:uid="{ABCD7DED-A335-4B14-9268-DF1533B25155}" name="SST2" dataDxfId="154" totalsRowDxfId="153" dataCellStyle="Total">
      <calculatedColumnFormula>IF(T2="","",IF(T2&lt;=15,"Below Expectations",IF(T2&lt;=30,"Approach Expectations",IF(T2&lt;=40,"Meet  Expectations",IF(T2&lt;=50,"Exceeds  Expectations")))))</calculatedColumnFormula>
    </tableColumn>
    <tableColumn id="14" xr3:uid="{B321436E-FFD8-48D1-AACD-7A8728C7D9FE}" name="v" dataDxfId="152" totalsRowDxfId="151" dataCellStyle="Total"/>
    <tableColumn id="25" xr3:uid="{8C54FAD6-F807-45DB-92C7-875296F9DFAF}" name="SST4" dataDxfId="150" totalsRowDxfId="149"/>
    <tableColumn id="26" xr3:uid="{E6179DD8-2D9F-4B6F-8381-48A4E9735A09}" name="SST5" dataDxfId="148" totalsRowDxfId="147"/>
    <tableColumn id="8" xr3:uid="{8DA443B5-75DD-487B-9F1C-10E900F61C80}" name="v6" dataDxfId="146" totalsRowDxfId="145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3AC69-32B2-4271-B2BD-26512A2E7663}" name="January234675" displayName="January234675" ref="A1:Y54" totalsRowCount="1" headerRowDxfId="144" dataDxfId="143" totalsRowDxfId="142">
  <autoFilter ref="A1:Y53" xr:uid="{19F3AC69-32B2-4271-B2BD-26512A2E7663}"/>
  <sortState xmlns:xlrd2="http://schemas.microsoft.com/office/spreadsheetml/2017/richdata2" ref="A2:V53">
    <sortCondition descending="1" ref="V2:V53"/>
  </sortState>
  <tableColumns count="25">
    <tableColumn id="1" xr3:uid="{052312F1-3E33-4DB0-A02B-16562A0ABD2B}" name="SN" dataDxfId="141" totalsRowDxfId="140" dataCellStyle="Employee"/>
    <tableColumn id="7" xr3:uid="{16941C5F-20CC-4E7E-B4E2-41F83AABF0C9}" name="ASSESSMENT NO" dataDxfId="139" totalsRowDxfId="138"/>
    <tableColumn id="35" xr3:uid="{663860C5-A5D9-4257-A361-8F7C388E6BE5}" name="OFFICIAL NAME" dataDxfId="137" totalsRowDxfId="136"/>
    <tableColumn id="2" xr3:uid="{2DCD8F48-3472-4BAD-BA74-F06E241621A2}" name="MATHS50" dataDxfId="135" totalsRowDxfId="134" dataCellStyle="Total"/>
    <tableColumn id="9" xr3:uid="{9FA4C164-1164-4608-BD97-9E6BBEC1C053}" name="MATHS2" dataDxfId="133" totalsRowDxfId="132" dataCellStyle="Total">
      <calculatedColumnFormula>IF(D2="", "", IF(D2&lt;=15, "Below Expectations", IF(D2&lt;=30, "Approach Expectations", IF(D2&lt;=40, "Meet Expectations", IF(D2&lt;=50, "Exceeds Expectations")))))</calculatedColumnFormula>
    </tableColumn>
    <tableColumn id="3" xr3:uid="{3659EC38-39C3-46BE-96B5-6FBFA924F281}" name="ENG 68" dataDxfId="131" totalsRowDxfId="130" dataCellStyle="Total"/>
    <tableColumn id="11" xr3:uid="{6599254F-231D-49C7-B485-2D63FC730334}" name="ENG2" dataDxfId="129" totalsRowDxfId="128" dataCellStyle="Total">
      <calculatedColumnFormula>IF(F2="","",IF(F2&lt;=24,"Below Expectations",IF(F2&lt;=38,"Approach Expectations",IF(F2&lt;=49,"Meet  Expectations",IF(F2&lt;=68,"Exceeds  Expectations")))))</calculatedColumnFormula>
    </tableColumn>
    <tableColumn id="4" xr3:uid="{E6F4A821-6D7A-42F6-ACE0-54B05AA640EE}" name="KISW 50" dataDxfId="127" totalsRowDxfId="126" dataCellStyle="Total"/>
    <tableColumn id="12" xr3:uid="{12C2D9CE-4037-4EB8-8811-961115209213}" name="KISW2" dataDxfId="125" totalsRowDxfId="124" dataCellStyle="Total">
      <calculatedColumnFormula>IF(H2&lt;=15,"Below Expectations",IF(H2&lt;=30,"Approach Expectations",IF(H2&lt;=40,"Meet  Expectations",IF(H2&lt;=50,"Exceeds  Expectations"))))</calculatedColumnFormula>
    </tableColumn>
    <tableColumn id="36" xr3:uid="{1363524E-40AE-4382-AA11-7CBD25FC6A62}" name="SCI" dataDxfId="123" totalsRowDxfId="122" dataCellStyle="Total"/>
    <tableColumn id="15" xr3:uid="{A999C299-A46B-4539-8186-A80BD57BF0C0}" name="SCI2" dataDxfId="121" totalsRowDxfId="120" dataCellStyle="Total">
      <calculatedColumnFormula>IF(J2&lt;=9,"Below Expectations",IF(J2&lt;=14,"Approach Expectations",IF(J2&lt;=17,"Meet  Expectations",IF(J2&lt;=25,"Exceeds  Expectations"))))</calculatedColumnFormula>
    </tableColumn>
    <tableColumn id="5" xr3:uid="{63416ACB-4E2D-4907-A7E1-120D330AA05C}" name="AGRI" dataDxfId="119" totalsRowDxfId="118" dataCellStyle="Total"/>
    <tableColumn id="16" xr3:uid="{F5C1507A-30C6-4EBD-A79C-F254C8BD2D4F}" name="AGRI2" dataDxfId="117" totalsRowDxfId="116" dataCellStyle="Total">
      <calculatedColumnFormula>IF(L2&lt;=10,"Below Expectations",IF(L2&lt;=20,"Approach Expectations",IF(L2&lt;=30,"Meet  Expectations",IF(L2&lt;=40,"Exceeds  Expectations"))))</calculatedColumnFormula>
    </tableColumn>
    <tableColumn id="6" xr3:uid="{6B2470AD-B6CF-4A2D-966A-F88B58CC9CAC}" name="C/A" dataDxfId="115" totalsRowDxfId="114" dataCellStyle="Total"/>
    <tableColumn id="17" xr3:uid="{E0580DEA-9C52-4F35-8257-9839AD6CAC98}" name="C/A2" dataDxfId="113" totalsRowDxfId="112" dataCellStyle="Total">
      <calculatedColumnFormula>IF(N2&lt;=18,"Below Expectations",IF(N2&lt;=35,"Approach Expectations",IF(N2&lt;=54,"Meet  Expectations",IF(N2&lt;=66,"Exceeds  Expectations"))))</calculatedColumnFormula>
    </tableColumn>
    <tableColumn id="8" xr3:uid="{C78BBA43-86BD-4710-8EA5-B46F2468083F}" name="CRE" dataDxfId="111" totalsRowDxfId="110" dataCellStyle="Total"/>
    <tableColumn id="18" xr3:uid="{86AE806F-06F1-42BF-9960-2D13D5022E01}" name="CRE2" dataDxfId="109" totalsRowDxfId="108" dataCellStyle="Total">
      <calculatedColumnFormula>IF(P2&lt;=15,"Below Expectations",IF(P2&lt;=30,"Approach Expectations",IF(P2&lt;=40,"Meet  Expectations",IF(P2&lt;=50,"Exceeds  Expectations"))))</calculatedColumnFormula>
    </tableColumn>
    <tableColumn id="10" xr3:uid="{23341FCA-56D9-4F0A-9E68-D30B9B452CC6}" name="PRE-TECH" dataDxfId="107" totalsRowDxfId="106" dataCellStyle="Total"/>
    <tableColumn id="19" xr3:uid="{44055B61-26F3-47EF-B94E-713CCE5D694B}" name="PRE-TECH2" dataDxfId="105" totalsRowDxfId="104" dataCellStyle="Total">
      <calculatedColumnFormula>IF(R2&lt;=15,"Below Expectations",IF(R2&lt;=30,"Approach Expectations",IF(R2&lt;=40,"Meet  Expectations",IF(R2&lt;=52,"Exceeds  Expectations"))))</calculatedColumnFormula>
    </tableColumn>
    <tableColumn id="13" xr3:uid="{5B359866-306A-46E9-BCBA-704E402FB308}" name="SST" dataDxfId="103" totalsRowDxfId="102" dataCellStyle="Total"/>
    <tableColumn id="20" xr3:uid="{BA598CFD-8C0D-4EFC-91C7-C49C9D2712C0}" name="SST2" dataDxfId="101" totalsRowDxfId="100" dataCellStyle="Total">
      <calculatedColumnFormula>IF(T2&lt;=15,"Below Expectations",IF(T2&lt;=30,"Approach Expectations",IF(T2&lt;=40,"Meet  Expectations",IF(T2&lt;=50,"Exceeds  Expectations"))))</calculatedColumnFormula>
    </tableColumn>
    <tableColumn id="14" xr3:uid="{87A73395-8C01-4C78-983B-7F20663DEAD6}" name="9" dataDxfId="99" totalsRowDxfId="98" dataCellStyle="Total"/>
    <tableColumn id="21" xr3:uid="{36DB97BE-65E2-47C0-85FF-AA1B7B8E3861}" name="SST4" dataDxfId="97" totalsRowDxfId="96"/>
    <tableColumn id="22" xr3:uid="{5ED33CB8-0224-4242-B740-155A96608479}" name="SST5" dataDxfId="95" totalsRowDxfId="94"/>
    <tableColumn id="23" xr3:uid="{7AAB700D-0CF6-41F6-9EE5-C5B13DE22246}" name="SST6" dataDxfId="93" totalsRowDxfId="92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per the key in row 12: V=Vacation, S=Sick, P=Personal and two placeholders for custom entries"/>
    </ext>
  </extLst>
</table>
</file>

<file path=xl/theme/theme1.xml><?xml version="1.0" encoding="utf-8"?>
<a:theme xmlns:a="http://schemas.openxmlformats.org/drawingml/2006/main" name="Office Theme">
  <a:themeElements>
    <a:clrScheme name="TM0398716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52F"/>
      </a:accent1>
      <a:accent2>
        <a:srgbClr val="709A97"/>
      </a:accent2>
      <a:accent3>
        <a:srgbClr val="1B417C"/>
      </a:accent3>
      <a:accent4>
        <a:srgbClr val="D8A141"/>
      </a:accent4>
      <a:accent5>
        <a:srgbClr val="CAAFF3"/>
      </a:accent5>
      <a:accent6>
        <a:srgbClr val="EF5C37"/>
      </a:accent6>
      <a:hlink>
        <a:srgbClr val="0563C1"/>
      </a:hlink>
      <a:folHlink>
        <a:srgbClr val="954F72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25C7-DEAD-4595-AB4D-09695C98FE25}">
  <sheetPr>
    <tabColor rgb="FF00B050"/>
    <pageSetUpPr fitToPage="1"/>
  </sheetPr>
  <dimension ref="A1:U47"/>
  <sheetViews>
    <sheetView showGridLines="0" tabSelected="1" view="pageBreakPreview" zoomScale="42" zoomScaleNormal="145" zoomScaleSheetLayoutView="42" zoomScalePageLayoutView="47" workbookViewId="0">
      <selection activeCell="E10" sqref="E10"/>
    </sheetView>
  </sheetViews>
  <sheetFormatPr defaultColWidth="57.36328125" defaultRowHeight="33.5"/>
  <cols>
    <col min="1" max="1" width="13.6328125" style="112" bestFit="1" customWidth="1"/>
    <col min="2" max="2" width="79.26953125" style="112" customWidth="1"/>
    <col min="3" max="3" width="27.36328125" style="112" customWidth="1"/>
    <col min="4" max="4" width="63.54296875" style="114" customWidth="1"/>
    <col min="5" max="5" width="26.453125" style="112" bestFit="1" customWidth="1"/>
    <col min="6" max="6" width="65.26953125" style="114" customWidth="1"/>
    <col min="7" max="7" width="29.7265625" style="153" bestFit="1" customWidth="1"/>
    <col min="8" max="8" width="53.36328125" style="112" customWidth="1"/>
    <col min="9" max="9" width="19.7265625" style="112" bestFit="1" customWidth="1"/>
    <col min="10" max="10" width="53.36328125" style="112" customWidth="1"/>
    <col min="11" max="11" width="21.6328125" style="112" bestFit="1" customWidth="1"/>
    <col min="12" max="13" width="54" style="112" customWidth="1"/>
    <col min="14" max="14" width="60.453125" style="171" customWidth="1"/>
    <col min="15" max="15" width="19.1796875" style="112" bestFit="1" customWidth="1"/>
    <col min="16" max="16" width="53.36328125" style="112" hidden="1" customWidth="1"/>
    <col min="17" max="17" width="24.90625" style="112" hidden="1" customWidth="1"/>
    <col min="18" max="18" width="22" style="112" bestFit="1" customWidth="1"/>
    <col min="19" max="19" width="24.7265625" style="115" hidden="1" customWidth="1"/>
    <col min="20" max="20" width="116.08984375" style="116" hidden="1" customWidth="1"/>
    <col min="21" max="21" width="81" style="112" bestFit="1" customWidth="1"/>
    <col min="22" max="16384" width="57.36328125" style="112"/>
  </cols>
  <sheetData>
    <row r="1" spans="1:21" s="202" customFormat="1" ht="39.5">
      <c r="C1" s="208"/>
      <c r="D1" s="209" t="s">
        <v>725</v>
      </c>
      <c r="F1" s="203"/>
      <c r="G1" s="204"/>
      <c r="N1" s="205"/>
      <c r="S1" s="206"/>
      <c r="T1" s="207"/>
    </row>
    <row r="2" spans="1:21" s="202" customFormat="1" ht="39.5">
      <c r="C2" s="208"/>
      <c r="D2" s="209" t="s">
        <v>723</v>
      </c>
      <c r="F2" s="203"/>
      <c r="G2" s="204"/>
      <c r="N2" s="205"/>
      <c r="S2" s="206"/>
      <c r="T2" s="207"/>
    </row>
    <row r="3" spans="1:21" s="202" customFormat="1" ht="39.5">
      <c r="C3" s="208"/>
      <c r="D3" s="209" t="s">
        <v>724</v>
      </c>
      <c r="F3" s="203"/>
      <c r="G3" s="204"/>
      <c r="N3" s="205"/>
      <c r="S3" s="206"/>
      <c r="T3" s="207"/>
    </row>
    <row r="4" spans="1:21" s="108" customFormat="1" ht="33" thickBot="1">
      <c r="A4" s="102" t="s">
        <v>83</v>
      </c>
      <c r="B4" s="102" t="s">
        <v>0</v>
      </c>
      <c r="C4" s="102" t="s">
        <v>677</v>
      </c>
      <c r="D4" s="103" t="s">
        <v>679</v>
      </c>
      <c r="E4" s="102" t="s">
        <v>678</v>
      </c>
      <c r="F4" s="103" t="s">
        <v>680</v>
      </c>
      <c r="G4" s="152" t="s">
        <v>75</v>
      </c>
      <c r="H4" s="104" t="s">
        <v>681</v>
      </c>
      <c r="I4" s="104" t="s">
        <v>76</v>
      </c>
      <c r="J4" s="104" t="s">
        <v>682</v>
      </c>
      <c r="K4" s="104" t="s">
        <v>77</v>
      </c>
      <c r="L4" s="104" t="s">
        <v>683</v>
      </c>
      <c r="M4" s="104" t="s">
        <v>685</v>
      </c>
      <c r="N4" s="164" t="s">
        <v>684</v>
      </c>
      <c r="O4" s="104" t="s">
        <v>656</v>
      </c>
      <c r="P4" s="104" t="s">
        <v>657</v>
      </c>
      <c r="Q4" s="105" t="s">
        <v>658</v>
      </c>
      <c r="R4" s="105" t="s">
        <v>659</v>
      </c>
      <c r="S4" s="106" t="s">
        <v>660</v>
      </c>
      <c r="T4" s="105" t="s">
        <v>661</v>
      </c>
      <c r="U4" s="107" t="s">
        <v>662</v>
      </c>
    </row>
    <row r="5" spans="1:21" ht="45" customHeight="1" thickTop="1" thickBot="1">
      <c r="A5" s="109">
        <v>1</v>
      </c>
      <c r="B5" s="110" t="s">
        <v>598</v>
      </c>
      <c r="C5" s="113">
        <v>15</v>
      </c>
      <c r="D5" s="132" t="str">
        <f>IF(C5&lt;=4,"Below Expectations",IF(C5&lt;=8,"Approach Expectations",IF(C5&lt;=13,"Meet  Expectations",IF(C5&lt;=15,"Exceeds  Expectations"))))</f>
        <v>Exceeds  Expectations</v>
      </c>
      <c r="E5" s="113">
        <v>15</v>
      </c>
      <c r="F5" s="132" t="str">
        <f>IF(E5&lt;=4,"Below Expectations",IF(E5&lt;=8,"Approach Expectations",IF(E5&lt;=13,"Meet  Expectations",IF(E5&lt;=15,"Exceeds  Expectations"))))</f>
        <v>Exceeds  Expectations</v>
      </c>
      <c r="G5" s="154">
        <v>43</v>
      </c>
      <c r="H5" s="132" t="str">
        <f>IF(G5&lt;=19,"Below Expectations",IF(G5&lt;=29,"Approach Expectations",IF(G5&lt;=45,"Meet  Expectations",IF(G5&lt;=50,"Exceeds  Expectations"))))</f>
        <v>Meet  Expectations</v>
      </c>
      <c r="I5" s="14">
        <v>50</v>
      </c>
      <c r="J5" s="110" t="str">
        <f>IF(I5&lt;=19,"Below Expectations",IF(I5&lt;=29,"Approach Expectations",IF(I5&lt;=45,"Meet  Expectations",IF(I5&lt;=50,"Exceeds  Expectations","⚠️"))))</f>
        <v>Exceeds  Expectations</v>
      </c>
      <c r="K5" s="14">
        <v>50</v>
      </c>
      <c r="L5" s="110" t="str">
        <f t="shared" ref="L5:L46" si="0">IF(K5&lt;=19,"Below Expectations",IF(K5&lt;=29,"Approach Expectations",IF(K5&lt;=45,"Meet  Expectations",IF(K5&lt;=50,"Exceeds  Expectations","⚠️"))))</f>
        <v>Exceeds  Expectations</v>
      </c>
      <c r="M5" s="162">
        <v>44</v>
      </c>
      <c r="N5" s="110" t="str">
        <f t="shared" ref="N5:N46" si="1">IF(M5&lt;=19,"Below Expectations",IF(M5&lt;=29,"Approach Expectations",IF(M5&lt;=45,"Meet  Expectations",IF(M5&lt;=50,"Exceeds  Expectations","⚠️"))))</f>
        <v>Meet  Expectations</v>
      </c>
      <c r="O5" s="14"/>
      <c r="P5" s="113"/>
      <c r="Q5" s="14"/>
      <c r="R5" s="15"/>
      <c r="S5" s="15"/>
      <c r="T5" s="121"/>
      <c r="U5" s="111"/>
    </row>
    <row r="6" spans="1:21" ht="34.5" thickTop="1" thickBot="1">
      <c r="A6" s="109">
        <v>2</v>
      </c>
      <c r="B6" s="110" t="s">
        <v>618</v>
      </c>
      <c r="C6" s="113">
        <v>12</v>
      </c>
      <c r="D6" s="132" t="str">
        <f t="shared" ref="D6:D46" si="2">IF(C6&lt;=4,"Below Expectations",IF(C6&lt;=8,"Approach Expectations",IF(C6&lt;=13,"Meet  Expectations",IF(C6&lt;=15,"Exceeds  Expectations"))))</f>
        <v>Meet  Expectations</v>
      </c>
      <c r="E6" s="113">
        <v>12</v>
      </c>
      <c r="F6" s="132" t="str">
        <f t="shared" ref="F6:F46" si="3">IF(E6&lt;=4,"Below Expectations",IF(E6&lt;=8,"Approach Expectations",IF(E6&lt;=13,"Meet  Expectations",IF(E6&lt;=15,"Exceeds  Expectations"))))</f>
        <v>Meet  Expectations</v>
      </c>
      <c r="G6" s="155">
        <v>34</v>
      </c>
      <c r="H6" s="132" t="str">
        <f t="shared" ref="H6:H46" si="4">IF(G6&lt;=19,"Below Expectations",IF(G6&lt;=29,"Approach Expectations",IF(G6&lt;=45,"Meet  Expectations",IF(G6&lt;=50,"Exceeds  Expectations"))))</f>
        <v>Meet  Expectations</v>
      </c>
      <c r="I6" s="122">
        <v>34</v>
      </c>
      <c r="J6" s="110" t="str">
        <f t="shared" ref="J6:J46" si="5">IF(I6&lt;=19,"Below Expectations",IF(I6&lt;=29,"Approach Expectations",IF(I6&lt;=45,"Meet  Expectations",IF(I6&lt;=50,"Exceeds  Expectations","⚠️"))))</f>
        <v>Meet  Expectations</v>
      </c>
      <c r="K6" s="122">
        <v>50</v>
      </c>
      <c r="L6" s="110" t="str">
        <f t="shared" si="0"/>
        <v>Exceeds  Expectations</v>
      </c>
      <c r="M6" s="155">
        <v>40</v>
      </c>
      <c r="N6" s="165" t="str">
        <f t="shared" si="1"/>
        <v>Meet  Expectations</v>
      </c>
      <c r="O6" s="122"/>
      <c r="P6" s="122"/>
      <c r="Q6" s="14"/>
      <c r="R6" s="15"/>
      <c r="S6" s="15"/>
      <c r="T6" s="123"/>
      <c r="U6" s="111"/>
    </row>
    <row r="7" spans="1:21" ht="34.5" thickTop="1" thickBot="1">
      <c r="A7" s="109">
        <v>3</v>
      </c>
      <c r="B7" s="110" t="s">
        <v>604</v>
      </c>
      <c r="C7" s="113">
        <v>14</v>
      </c>
      <c r="D7" s="132" t="str">
        <f t="shared" si="2"/>
        <v>Exceeds  Expectations</v>
      </c>
      <c r="E7" s="113">
        <v>14</v>
      </c>
      <c r="F7" s="132" t="str">
        <f t="shared" si="3"/>
        <v>Exceeds  Expectations</v>
      </c>
      <c r="G7" s="156">
        <v>39</v>
      </c>
      <c r="H7" s="132" t="str">
        <f t="shared" si="4"/>
        <v>Meet  Expectations</v>
      </c>
      <c r="I7" s="122">
        <v>44</v>
      </c>
      <c r="J7" s="110" t="str">
        <f t="shared" si="5"/>
        <v>Meet  Expectations</v>
      </c>
      <c r="K7" s="122">
        <v>50</v>
      </c>
      <c r="L7" s="110" t="str">
        <f t="shared" si="0"/>
        <v>Exceeds  Expectations</v>
      </c>
      <c r="M7" s="156">
        <v>41</v>
      </c>
      <c r="N7" s="166" t="str">
        <f t="shared" si="1"/>
        <v>Meet  Expectations</v>
      </c>
      <c r="O7" s="124"/>
      <c r="P7" s="124"/>
      <c r="Q7" s="14"/>
      <c r="R7" s="15"/>
      <c r="S7" s="15"/>
      <c r="T7" s="123"/>
      <c r="U7" s="111"/>
    </row>
    <row r="8" spans="1:21" ht="34.5" thickTop="1" thickBot="1">
      <c r="A8" s="109">
        <v>4</v>
      </c>
      <c r="B8" s="110" t="s">
        <v>635</v>
      </c>
      <c r="C8" s="113">
        <v>11</v>
      </c>
      <c r="D8" s="132" t="str">
        <f t="shared" si="2"/>
        <v>Meet  Expectations</v>
      </c>
      <c r="E8" s="113">
        <v>10</v>
      </c>
      <c r="F8" s="132" t="str">
        <f t="shared" si="3"/>
        <v>Meet  Expectations</v>
      </c>
      <c r="G8" s="155">
        <v>39</v>
      </c>
      <c r="H8" s="132" t="str">
        <f t="shared" si="4"/>
        <v>Meet  Expectations</v>
      </c>
      <c r="I8" s="125">
        <v>50</v>
      </c>
      <c r="J8" s="110" t="str">
        <f t="shared" si="5"/>
        <v>Exceeds  Expectations</v>
      </c>
      <c r="K8" s="125">
        <v>42</v>
      </c>
      <c r="L8" s="110" t="str">
        <f t="shared" si="0"/>
        <v>Meet  Expectations</v>
      </c>
      <c r="M8" s="155">
        <v>29</v>
      </c>
      <c r="N8" s="165" t="str">
        <f t="shared" si="1"/>
        <v>Approach Expectations</v>
      </c>
      <c r="O8" s="124"/>
      <c r="P8" s="124"/>
      <c r="Q8" s="14"/>
      <c r="R8" s="15"/>
      <c r="S8" s="15"/>
      <c r="T8" s="123"/>
      <c r="U8" s="111"/>
    </row>
    <row r="9" spans="1:21" ht="34.5" thickTop="1" thickBot="1">
      <c r="A9" s="109">
        <v>5</v>
      </c>
      <c r="B9" s="110" t="s">
        <v>619</v>
      </c>
      <c r="C9" s="113">
        <v>12</v>
      </c>
      <c r="D9" s="132" t="str">
        <f t="shared" si="2"/>
        <v>Meet  Expectations</v>
      </c>
      <c r="E9" s="113">
        <v>11</v>
      </c>
      <c r="F9" s="132" t="str">
        <f t="shared" si="3"/>
        <v>Meet  Expectations</v>
      </c>
      <c r="G9" s="156">
        <v>34</v>
      </c>
      <c r="H9" s="132" t="str">
        <f t="shared" si="4"/>
        <v>Meet  Expectations</v>
      </c>
      <c r="I9" s="122">
        <v>50</v>
      </c>
      <c r="J9" s="110" t="str">
        <f t="shared" si="5"/>
        <v>Exceeds  Expectations</v>
      </c>
      <c r="K9" s="122">
        <v>42</v>
      </c>
      <c r="L9" s="110" t="str">
        <f t="shared" si="0"/>
        <v>Meet  Expectations</v>
      </c>
      <c r="M9" s="156">
        <v>37</v>
      </c>
      <c r="N9" s="166" t="str">
        <f t="shared" si="1"/>
        <v>Meet  Expectations</v>
      </c>
      <c r="O9" s="124"/>
      <c r="P9" s="124"/>
      <c r="Q9" s="14"/>
      <c r="R9" s="15"/>
      <c r="S9" s="15"/>
      <c r="T9" s="123"/>
      <c r="U9" s="111"/>
    </row>
    <row r="10" spans="1:21" ht="66" thickTop="1" thickBot="1">
      <c r="A10" s="109">
        <v>6</v>
      </c>
      <c r="B10" s="110" t="s">
        <v>626</v>
      </c>
      <c r="C10" s="113">
        <v>12</v>
      </c>
      <c r="D10" s="132" t="str">
        <f t="shared" si="2"/>
        <v>Meet  Expectations</v>
      </c>
      <c r="E10" s="113">
        <v>8</v>
      </c>
      <c r="F10" s="132" t="str">
        <f t="shared" si="3"/>
        <v>Approach Expectations</v>
      </c>
      <c r="G10" s="155">
        <v>43</v>
      </c>
      <c r="H10" s="132" t="str">
        <f t="shared" si="4"/>
        <v>Meet  Expectations</v>
      </c>
      <c r="I10" s="122">
        <v>32</v>
      </c>
      <c r="J10" s="110" t="str">
        <f t="shared" si="5"/>
        <v>Meet  Expectations</v>
      </c>
      <c r="K10" s="122">
        <v>38</v>
      </c>
      <c r="L10" s="110" t="str">
        <f t="shared" si="0"/>
        <v>Meet  Expectations</v>
      </c>
      <c r="M10" s="155">
        <v>33</v>
      </c>
      <c r="N10" s="165" t="str">
        <f t="shared" si="1"/>
        <v>Meet  Expectations</v>
      </c>
      <c r="O10" s="124"/>
      <c r="P10" s="124"/>
      <c r="Q10" s="14"/>
      <c r="R10" s="15"/>
      <c r="S10" s="15"/>
      <c r="T10" s="123"/>
      <c r="U10" s="111"/>
    </row>
    <row r="11" spans="1:21" ht="66" thickTop="1" thickBot="1">
      <c r="A11" s="109">
        <v>7</v>
      </c>
      <c r="B11" s="110" t="s">
        <v>607</v>
      </c>
      <c r="C11" s="113">
        <v>11</v>
      </c>
      <c r="D11" s="132" t="str">
        <f t="shared" si="2"/>
        <v>Meet  Expectations</v>
      </c>
      <c r="E11" s="113">
        <v>12</v>
      </c>
      <c r="F11" s="132" t="str">
        <f t="shared" si="3"/>
        <v>Meet  Expectations</v>
      </c>
      <c r="G11" s="156">
        <v>26</v>
      </c>
      <c r="H11" s="132" t="str">
        <f t="shared" si="4"/>
        <v>Approach Expectations</v>
      </c>
      <c r="I11" s="122">
        <v>48</v>
      </c>
      <c r="J11" s="110" t="str">
        <f t="shared" si="5"/>
        <v>Exceeds  Expectations</v>
      </c>
      <c r="K11" s="122">
        <v>36</v>
      </c>
      <c r="L11" s="110" t="str">
        <f t="shared" si="0"/>
        <v>Meet  Expectations</v>
      </c>
      <c r="M11" s="156">
        <v>37</v>
      </c>
      <c r="N11" s="166" t="str">
        <f t="shared" si="1"/>
        <v>Meet  Expectations</v>
      </c>
      <c r="O11" s="124"/>
      <c r="P11" s="124"/>
      <c r="Q11" s="14"/>
      <c r="R11" s="15"/>
      <c r="S11" s="15"/>
      <c r="T11" s="123"/>
      <c r="U11" s="111"/>
    </row>
    <row r="12" spans="1:21" ht="34.5" thickTop="1" thickBot="1">
      <c r="A12" s="109">
        <v>8</v>
      </c>
      <c r="B12" s="110" t="s">
        <v>600</v>
      </c>
      <c r="C12" s="113">
        <v>10</v>
      </c>
      <c r="D12" s="132" t="str">
        <f t="shared" si="2"/>
        <v>Meet  Expectations</v>
      </c>
      <c r="E12" s="113">
        <v>10</v>
      </c>
      <c r="F12" s="132" t="str">
        <f t="shared" si="3"/>
        <v>Meet  Expectations</v>
      </c>
      <c r="G12" s="155">
        <v>35</v>
      </c>
      <c r="H12" s="132" t="str">
        <f t="shared" si="4"/>
        <v>Meet  Expectations</v>
      </c>
      <c r="I12" s="122">
        <v>40</v>
      </c>
      <c r="J12" s="110" t="str">
        <f t="shared" si="5"/>
        <v>Meet  Expectations</v>
      </c>
      <c r="K12" s="122">
        <v>34</v>
      </c>
      <c r="L12" s="110" t="str">
        <f t="shared" si="0"/>
        <v>Meet  Expectations</v>
      </c>
      <c r="M12" s="155">
        <v>35</v>
      </c>
      <c r="N12" s="165" t="str">
        <f t="shared" si="1"/>
        <v>Meet  Expectations</v>
      </c>
      <c r="O12" s="124"/>
      <c r="P12" s="124"/>
      <c r="Q12" s="14"/>
      <c r="R12" s="15"/>
      <c r="S12" s="15"/>
      <c r="T12" s="123"/>
      <c r="U12" s="111"/>
    </row>
    <row r="13" spans="1:21" ht="34.5" thickTop="1" thickBot="1">
      <c r="A13" s="109">
        <v>9</v>
      </c>
      <c r="B13" s="110" t="s">
        <v>476</v>
      </c>
      <c r="C13" s="113">
        <v>8</v>
      </c>
      <c r="D13" s="132" t="str">
        <f t="shared" si="2"/>
        <v>Approach Expectations</v>
      </c>
      <c r="E13" s="113">
        <v>9</v>
      </c>
      <c r="F13" s="132" t="str">
        <f t="shared" si="3"/>
        <v>Meet  Expectations</v>
      </c>
      <c r="G13" s="157">
        <v>43</v>
      </c>
      <c r="H13" s="132" t="str">
        <f t="shared" si="4"/>
        <v>Meet  Expectations</v>
      </c>
      <c r="I13" s="14">
        <v>30</v>
      </c>
      <c r="J13" s="110" t="str">
        <f t="shared" si="5"/>
        <v>Meet  Expectations</v>
      </c>
      <c r="K13" s="14">
        <v>34</v>
      </c>
      <c r="L13" s="110" t="str">
        <f t="shared" si="0"/>
        <v>Meet  Expectations</v>
      </c>
      <c r="M13" s="157">
        <v>33</v>
      </c>
      <c r="N13" s="167" t="str">
        <f t="shared" si="1"/>
        <v>Meet  Expectations</v>
      </c>
      <c r="O13" s="14"/>
      <c r="P13" s="14"/>
      <c r="Q13" s="14"/>
      <c r="R13" s="15"/>
      <c r="S13" s="15"/>
      <c r="T13" s="123"/>
      <c r="U13" s="111"/>
    </row>
    <row r="14" spans="1:21" ht="66" thickTop="1" thickBot="1">
      <c r="A14" s="109">
        <v>10</v>
      </c>
      <c r="B14" s="110" t="s">
        <v>631</v>
      </c>
      <c r="C14" s="113">
        <v>9</v>
      </c>
      <c r="D14" s="132" t="str">
        <f t="shared" si="2"/>
        <v>Meet  Expectations</v>
      </c>
      <c r="E14" s="113">
        <v>4</v>
      </c>
      <c r="F14" s="132" t="str">
        <f t="shared" si="3"/>
        <v>Below Expectations</v>
      </c>
      <c r="G14" s="155">
        <v>34</v>
      </c>
      <c r="H14" s="132" t="str">
        <f t="shared" si="4"/>
        <v>Meet  Expectations</v>
      </c>
      <c r="I14" s="125">
        <v>28</v>
      </c>
      <c r="J14" s="110" t="str">
        <f t="shared" si="5"/>
        <v>Approach Expectations</v>
      </c>
      <c r="K14" s="125">
        <v>28</v>
      </c>
      <c r="L14" s="110" t="str">
        <f t="shared" si="0"/>
        <v>Approach Expectations</v>
      </c>
      <c r="M14" s="155">
        <v>32</v>
      </c>
      <c r="N14" s="165" t="str">
        <f t="shared" si="1"/>
        <v>Meet  Expectations</v>
      </c>
      <c r="O14" s="124"/>
      <c r="P14" s="124"/>
      <c r="Q14" s="14"/>
      <c r="R14" s="15"/>
      <c r="S14" s="15"/>
      <c r="T14" s="123"/>
      <c r="U14" s="111"/>
    </row>
    <row r="15" spans="1:21" ht="66" thickTop="1" thickBot="1">
      <c r="A15" s="109">
        <v>11</v>
      </c>
      <c r="B15" s="110" t="s">
        <v>616</v>
      </c>
      <c r="C15" s="113">
        <v>12</v>
      </c>
      <c r="D15" s="132" t="str">
        <f t="shared" si="2"/>
        <v>Meet  Expectations</v>
      </c>
      <c r="E15" s="113">
        <v>8</v>
      </c>
      <c r="F15" s="132" t="str">
        <f t="shared" si="3"/>
        <v>Approach Expectations</v>
      </c>
      <c r="G15" s="156">
        <v>41</v>
      </c>
      <c r="H15" s="132" t="str">
        <f t="shared" si="4"/>
        <v>Meet  Expectations</v>
      </c>
      <c r="I15" s="122">
        <v>22</v>
      </c>
      <c r="J15" s="110" t="str">
        <f t="shared" si="5"/>
        <v>Approach Expectations</v>
      </c>
      <c r="K15" s="122">
        <v>40</v>
      </c>
      <c r="L15" s="110" t="str">
        <f t="shared" si="0"/>
        <v>Meet  Expectations</v>
      </c>
      <c r="M15" s="156">
        <v>36</v>
      </c>
      <c r="N15" s="166" t="str">
        <f t="shared" si="1"/>
        <v>Meet  Expectations</v>
      </c>
      <c r="O15" s="122"/>
      <c r="P15" s="122"/>
      <c r="Q15" s="14"/>
      <c r="R15" s="15"/>
      <c r="S15" s="15"/>
      <c r="T15" s="123"/>
      <c r="U15" s="111"/>
    </row>
    <row r="16" spans="1:21" ht="34.5" thickTop="1" thickBot="1">
      <c r="A16" s="109">
        <v>12</v>
      </c>
      <c r="B16" s="110" t="s">
        <v>605</v>
      </c>
      <c r="C16" s="113">
        <v>11</v>
      </c>
      <c r="D16" s="132" t="str">
        <f t="shared" si="2"/>
        <v>Meet  Expectations</v>
      </c>
      <c r="E16" s="113">
        <v>11</v>
      </c>
      <c r="F16" s="132" t="str">
        <f t="shared" si="3"/>
        <v>Meet  Expectations</v>
      </c>
      <c r="G16" s="155">
        <v>37</v>
      </c>
      <c r="H16" s="132" t="str">
        <f t="shared" si="4"/>
        <v>Meet  Expectations</v>
      </c>
      <c r="I16" s="126">
        <v>30</v>
      </c>
      <c r="J16" s="110" t="str">
        <f t="shared" si="5"/>
        <v>Meet  Expectations</v>
      </c>
      <c r="K16" s="122">
        <v>40</v>
      </c>
      <c r="L16" s="110" t="str">
        <f t="shared" si="0"/>
        <v>Meet  Expectations</v>
      </c>
      <c r="M16" s="155">
        <v>33</v>
      </c>
      <c r="N16" s="165" t="str">
        <f t="shared" si="1"/>
        <v>Meet  Expectations</v>
      </c>
      <c r="O16" s="124"/>
      <c r="P16" s="124"/>
      <c r="Q16" s="14"/>
      <c r="R16" s="15"/>
      <c r="S16" s="15"/>
      <c r="T16" s="123"/>
      <c r="U16" s="111"/>
    </row>
    <row r="17" spans="1:21" ht="66" thickTop="1" thickBot="1">
      <c r="A17" s="109">
        <v>13</v>
      </c>
      <c r="B17" s="110" t="s">
        <v>622</v>
      </c>
      <c r="C17" s="113">
        <v>8</v>
      </c>
      <c r="D17" s="132" t="str">
        <f t="shared" si="2"/>
        <v>Approach Expectations</v>
      </c>
      <c r="E17" s="113">
        <v>10</v>
      </c>
      <c r="F17" s="132" t="str">
        <f t="shared" si="3"/>
        <v>Meet  Expectations</v>
      </c>
      <c r="G17" s="157">
        <v>29</v>
      </c>
      <c r="H17" s="132" t="str">
        <f t="shared" si="4"/>
        <v>Approach Expectations</v>
      </c>
      <c r="I17" s="14">
        <v>28</v>
      </c>
      <c r="J17" s="110" t="str">
        <f t="shared" si="5"/>
        <v>Approach Expectations</v>
      </c>
      <c r="K17" s="14">
        <v>22</v>
      </c>
      <c r="L17" s="110" t="str">
        <f t="shared" si="0"/>
        <v>Approach Expectations</v>
      </c>
      <c r="M17" s="157">
        <v>38</v>
      </c>
      <c r="N17" s="167" t="str">
        <f t="shared" si="1"/>
        <v>Meet  Expectations</v>
      </c>
      <c r="O17" s="124"/>
      <c r="P17" s="124"/>
      <c r="Q17" s="14"/>
      <c r="R17" s="15"/>
      <c r="S17" s="15"/>
      <c r="T17" s="123"/>
      <c r="U17" s="111"/>
    </row>
    <row r="18" spans="1:21" ht="66" thickTop="1" thickBot="1">
      <c r="A18" s="109">
        <v>14</v>
      </c>
      <c r="B18" s="110" t="s">
        <v>620</v>
      </c>
      <c r="C18" s="133">
        <v>10</v>
      </c>
      <c r="D18" s="132" t="str">
        <f t="shared" si="2"/>
        <v>Meet  Expectations</v>
      </c>
      <c r="E18" s="133">
        <v>7</v>
      </c>
      <c r="F18" s="132" t="str">
        <f t="shared" si="3"/>
        <v>Approach Expectations</v>
      </c>
      <c r="G18" s="158">
        <v>36</v>
      </c>
      <c r="H18" s="132" t="str">
        <f t="shared" si="4"/>
        <v>Meet  Expectations</v>
      </c>
      <c r="I18" s="134">
        <v>46</v>
      </c>
      <c r="J18" s="110" t="str">
        <f t="shared" si="5"/>
        <v>Exceeds  Expectations</v>
      </c>
      <c r="K18" s="134">
        <v>34</v>
      </c>
      <c r="L18" s="110" t="str">
        <f t="shared" si="0"/>
        <v>Meet  Expectations</v>
      </c>
      <c r="M18" s="158">
        <v>37</v>
      </c>
      <c r="N18" s="168" t="str">
        <f t="shared" si="1"/>
        <v>Meet  Expectations</v>
      </c>
      <c r="O18" s="124"/>
      <c r="P18" s="124"/>
      <c r="Q18" s="14"/>
      <c r="R18" s="15"/>
      <c r="S18" s="15"/>
      <c r="T18" s="123"/>
      <c r="U18" s="111"/>
    </row>
    <row r="19" spans="1:21" ht="66" thickTop="1" thickBot="1">
      <c r="A19" s="109">
        <v>15</v>
      </c>
      <c r="B19" s="110" t="s">
        <v>597</v>
      </c>
      <c r="C19" s="113">
        <v>4</v>
      </c>
      <c r="D19" s="132" t="str">
        <f t="shared" si="2"/>
        <v>Below Expectations</v>
      </c>
      <c r="E19" s="113">
        <v>5</v>
      </c>
      <c r="F19" s="132" t="str">
        <f t="shared" si="3"/>
        <v>Approach Expectations</v>
      </c>
      <c r="G19" s="159">
        <v>37</v>
      </c>
      <c r="H19" s="132" t="str">
        <f t="shared" si="4"/>
        <v>Meet  Expectations</v>
      </c>
      <c r="I19" s="134">
        <v>46</v>
      </c>
      <c r="J19" s="110" t="str">
        <f t="shared" si="5"/>
        <v>Exceeds  Expectations</v>
      </c>
      <c r="K19" s="134">
        <v>32</v>
      </c>
      <c r="L19" s="110" t="str">
        <f t="shared" si="0"/>
        <v>Meet  Expectations</v>
      </c>
      <c r="M19" s="159">
        <v>39</v>
      </c>
      <c r="N19" s="169" t="str">
        <f t="shared" si="1"/>
        <v>Meet  Expectations</v>
      </c>
      <c r="O19" s="14"/>
      <c r="P19" s="14"/>
      <c r="Q19" s="14"/>
      <c r="R19" s="15"/>
      <c r="S19" s="15"/>
      <c r="T19" s="123"/>
      <c r="U19" s="111"/>
    </row>
    <row r="20" spans="1:21" ht="66" thickTop="1" thickBot="1">
      <c r="A20" s="109">
        <v>16</v>
      </c>
      <c r="B20" s="110" t="s">
        <v>627</v>
      </c>
      <c r="C20" s="113">
        <v>9</v>
      </c>
      <c r="D20" s="132" t="str">
        <f t="shared" si="2"/>
        <v>Meet  Expectations</v>
      </c>
      <c r="E20" s="113">
        <v>5</v>
      </c>
      <c r="F20" s="132" t="str">
        <f t="shared" si="3"/>
        <v>Approach Expectations</v>
      </c>
      <c r="G20" s="158">
        <v>39</v>
      </c>
      <c r="H20" s="132" t="str">
        <f t="shared" si="4"/>
        <v>Meet  Expectations</v>
      </c>
      <c r="I20" s="134">
        <v>26</v>
      </c>
      <c r="J20" s="110" t="str">
        <f t="shared" si="5"/>
        <v>Approach Expectations</v>
      </c>
      <c r="K20" s="134">
        <v>46</v>
      </c>
      <c r="L20" s="110" t="str">
        <f t="shared" si="0"/>
        <v>Exceeds  Expectations</v>
      </c>
      <c r="M20" s="158">
        <v>35</v>
      </c>
      <c r="N20" s="168" t="str">
        <f t="shared" si="1"/>
        <v>Meet  Expectations</v>
      </c>
      <c r="O20" s="124"/>
      <c r="P20" s="124"/>
      <c r="Q20" s="14"/>
      <c r="R20" s="15"/>
      <c r="S20" s="15"/>
      <c r="T20" s="123"/>
      <c r="U20" s="111"/>
    </row>
    <row r="21" spans="1:21" ht="66" thickTop="1" thickBot="1">
      <c r="A21" s="109">
        <v>17</v>
      </c>
      <c r="B21" s="110" t="s">
        <v>608</v>
      </c>
      <c r="C21" s="113">
        <v>8</v>
      </c>
      <c r="D21" s="132" t="str">
        <f t="shared" si="2"/>
        <v>Approach Expectations</v>
      </c>
      <c r="E21" s="113">
        <v>7</v>
      </c>
      <c r="F21" s="132" t="str">
        <f t="shared" si="3"/>
        <v>Approach Expectations</v>
      </c>
      <c r="G21" s="159">
        <v>38</v>
      </c>
      <c r="H21" s="132" t="str">
        <f t="shared" si="4"/>
        <v>Meet  Expectations</v>
      </c>
      <c r="I21" s="134">
        <v>46</v>
      </c>
      <c r="J21" s="110" t="str">
        <f t="shared" si="5"/>
        <v>Exceeds  Expectations</v>
      </c>
      <c r="K21" s="134">
        <v>28</v>
      </c>
      <c r="L21" s="110" t="str">
        <f t="shared" si="0"/>
        <v>Approach Expectations</v>
      </c>
      <c r="M21" s="159">
        <v>41</v>
      </c>
      <c r="N21" s="169" t="str">
        <f t="shared" si="1"/>
        <v>Meet  Expectations</v>
      </c>
      <c r="O21" s="14"/>
      <c r="P21" s="14"/>
      <c r="Q21" s="14"/>
      <c r="R21" s="15"/>
      <c r="S21" s="15"/>
      <c r="T21" s="123"/>
      <c r="U21" s="111"/>
    </row>
    <row r="22" spans="1:21" ht="66" thickTop="1" thickBot="1">
      <c r="A22" s="109">
        <v>18</v>
      </c>
      <c r="B22" s="110" t="s">
        <v>602</v>
      </c>
      <c r="C22" s="113">
        <v>11</v>
      </c>
      <c r="D22" s="132" t="str">
        <f t="shared" si="2"/>
        <v>Meet  Expectations</v>
      </c>
      <c r="E22" s="113">
        <v>8</v>
      </c>
      <c r="F22" s="132" t="str">
        <f t="shared" si="3"/>
        <v>Approach Expectations</v>
      </c>
      <c r="G22" s="158">
        <v>36</v>
      </c>
      <c r="H22" s="132" t="str">
        <f t="shared" si="4"/>
        <v>Meet  Expectations</v>
      </c>
      <c r="I22" s="134">
        <v>30</v>
      </c>
      <c r="J22" s="110" t="str">
        <f t="shared" si="5"/>
        <v>Meet  Expectations</v>
      </c>
      <c r="K22" s="134">
        <v>42</v>
      </c>
      <c r="L22" s="110" t="str">
        <f t="shared" si="0"/>
        <v>Meet  Expectations</v>
      </c>
      <c r="M22" s="158">
        <v>35</v>
      </c>
      <c r="N22" s="168" t="str">
        <f t="shared" si="1"/>
        <v>Meet  Expectations</v>
      </c>
      <c r="O22" s="122"/>
      <c r="P22" s="122"/>
      <c r="Q22" s="14"/>
      <c r="R22" s="15"/>
      <c r="S22" s="15"/>
      <c r="T22" s="123"/>
      <c r="U22" s="111"/>
    </row>
    <row r="23" spans="1:21" ht="66" thickTop="1" thickBot="1">
      <c r="A23" s="109">
        <v>19</v>
      </c>
      <c r="B23" s="110" t="s">
        <v>629</v>
      </c>
      <c r="C23" s="113">
        <v>5</v>
      </c>
      <c r="D23" s="132" t="str">
        <f t="shared" si="2"/>
        <v>Approach Expectations</v>
      </c>
      <c r="E23" s="113">
        <v>6</v>
      </c>
      <c r="F23" s="132" t="str">
        <f t="shared" si="3"/>
        <v>Approach Expectations</v>
      </c>
      <c r="G23" s="159">
        <v>28</v>
      </c>
      <c r="H23" s="132" t="str">
        <f t="shared" si="4"/>
        <v>Approach Expectations</v>
      </c>
      <c r="I23" s="134">
        <v>14</v>
      </c>
      <c r="J23" s="110" t="str">
        <f t="shared" si="5"/>
        <v>Below Expectations</v>
      </c>
      <c r="K23" s="134">
        <v>30</v>
      </c>
      <c r="L23" s="110" t="str">
        <f t="shared" si="0"/>
        <v>Meet  Expectations</v>
      </c>
      <c r="M23" s="159">
        <v>24</v>
      </c>
      <c r="N23" s="169" t="str">
        <f t="shared" si="1"/>
        <v>Approach Expectations</v>
      </c>
      <c r="O23" s="124"/>
      <c r="P23" s="124"/>
      <c r="Q23" s="14"/>
      <c r="R23" s="15"/>
      <c r="S23" s="15"/>
      <c r="T23" s="123"/>
      <c r="U23" s="111"/>
    </row>
    <row r="24" spans="1:21" ht="66" thickTop="1" thickBot="1">
      <c r="A24" s="109">
        <v>20</v>
      </c>
      <c r="B24" s="110" t="s">
        <v>596</v>
      </c>
      <c r="C24" s="113">
        <v>5</v>
      </c>
      <c r="D24" s="132" t="str">
        <f t="shared" si="2"/>
        <v>Approach Expectations</v>
      </c>
      <c r="E24" s="113">
        <v>5</v>
      </c>
      <c r="F24" s="132" t="str">
        <f t="shared" si="3"/>
        <v>Approach Expectations</v>
      </c>
      <c r="G24" s="158">
        <v>31</v>
      </c>
      <c r="H24" s="132" t="str">
        <f t="shared" si="4"/>
        <v>Meet  Expectations</v>
      </c>
      <c r="I24" s="134">
        <v>26</v>
      </c>
      <c r="J24" s="110" t="str">
        <f t="shared" si="5"/>
        <v>Approach Expectations</v>
      </c>
      <c r="K24" s="134">
        <v>30</v>
      </c>
      <c r="L24" s="110" t="str">
        <f t="shared" si="0"/>
        <v>Meet  Expectations</v>
      </c>
      <c r="M24" s="158">
        <v>31</v>
      </c>
      <c r="N24" s="168" t="str">
        <f t="shared" si="1"/>
        <v>Meet  Expectations</v>
      </c>
      <c r="O24" s="14"/>
      <c r="P24" s="14"/>
      <c r="Q24" s="14"/>
      <c r="R24" s="15"/>
      <c r="S24" s="15"/>
      <c r="T24" s="123"/>
      <c r="U24" s="111"/>
    </row>
    <row r="25" spans="1:21" ht="66" thickTop="1" thickBot="1">
      <c r="A25" s="109">
        <v>21</v>
      </c>
      <c r="B25" s="110" t="s">
        <v>613</v>
      </c>
      <c r="C25" s="113">
        <v>7</v>
      </c>
      <c r="D25" s="132" t="str">
        <f t="shared" si="2"/>
        <v>Approach Expectations</v>
      </c>
      <c r="E25" s="113">
        <v>6</v>
      </c>
      <c r="F25" s="132" t="str">
        <f t="shared" si="3"/>
        <v>Approach Expectations</v>
      </c>
      <c r="G25" s="160">
        <v>30</v>
      </c>
      <c r="H25" s="132" t="str">
        <f t="shared" si="4"/>
        <v>Meet  Expectations</v>
      </c>
      <c r="I25" s="14">
        <v>22</v>
      </c>
      <c r="J25" s="110" t="str">
        <f t="shared" si="5"/>
        <v>Approach Expectations</v>
      </c>
      <c r="K25" s="14">
        <v>34</v>
      </c>
      <c r="L25" s="110" t="str">
        <f t="shared" si="0"/>
        <v>Meet  Expectations</v>
      </c>
      <c r="M25" s="157">
        <v>29</v>
      </c>
      <c r="N25" s="167" t="str">
        <f t="shared" si="1"/>
        <v>Approach Expectations</v>
      </c>
      <c r="O25" s="124"/>
      <c r="P25" s="124"/>
      <c r="Q25" s="14"/>
      <c r="R25" s="15"/>
      <c r="S25" s="15"/>
      <c r="T25" s="123"/>
      <c r="U25" s="111"/>
    </row>
    <row r="26" spans="1:21" ht="66" thickTop="1" thickBot="1">
      <c r="A26" s="109">
        <v>22</v>
      </c>
      <c r="B26" s="110" t="s">
        <v>615</v>
      </c>
      <c r="C26" s="133">
        <v>9</v>
      </c>
      <c r="D26" s="132" t="str">
        <f t="shared" si="2"/>
        <v>Meet  Expectations</v>
      </c>
      <c r="E26" s="113">
        <v>7</v>
      </c>
      <c r="F26" s="132" t="str">
        <f t="shared" si="3"/>
        <v>Approach Expectations</v>
      </c>
      <c r="G26" s="158">
        <v>34</v>
      </c>
      <c r="H26" s="132" t="str">
        <f t="shared" si="4"/>
        <v>Meet  Expectations</v>
      </c>
      <c r="I26" s="134">
        <v>44</v>
      </c>
      <c r="J26" s="110" t="str">
        <f t="shared" si="5"/>
        <v>Meet  Expectations</v>
      </c>
      <c r="K26" s="134">
        <v>34</v>
      </c>
      <c r="L26" s="110" t="str">
        <f t="shared" si="0"/>
        <v>Meet  Expectations</v>
      </c>
      <c r="M26" s="158">
        <v>37</v>
      </c>
      <c r="N26" s="168" t="str">
        <f t="shared" si="1"/>
        <v>Meet  Expectations</v>
      </c>
      <c r="O26" s="122"/>
      <c r="P26" s="122"/>
      <c r="Q26" s="14"/>
      <c r="R26" s="15"/>
      <c r="S26" s="15"/>
      <c r="T26" s="123"/>
      <c r="U26" s="111"/>
    </row>
    <row r="27" spans="1:21" ht="66" thickTop="1" thickBot="1">
      <c r="A27" s="109">
        <v>23</v>
      </c>
      <c r="B27" s="110" t="s">
        <v>624</v>
      </c>
      <c r="C27" s="113">
        <v>5</v>
      </c>
      <c r="D27" s="132" t="str">
        <f t="shared" si="2"/>
        <v>Approach Expectations</v>
      </c>
      <c r="E27" s="113">
        <v>4</v>
      </c>
      <c r="F27" s="132" t="str">
        <f t="shared" si="3"/>
        <v>Below Expectations</v>
      </c>
      <c r="G27" s="157">
        <v>18</v>
      </c>
      <c r="H27" s="132" t="str">
        <f t="shared" si="4"/>
        <v>Below Expectations</v>
      </c>
      <c r="I27" s="124">
        <v>12</v>
      </c>
      <c r="J27" s="110" t="str">
        <f t="shared" si="5"/>
        <v>Below Expectations</v>
      </c>
      <c r="K27" s="14">
        <v>22</v>
      </c>
      <c r="L27" s="110" t="str">
        <f t="shared" si="0"/>
        <v>Approach Expectations</v>
      </c>
      <c r="M27" s="156">
        <v>15</v>
      </c>
      <c r="N27" s="166" t="str">
        <f t="shared" si="1"/>
        <v>Below Expectations</v>
      </c>
      <c r="O27" s="14"/>
      <c r="P27" s="14"/>
      <c r="Q27" s="14"/>
      <c r="R27" s="15"/>
      <c r="S27" s="15"/>
      <c r="T27" s="123"/>
      <c r="U27" s="111"/>
    </row>
    <row r="28" spans="1:21" ht="66" thickTop="1" thickBot="1">
      <c r="A28" s="109">
        <v>24</v>
      </c>
      <c r="B28" s="110" t="s">
        <v>634</v>
      </c>
      <c r="C28" s="113">
        <v>7</v>
      </c>
      <c r="D28" s="132" t="str">
        <f t="shared" si="2"/>
        <v>Approach Expectations</v>
      </c>
      <c r="E28" s="113">
        <v>6</v>
      </c>
      <c r="F28" s="132" t="str">
        <f t="shared" si="3"/>
        <v>Approach Expectations</v>
      </c>
      <c r="G28" s="155">
        <v>36</v>
      </c>
      <c r="H28" s="132" t="str">
        <f t="shared" si="4"/>
        <v>Meet  Expectations</v>
      </c>
      <c r="I28" s="125">
        <v>18</v>
      </c>
      <c r="J28" s="110" t="str">
        <f t="shared" si="5"/>
        <v>Below Expectations</v>
      </c>
      <c r="K28" s="125">
        <v>34</v>
      </c>
      <c r="L28" s="110" t="str">
        <f t="shared" si="0"/>
        <v>Meet  Expectations</v>
      </c>
      <c r="M28" s="155">
        <v>32</v>
      </c>
      <c r="N28" s="165" t="str">
        <f t="shared" si="1"/>
        <v>Meet  Expectations</v>
      </c>
      <c r="O28" s="124"/>
      <c r="P28" s="124"/>
      <c r="Q28" s="14"/>
      <c r="R28" s="15"/>
      <c r="S28" s="15"/>
      <c r="T28" s="123"/>
      <c r="U28" s="111"/>
    </row>
    <row r="29" spans="1:21" ht="66" thickTop="1" thickBot="1">
      <c r="A29" s="109">
        <v>25</v>
      </c>
      <c r="B29" s="110" t="s">
        <v>630</v>
      </c>
      <c r="C29" s="113">
        <v>1</v>
      </c>
      <c r="D29" s="132" t="str">
        <f t="shared" si="2"/>
        <v>Below Expectations</v>
      </c>
      <c r="E29" s="113">
        <v>6</v>
      </c>
      <c r="F29" s="132" t="str">
        <f t="shared" si="3"/>
        <v>Approach Expectations</v>
      </c>
      <c r="G29" s="156">
        <v>31</v>
      </c>
      <c r="H29" s="132" t="str">
        <f t="shared" si="4"/>
        <v>Meet  Expectations</v>
      </c>
      <c r="I29" s="125">
        <v>18</v>
      </c>
      <c r="J29" s="110" t="str">
        <f t="shared" si="5"/>
        <v>Below Expectations</v>
      </c>
      <c r="K29" s="125">
        <v>34</v>
      </c>
      <c r="L29" s="110" t="str">
        <f t="shared" si="0"/>
        <v>Meet  Expectations</v>
      </c>
      <c r="M29" s="156">
        <v>22</v>
      </c>
      <c r="N29" s="166" t="str">
        <f t="shared" si="1"/>
        <v>Approach Expectations</v>
      </c>
      <c r="O29" s="124"/>
      <c r="P29" s="124"/>
      <c r="Q29" s="14"/>
      <c r="R29" s="15"/>
      <c r="S29" s="15"/>
      <c r="T29" s="123"/>
      <c r="U29" s="111"/>
    </row>
    <row r="30" spans="1:21" ht="66" thickTop="1" thickBot="1">
      <c r="A30" s="109">
        <v>26</v>
      </c>
      <c r="B30" s="110" t="s">
        <v>610</v>
      </c>
      <c r="C30" s="113">
        <v>7</v>
      </c>
      <c r="D30" s="132" t="str">
        <f t="shared" si="2"/>
        <v>Approach Expectations</v>
      </c>
      <c r="E30" s="113">
        <v>6</v>
      </c>
      <c r="F30" s="132" t="str">
        <f t="shared" si="3"/>
        <v>Approach Expectations</v>
      </c>
      <c r="G30" s="155">
        <v>19</v>
      </c>
      <c r="H30" s="132" t="str">
        <f t="shared" si="4"/>
        <v>Below Expectations</v>
      </c>
      <c r="I30" s="122">
        <v>22</v>
      </c>
      <c r="J30" s="110" t="str">
        <f t="shared" si="5"/>
        <v>Approach Expectations</v>
      </c>
      <c r="K30" s="122">
        <v>42</v>
      </c>
      <c r="L30" s="110" t="str">
        <f t="shared" si="0"/>
        <v>Meet  Expectations</v>
      </c>
      <c r="M30" s="155">
        <v>37</v>
      </c>
      <c r="N30" s="165" t="str">
        <f t="shared" si="1"/>
        <v>Meet  Expectations</v>
      </c>
      <c r="O30" s="124"/>
      <c r="P30" s="124"/>
      <c r="Q30" s="14"/>
      <c r="R30" s="15"/>
      <c r="S30" s="15"/>
      <c r="T30" s="123"/>
      <c r="U30" s="111"/>
    </row>
    <row r="31" spans="1:21" ht="66" thickTop="1" thickBot="1">
      <c r="A31" s="109">
        <v>27</v>
      </c>
      <c r="B31" s="110" t="s">
        <v>599</v>
      </c>
      <c r="C31" s="113">
        <v>8</v>
      </c>
      <c r="D31" s="132" t="str">
        <f t="shared" si="2"/>
        <v>Approach Expectations</v>
      </c>
      <c r="E31" s="113">
        <v>10</v>
      </c>
      <c r="F31" s="132" t="str">
        <f t="shared" si="3"/>
        <v>Meet  Expectations</v>
      </c>
      <c r="G31" s="156">
        <v>28</v>
      </c>
      <c r="H31" s="132" t="str">
        <f t="shared" si="4"/>
        <v>Approach Expectations</v>
      </c>
      <c r="I31" s="122">
        <v>28</v>
      </c>
      <c r="J31" s="110" t="str">
        <f t="shared" si="5"/>
        <v>Approach Expectations</v>
      </c>
      <c r="K31" s="122">
        <v>34</v>
      </c>
      <c r="L31" s="110" t="str">
        <f t="shared" si="0"/>
        <v>Meet  Expectations</v>
      </c>
      <c r="M31" s="156">
        <v>32</v>
      </c>
      <c r="N31" s="166" t="str">
        <f t="shared" si="1"/>
        <v>Meet  Expectations</v>
      </c>
      <c r="O31" s="124"/>
      <c r="P31" s="124"/>
      <c r="Q31" s="14"/>
      <c r="R31" s="15"/>
      <c r="S31" s="15"/>
      <c r="T31" s="123"/>
      <c r="U31" s="111"/>
    </row>
    <row r="32" spans="1:21" ht="66" thickTop="1" thickBot="1">
      <c r="A32" s="109">
        <v>28</v>
      </c>
      <c r="B32" s="110" t="s">
        <v>611</v>
      </c>
      <c r="C32" s="113">
        <v>7</v>
      </c>
      <c r="D32" s="132" t="str">
        <f t="shared" si="2"/>
        <v>Approach Expectations</v>
      </c>
      <c r="E32" s="113">
        <v>6</v>
      </c>
      <c r="F32" s="132" t="str">
        <f t="shared" si="3"/>
        <v>Approach Expectations</v>
      </c>
      <c r="G32" s="155">
        <v>36</v>
      </c>
      <c r="H32" s="132" t="str">
        <f t="shared" si="4"/>
        <v>Meet  Expectations</v>
      </c>
      <c r="I32" s="122">
        <v>28</v>
      </c>
      <c r="J32" s="110" t="str">
        <f t="shared" si="5"/>
        <v>Approach Expectations</v>
      </c>
      <c r="K32" s="122">
        <v>44</v>
      </c>
      <c r="L32" s="110" t="str">
        <f t="shared" si="0"/>
        <v>Meet  Expectations</v>
      </c>
      <c r="M32" s="155">
        <v>22</v>
      </c>
      <c r="N32" s="165" t="str">
        <f t="shared" si="1"/>
        <v>Approach Expectations</v>
      </c>
      <c r="O32" s="124"/>
      <c r="P32" s="124"/>
      <c r="Q32" s="14"/>
      <c r="R32" s="15"/>
      <c r="S32" s="15"/>
      <c r="T32" s="123"/>
      <c r="U32" s="111"/>
    </row>
    <row r="33" spans="1:21" ht="66" thickTop="1" thickBot="1">
      <c r="A33" s="109">
        <v>29</v>
      </c>
      <c r="B33" s="110" t="s">
        <v>614</v>
      </c>
      <c r="C33" s="113">
        <v>4</v>
      </c>
      <c r="D33" s="132" t="str">
        <f t="shared" si="2"/>
        <v>Below Expectations</v>
      </c>
      <c r="E33" s="113">
        <v>6</v>
      </c>
      <c r="F33" s="132" t="str">
        <f t="shared" si="3"/>
        <v>Approach Expectations</v>
      </c>
      <c r="G33" s="156">
        <v>31</v>
      </c>
      <c r="H33" s="132" t="str">
        <f t="shared" si="4"/>
        <v>Meet  Expectations</v>
      </c>
      <c r="I33" s="122">
        <v>26</v>
      </c>
      <c r="J33" s="110" t="str">
        <f t="shared" si="5"/>
        <v>Approach Expectations</v>
      </c>
      <c r="K33" s="122">
        <v>30</v>
      </c>
      <c r="L33" s="110" t="str">
        <f t="shared" si="0"/>
        <v>Meet  Expectations</v>
      </c>
      <c r="M33" s="156">
        <v>24</v>
      </c>
      <c r="N33" s="166" t="str">
        <f t="shared" si="1"/>
        <v>Approach Expectations</v>
      </c>
      <c r="O33" s="124"/>
      <c r="P33" s="124"/>
      <c r="Q33" s="14"/>
      <c r="R33" s="15"/>
      <c r="S33" s="15"/>
      <c r="T33" s="123"/>
      <c r="U33" s="111"/>
    </row>
    <row r="34" spans="1:21" ht="66" thickTop="1" thickBot="1">
      <c r="A34" s="109">
        <v>30</v>
      </c>
      <c r="B34" s="110" t="s">
        <v>606</v>
      </c>
      <c r="C34" s="113">
        <v>4</v>
      </c>
      <c r="D34" s="132" t="str">
        <f t="shared" si="2"/>
        <v>Below Expectations</v>
      </c>
      <c r="E34" s="113">
        <v>5</v>
      </c>
      <c r="F34" s="132" t="str">
        <f t="shared" si="3"/>
        <v>Approach Expectations</v>
      </c>
      <c r="G34" s="155">
        <v>22</v>
      </c>
      <c r="H34" s="132" t="str">
        <f t="shared" si="4"/>
        <v>Approach Expectations</v>
      </c>
      <c r="I34" s="122">
        <v>14</v>
      </c>
      <c r="J34" s="110" t="str">
        <f t="shared" si="5"/>
        <v>Below Expectations</v>
      </c>
      <c r="K34" s="122">
        <v>50</v>
      </c>
      <c r="L34" s="110" t="str">
        <f t="shared" si="0"/>
        <v>Exceeds  Expectations</v>
      </c>
      <c r="M34" s="155">
        <v>7</v>
      </c>
      <c r="N34" s="165" t="str">
        <f t="shared" si="1"/>
        <v>Below Expectations</v>
      </c>
      <c r="O34" s="124"/>
      <c r="P34" s="124"/>
      <c r="Q34" s="14"/>
      <c r="R34" s="15"/>
      <c r="S34" s="15"/>
      <c r="T34" s="123"/>
      <c r="U34" s="111"/>
    </row>
    <row r="35" spans="1:21" ht="66" thickTop="1" thickBot="1">
      <c r="A35" s="109">
        <v>31</v>
      </c>
      <c r="B35" s="110" t="s">
        <v>628</v>
      </c>
      <c r="C35" s="113">
        <v>4</v>
      </c>
      <c r="D35" s="132" t="str">
        <f t="shared" si="2"/>
        <v>Below Expectations</v>
      </c>
      <c r="E35" s="113">
        <v>3</v>
      </c>
      <c r="F35" s="132" t="str">
        <f t="shared" si="3"/>
        <v>Below Expectations</v>
      </c>
      <c r="G35" s="156">
        <v>17</v>
      </c>
      <c r="H35" s="132" t="str">
        <f t="shared" si="4"/>
        <v>Below Expectations</v>
      </c>
      <c r="I35" s="125">
        <v>18</v>
      </c>
      <c r="J35" s="110" t="str">
        <f t="shared" si="5"/>
        <v>Below Expectations</v>
      </c>
      <c r="K35" s="125">
        <v>20</v>
      </c>
      <c r="L35" s="110" t="str">
        <f t="shared" si="0"/>
        <v>Approach Expectations</v>
      </c>
      <c r="M35" s="156">
        <v>26</v>
      </c>
      <c r="N35" s="166" t="str">
        <f t="shared" si="1"/>
        <v>Approach Expectations</v>
      </c>
      <c r="O35" s="124"/>
      <c r="P35" s="124"/>
      <c r="Q35" s="14"/>
      <c r="R35" s="15"/>
      <c r="S35" s="15"/>
      <c r="T35" s="123"/>
      <c r="U35" s="111"/>
    </row>
    <row r="36" spans="1:21" ht="66" thickTop="1" thickBot="1">
      <c r="A36" s="109">
        <v>32</v>
      </c>
      <c r="B36" s="110" t="s">
        <v>617</v>
      </c>
      <c r="C36" s="113">
        <v>5</v>
      </c>
      <c r="D36" s="132" t="str">
        <f t="shared" si="2"/>
        <v>Approach Expectations</v>
      </c>
      <c r="E36" s="113">
        <v>6</v>
      </c>
      <c r="F36" s="132" t="str">
        <f t="shared" si="3"/>
        <v>Approach Expectations</v>
      </c>
      <c r="G36" s="155">
        <v>33</v>
      </c>
      <c r="H36" s="132" t="str">
        <f t="shared" si="4"/>
        <v>Meet  Expectations</v>
      </c>
      <c r="I36" s="126">
        <v>22</v>
      </c>
      <c r="J36" s="110" t="str">
        <f t="shared" si="5"/>
        <v>Approach Expectations</v>
      </c>
      <c r="K36" s="126">
        <v>22</v>
      </c>
      <c r="L36" s="110" t="str">
        <f t="shared" si="0"/>
        <v>Approach Expectations</v>
      </c>
      <c r="M36" s="163">
        <v>16</v>
      </c>
      <c r="N36" s="170" t="str">
        <f t="shared" si="1"/>
        <v>Below Expectations</v>
      </c>
      <c r="O36" s="127"/>
      <c r="P36" s="127"/>
      <c r="Q36" s="14"/>
      <c r="R36" s="15"/>
      <c r="S36" s="15"/>
      <c r="T36" s="123"/>
      <c r="U36" s="111"/>
    </row>
    <row r="37" spans="1:21" ht="66" thickTop="1" thickBot="1">
      <c r="A37" s="109">
        <v>33</v>
      </c>
      <c r="B37" s="110" t="s">
        <v>612</v>
      </c>
      <c r="C37" s="113">
        <v>5</v>
      </c>
      <c r="D37" s="132" t="str">
        <f t="shared" si="2"/>
        <v>Approach Expectations</v>
      </c>
      <c r="E37" s="113">
        <v>5</v>
      </c>
      <c r="F37" s="132" t="str">
        <f t="shared" si="3"/>
        <v>Approach Expectations</v>
      </c>
      <c r="G37" s="156">
        <v>39</v>
      </c>
      <c r="H37" s="132" t="str">
        <f t="shared" si="4"/>
        <v>Meet  Expectations</v>
      </c>
      <c r="I37" s="122">
        <v>22</v>
      </c>
      <c r="J37" s="110" t="str">
        <f t="shared" si="5"/>
        <v>Approach Expectations</v>
      </c>
      <c r="K37" s="122">
        <v>44</v>
      </c>
      <c r="L37" s="110" t="str">
        <f t="shared" si="0"/>
        <v>Meet  Expectations</v>
      </c>
      <c r="M37" s="156">
        <v>29</v>
      </c>
      <c r="N37" s="166" t="str">
        <f t="shared" si="1"/>
        <v>Approach Expectations</v>
      </c>
      <c r="O37" s="124"/>
      <c r="P37" s="124"/>
      <c r="Q37" s="14"/>
      <c r="R37" s="15"/>
      <c r="S37" s="15"/>
      <c r="T37" s="123"/>
      <c r="U37" s="111"/>
    </row>
    <row r="38" spans="1:21" ht="66" thickTop="1" thickBot="1">
      <c r="A38" s="109">
        <v>34</v>
      </c>
      <c r="B38" s="110" t="s">
        <v>609</v>
      </c>
      <c r="C38" s="113">
        <v>3</v>
      </c>
      <c r="D38" s="132" t="str">
        <f t="shared" si="2"/>
        <v>Below Expectations</v>
      </c>
      <c r="E38" s="113">
        <v>5</v>
      </c>
      <c r="F38" s="132" t="str">
        <f t="shared" si="3"/>
        <v>Approach Expectations</v>
      </c>
      <c r="G38" s="155">
        <v>23</v>
      </c>
      <c r="H38" s="132" t="str">
        <f t="shared" si="4"/>
        <v>Approach Expectations</v>
      </c>
      <c r="I38" s="122">
        <v>22</v>
      </c>
      <c r="J38" s="110" t="str">
        <f t="shared" si="5"/>
        <v>Approach Expectations</v>
      </c>
      <c r="K38" s="122">
        <v>36</v>
      </c>
      <c r="L38" s="110" t="str">
        <f t="shared" si="0"/>
        <v>Meet  Expectations</v>
      </c>
      <c r="M38" s="155">
        <v>21</v>
      </c>
      <c r="N38" s="165" t="str">
        <f t="shared" si="1"/>
        <v>Approach Expectations</v>
      </c>
      <c r="O38" s="124"/>
      <c r="P38" s="124"/>
      <c r="Q38" s="14"/>
      <c r="R38" s="15"/>
      <c r="S38" s="15"/>
      <c r="T38" s="123"/>
      <c r="U38" s="111"/>
    </row>
    <row r="39" spans="1:21" ht="66" thickTop="1" thickBot="1">
      <c r="A39" s="109">
        <v>35</v>
      </c>
      <c r="B39" s="110" t="s">
        <v>633</v>
      </c>
      <c r="C39" s="113">
        <v>2</v>
      </c>
      <c r="D39" s="132" t="str">
        <f t="shared" si="2"/>
        <v>Below Expectations</v>
      </c>
      <c r="E39" s="113">
        <v>6</v>
      </c>
      <c r="F39" s="132" t="str">
        <f t="shared" si="3"/>
        <v>Approach Expectations</v>
      </c>
      <c r="G39" s="156">
        <v>29</v>
      </c>
      <c r="H39" s="132" t="str">
        <f t="shared" si="4"/>
        <v>Approach Expectations</v>
      </c>
      <c r="I39" s="125">
        <v>28</v>
      </c>
      <c r="J39" s="110" t="str">
        <f t="shared" si="5"/>
        <v>Approach Expectations</v>
      </c>
      <c r="K39" s="125">
        <v>34</v>
      </c>
      <c r="L39" s="110" t="str">
        <f t="shared" si="0"/>
        <v>Meet  Expectations</v>
      </c>
      <c r="M39" s="156">
        <v>17</v>
      </c>
      <c r="N39" s="166" t="str">
        <f t="shared" si="1"/>
        <v>Below Expectations</v>
      </c>
      <c r="O39" s="124"/>
      <c r="P39" s="124"/>
      <c r="Q39" s="14"/>
      <c r="R39" s="15"/>
      <c r="S39" s="15"/>
      <c r="T39" s="123"/>
      <c r="U39" s="111"/>
    </row>
    <row r="40" spans="1:21" ht="66" thickTop="1" thickBot="1">
      <c r="A40" s="109">
        <v>36</v>
      </c>
      <c r="B40" s="110" t="s">
        <v>603</v>
      </c>
      <c r="C40" s="113">
        <v>7</v>
      </c>
      <c r="D40" s="132" t="str">
        <f t="shared" si="2"/>
        <v>Approach Expectations</v>
      </c>
      <c r="E40" s="113">
        <v>8</v>
      </c>
      <c r="F40" s="132" t="str">
        <f t="shared" si="3"/>
        <v>Approach Expectations</v>
      </c>
      <c r="G40" s="155">
        <v>32</v>
      </c>
      <c r="H40" s="132" t="str">
        <f t="shared" si="4"/>
        <v>Meet  Expectations</v>
      </c>
      <c r="I40" s="122">
        <v>44</v>
      </c>
      <c r="J40" s="110" t="str">
        <f t="shared" si="5"/>
        <v>Meet  Expectations</v>
      </c>
      <c r="K40" s="122">
        <v>22</v>
      </c>
      <c r="L40" s="110" t="str">
        <f t="shared" si="0"/>
        <v>Approach Expectations</v>
      </c>
      <c r="M40" s="155">
        <v>20</v>
      </c>
      <c r="N40" s="165" t="str">
        <f t="shared" si="1"/>
        <v>Approach Expectations</v>
      </c>
      <c r="O40" s="124"/>
      <c r="P40" s="124"/>
      <c r="Q40" s="14"/>
      <c r="R40" s="15"/>
      <c r="S40" s="15"/>
      <c r="T40" s="123"/>
      <c r="U40" s="111"/>
    </row>
    <row r="41" spans="1:21" ht="66" thickTop="1" thickBot="1">
      <c r="A41" s="109">
        <v>37</v>
      </c>
      <c r="B41" s="110" t="s">
        <v>625</v>
      </c>
      <c r="C41" s="113">
        <v>3</v>
      </c>
      <c r="D41" s="132" t="str">
        <f t="shared" si="2"/>
        <v>Below Expectations</v>
      </c>
      <c r="E41" s="113">
        <v>3</v>
      </c>
      <c r="F41" s="132" t="str">
        <f t="shared" si="3"/>
        <v>Below Expectations</v>
      </c>
      <c r="G41" s="156">
        <v>23</v>
      </c>
      <c r="H41" s="132" t="str">
        <f t="shared" si="4"/>
        <v>Approach Expectations</v>
      </c>
      <c r="I41" s="125">
        <v>12</v>
      </c>
      <c r="J41" s="110" t="str">
        <f t="shared" si="5"/>
        <v>Below Expectations</v>
      </c>
      <c r="K41" s="125">
        <v>36</v>
      </c>
      <c r="L41" s="110" t="str">
        <f t="shared" si="0"/>
        <v>Meet  Expectations</v>
      </c>
      <c r="M41" s="156">
        <v>17</v>
      </c>
      <c r="N41" s="166" t="str">
        <f t="shared" si="1"/>
        <v>Below Expectations</v>
      </c>
      <c r="O41" s="124"/>
      <c r="P41" s="124"/>
      <c r="Q41" s="14"/>
      <c r="R41" s="15"/>
      <c r="S41" s="15"/>
      <c r="T41" s="123"/>
      <c r="U41" s="111"/>
    </row>
    <row r="42" spans="1:21" ht="66" thickTop="1" thickBot="1">
      <c r="A42" s="109">
        <v>38</v>
      </c>
      <c r="B42" s="110" t="s">
        <v>632</v>
      </c>
      <c r="C42" s="113">
        <v>3</v>
      </c>
      <c r="D42" s="132" t="str">
        <f t="shared" si="2"/>
        <v>Below Expectations</v>
      </c>
      <c r="E42" s="113">
        <v>3</v>
      </c>
      <c r="F42" s="132" t="str">
        <f t="shared" si="3"/>
        <v>Below Expectations</v>
      </c>
      <c r="G42" s="155">
        <v>25</v>
      </c>
      <c r="H42" s="132" t="str">
        <f t="shared" si="4"/>
        <v>Approach Expectations</v>
      </c>
      <c r="I42" s="125">
        <v>14</v>
      </c>
      <c r="J42" s="110" t="str">
        <f t="shared" si="5"/>
        <v>Below Expectations</v>
      </c>
      <c r="K42" s="125">
        <v>22</v>
      </c>
      <c r="L42" s="110" t="str">
        <f t="shared" si="0"/>
        <v>Approach Expectations</v>
      </c>
      <c r="M42" s="155">
        <v>20</v>
      </c>
      <c r="N42" s="165" t="str">
        <f t="shared" si="1"/>
        <v>Approach Expectations</v>
      </c>
      <c r="O42" s="124"/>
      <c r="P42" s="124"/>
      <c r="Q42" s="14"/>
      <c r="R42" s="15"/>
      <c r="S42" s="15"/>
      <c r="T42" s="123"/>
      <c r="U42" s="111"/>
    </row>
    <row r="43" spans="1:21" ht="66" thickTop="1" thickBot="1">
      <c r="A43" s="109">
        <v>39</v>
      </c>
      <c r="B43" s="110" t="s">
        <v>623</v>
      </c>
      <c r="C43" s="113">
        <v>4</v>
      </c>
      <c r="D43" s="132" t="str">
        <f t="shared" si="2"/>
        <v>Below Expectations</v>
      </c>
      <c r="E43" s="113">
        <v>5</v>
      </c>
      <c r="F43" s="132" t="str">
        <f t="shared" si="3"/>
        <v>Approach Expectations</v>
      </c>
      <c r="G43" s="157">
        <v>11</v>
      </c>
      <c r="H43" s="132" t="str">
        <f t="shared" si="4"/>
        <v>Below Expectations</v>
      </c>
      <c r="I43" s="14">
        <v>14</v>
      </c>
      <c r="J43" s="110" t="str">
        <f t="shared" si="5"/>
        <v>Below Expectations</v>
      </c>
      <c r="K43" s="14">
        <v>18</v>
      </c>
      <c r="L43" s="110" t="str">
        <f t="shared" si="0"/>
        <v>Below Expectations</v>
      </c>
      <c r="M43" s="157">
        <v>24</v>
      </c>
      <c r="N43" s="167" t="str">
        <f t="shared" si="1"/>
        <v>Approach Expectations</v>
      </c>
      <c r="O43" s="124"/>
      <c r="P43" s="124"/>
      <c r="Q43" s="14"/>
      <c r="R43" s="15"/>
      <c r="S43" s="15"/>
      <c r="T43" s="123"/>
      <c r="U43" s="111"/>
    </row>
    <row r="44" spans="1:21" ht="66" thickTop="1" thickBot="1">
      <c r="A44" s="109">
        <v>40</v>
      </c>
      <c r="B44" s="110" t="s">
        <v>621</v>
      </c>
      <c r="C44" s="113">
        <v>4</v>
      </c>
      <c r="D44" s="132" t="str">
        <f t="shared" si="2"/>
        <v>Below Expectations</v>
      </c>
      <c r="E44" s="113">
        <v>4</v>
      </c>
      <c r="F44" s="132" t="str">
        <f t="shared" si="3"/>
        <v>Below Expectations</v>
      </c>
      <c r="G44" s="155">
        <v>14</v>
      </c>
      <c r="H44" s="132" t="str">
        <f t="shared" si="4"/>
        <v>Below Expectations</v>
      </c>
      <c r="I44" s="125">
        <v>12</v>
      </c>
      <c r="J44" s="110" t="str">
        <f t="shared" si="5"/>
        <v>Below Expectations</v>
      </c>
      <c r="K44" s="125">
        <v>26</v>
      </c>
      <c r="L44" s="110" t="str">
        <f t="shared" si="0"/>
        <v>Approach Expectations</v>
      </c>
      <c r="M44" s="155">
        <v>18</v>
      </c>
      <c r="N44" s="165" t="str">
        <f t="shared" si="1"/>
        <v>Below Expectations</v>
      </c>
      <c r="O44" s="124"/>
      <c r="P44" s="124"/>
      <c r="Q44" s="14"/>
      <c r="R44" s="15"/>
      <c r="S44" s="15"/>
      <c r="T44" s="123"/>
      <c r="U44" s="111"/>
    </row>
    <row r="45" spans="1:21" s="138" customFormat="1" ht="66" thickTop="1" thickBot="1">
      <c r="A45" s="109">
        <v>41</v>
      </c>
      <c r="B45" s="144" t="s">
        <v>663</v>
      </c>
      <c r="C45" s="139">
        <v>8</v>
      </c>
      <c r="D45" s="132" t="str">
        <f t="shared" si="2"/>
        <v>Approach Expectations</v>
      </c>
      <c r="E45" s="145">
        <v>8</v>
      </c>
      <c r="F45" s="132" t="str">
        <f t="shared" si="3"/>
        <v>Approach Expectations</v>
      </c>
      <c r="G45" s="161">
        <v>34</v>
      </c>
      <c r="H45" s="132" t="str">
        <f t="shared" si="4"/>
        <v>Meet  Expectations</v>
      </c>
      <c r="I45" s="135">
        <v>40</v>
      </c>
      <c r="J45" s="110" t="str">
        <f t="shared" si="5"/>
        <v>Meet  Expectations</v>
      </c>
      <c r="K45" s="135">
        <v>42</v>
      </c>
      <c r="L45" s="110" t="str">
        <f t="shared" si="0"/>
        <v>Meet  Expectations</v>
      </c>
      <c r="M45" s="159">
        <v>36</v>
      </c>
      <c r="N45" s="169" t="str">
        <f t="shared" si="1"/>
        <v>Meet  Expectations</v>
      </c>
      <c r="O45" s="140"/>
      <c r="P45" s="141"/>
      <c r="Q45" s="141"/>
      <c r="R45" s="142"/>
      <c r="S45" s="136"/>
      <c r="T45" s="137"/>
      <c r="U45" s="143"/>
    </row>
    <row r="46" spans="1:21" ht="65.5" thickBot="1">
      <c r="A46" s="109">
        <v>41</v>
      </c>
      <c r="B46" s="110" t="s">
        <v>601</v>
      </c>
      <c r="C46" s="113">
        <v>4</v>
      </c>
      <c r="D46" s="132" t="str">
        <f t="shared" si="2"/>
        <v>Below Expectations</v>
      </c>
      <c r="E46" s="113">
        <v>4</v>
      </c>
      <c r="F46" s="132" t="str">
        <f t="shared" si="3"/>
        <v>Below Expectations</v>
      </c>
      <c r="G46" s="155">
        <v>25</v>
      </c>
      <c r="H46" s="132" t="str">
        <f t="shared" si="4"/>
        <v>Approach Expectations</v>
      </c>
      <c r="I46" s="122">
        <v>18</v>
      </c>
      <c r="J46" s="110" t="str">
        <f t="shared" si="5"/>
        <v>Below Expectations</v>
      </c>
      <c r="K46" s="122">
        <v>26</v>
      </c>
      <c r="L46" s="110" t="str">
        <f t="shared" si="0"/>
        <v>Approach Expectations</v>
      </c>
      <c r="M46" s="155">
        <v>21</v>
      </c>
      <c r="N46" s="165" t="str">
        <f t="shared" si="1"/>
        <v>Approach Expectations</v>
      </c>
      <c r="O46" s="124"/>
      <c r="P46" s="124"/>
      <c r="Q46" s="14"/>
      <c r="R46" s="15"/>
      <c r="S46" s="15"/>
      <c r="T46" s="123"/>
      <c r="U46" s="111"/>
    </row>
    <row r="47" spans="1:21" ht="34" thickTop="1"/>
  </sheetData>
  <sheetProtection algorithmName="SHA-512" hashValue="5MiRBzQekzAGS1Jb6uqbDG16uFzbvQrAz2UVQZwfaM4ql9CymaU0Afq+JwjpLHicvwbZIq83gnp0OTwLCC9akg==" saltValue="06Ji4HuCapumpHTonWgu5g==" spinCount="100000" sheet="1" formatCells="0" formatColumns="0" formatRows="0" insertColumns="0" insertRows="0" insertHyperlinks="0" deleteColumns="0" deleteRows="0" sort="0" autoFilter="0" pivotTables="0"/>
  <phoneticPr fontId="9" type="noConversion"/>
  <conditionalFormatting sqref="O5 I5:I11 K5:K17 Q5:S46 O6:P18 I13:I17 I19 K19 I33 K33">
    <cfRule type="expression" priority="25" stopIfTrue="1">
      <formula>I5=""</formula>
    </cfRule>
    <cfRule type="expression" dxfId="91" priority="26" stopIfTrue="1">
      <formula>I5=KeyCustom2</formula>
    </cfRule>
    <cfRule type="expression" dxfId="90" priority="27" stopIfTrue="1">
      <formula>I5=KeyCustom1</formula>
    </cfRule>
    <cfRule type="expression" dxfId="89" priority="28" stopIfTrue="1">
      <formula>I5=KeySick</formula>
    </cfRule>
    <cfRule type="expression" dxfId="88" priority="29" stopIfTrue="1">
      <formula>I5=KeyPersonal</formula>
    </cfRule>
    <cfRule type="expression" dxfId="87" priority="30" stopIfTrue="1">
      <formula>I5=KeyVacation</formula>
    </cfRule>
  </conditionalFormatting>
  <dataValidations disablePrompts="1"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4:G4" xr:uid="{5DD54F33-4D57-49C9-B300-78482EB510D6}"/>
  </dataValidations>
  <printOptions horizontalCentered="1"/>
  <pageMargins left="0.25" right="0.25" top="0.75" bottom="0.75" header="0.3" footer="0.3"/>
  <pageSetup paperSize="9" scale="17" fitToWidth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3B0F-29D5-416C-9842-6B411C7FAB80}">
  <sheetPr>
    <tabColor rgb="FF00B050"/>
    <pageSetUpPr fitToPage="1"/>
  </sheetPr>
  <dimension ref="A1:Q23"/>
  <sheetViews>
    <sheetView showGridLines="0" topLeftCell="B1" zoomScale="60" zoomScaleNormal="70" zoomScalePageLayoutView="46" workbookViewId="0">
      <selection activeCell="F26" sqref="F26"/>
    </sheetView>
  </sheetViews>
  <sheetFormatPr defaultColWidth="39.26953125" defaultRowHeight="29.5" customHeight="1"/>
  <cols>
    <col min="1" max="1" width="7.08984375" style="20" bestFit="1" customWidth="1"/>
    <col min="2" max="2" width="39.26953125" style="20"/>
    <col min="3" max="3" width="15.6328125" style="20" bestFit="1" customWidth="1"/>
    <col min="4" max="4" width="40.453125" style="20" customWidth="1"/>
    <col min="5" max="5" width="15.6328125" style="20" bestFit="1" customWidth="1"/>
    <col min="6" max="6" width="43.08984375" style="20" customWidth="1"/>
    <col min="7" max="7" width="13.7265625" style="20" customWidth="1"/>
    <col min="8" max="8" width="38.453125" style="60" customWidth="1"/>
    <col min="9" max="9" width="16.6328125" style="19" customWidth="1"/>
    <col min="10" max="10" width="39.08984375" style="60" customWidth="1"/>
    <col min="11" max="11" width="13.08984375" style="19" bestFit="1" customWidth="1"/>
    <col min="12" max="12" width="48.1796875" style="60" customWidth="1"/>
    <col min="13" max="13" width="10.7265625" style="20" customWidth="1"/>
    <col min="14" max="14" width="43.36328125" style="20" customWidth="1"/>
    <col min="15" max="15" width="17.1796875" style="20" hidden="1" customWidth="1"/>
    <col min="16" max="16" width="82.6328125" style="20" hidden="1" customWidth="1"/>
    <col min="17" max="17" width="48.7265625" style="20" customWidth="1"/>
    <col min="18" max="16384" width="39.26953125" style="20"/>
  </cols>
  <sheetData>
    <row r="1" spans="1:17" s="17" customFormat="1" ht="29.5" customHeight="1">
      <c r="A1" s="4" t="s">
        <v>83</v>
      </c>
      <c r="B1" s="4" t="s">
        <v>0</v>
      </c>
      <c r="C1" s="4" t="s">
        <v>664</v>
      </c>
      <c r="D1" s="4" t="s">
        <v>668</v>
      </c>
      <c r="E1" s="4" t="s">
        <v>589</v>
      </c>
      <c r="F1" s="4" t="s">
        <v>673</v>
      </c>
      <c r="G1" s="4" t="s">
        <v>76</v>
      </c>
      <c r="H1" s="12" t="s">
        <v>669</v>
      </c>
      <c r="I1" s="16" t="s">
        <v>595</v>
      </c>
      <c r="J1" s="44" t="s">
        <v>674</v>
      </c>
      <c r="K1" s="16" t="s">
        <v>75</v>
      </c>
      <c r="L1" s="44" t="s">
        <v>675</v>
      </c>
      <c r="M1" s="16" t="s">
        <v>665</v>
      </c>
      <c r="N1" s="16" t="s">
        <v>676</v>
      </c>
      <c r="O1" s="22" t="s">
        <v>660</v>
      </c>
      <c r="P1" s="16" t="s">
        <v>661</v>
      </c>
      <c r="Q1" s="117" t="s">
        <v>662</v>
      </c>
    </row>
    <row r="2" spans="1:17" ht="29.5" customHeight="1">
      <c r="A2" s="18">
        <v>1</v>
      </c>
      <c r="B2" s="10" t="s">
        <v>468</v>
      </c>
      <c r="C2" s="128">
        <v>25</v>
      </c>
      <c r="D2" s="10" t="str">
        <f t="shared" ref="D2:D23" si="0">IF(C2&lt;=9,"Below Expectation",IF(C2&lt;=19,"Approach Expectation",IF(C2&lt;=30,"Meet  Expectation",IF(C2&lt;=35,"Exceeds  Expectation","................................."))))</f>
        <v>Meet  Expectation</v>
      </c>
      <c r="E2" s="128">
        <v>50</v>
      </c>
      <c r="F2" s="10" t="str">
        <f t="shared" ref="F2:F23" si="1">IF(E2&lt;=19,"Below Expectation",IF(E2&lt;=29,"Approach Expectation",IF(E2&lt;=45,"Meet  Expectation",IF(E2&lt;=50,"Exceeds  Expectation","⚠️."))))</f>
        <v>Exceeds  Expectation</v>
      </c>
      <c r="G2" s="128">
        <v>23</v>
      </c>
      <c r="H2" s="11" t="str">
        <f t="shared" ref="H2:H23" si="2">IF(G2&lt;=9,"Below Expectation",IF(G2&lt;=19,"Approach Expectation",IF(G2&lt;=30,"Meet  Expectation",IF(G2&lt;=35,"Exceeds  Expectation","................................."))))</f>
        <v>Meet  Expectation</v>
      </c>
      <c r="I2" s="128">
        <v>50</v>
      </c>
      <c r="J2" s="10" t="str">
        <f t="shared" ref="J2:J23" si="3">IF(I2&lt;=19,"Below Expectation",IF(I2&lt;=29,"Approach Expectation",IF(I2&lt;=45,"Meet  Expectation",IF(I2&lt;=50,"Exceeds  Expectation","⚠️."))))</f>
        <v>Exceeds  Expectation</v>
      </c>
      <c r="K2" s="128">
        <v>49</v>
      </c>
      <c r="L2" s="10" t="str">
        <f>IF(K2&lt;=19,"Below Expectation",IF(K2&lt;=29,"Approach Expectation",IF(K2&lt;=45,"Meet  Expectation",IF(K2&lt;=50,"Exceeds  Expectation","⚠️."))))</f>
        <v>Exceeds  Expectation</v>
      </c>
      <c r="M2" s="128">
        <v>45</v>
      </c>
      <c r="N2" s="10" t="str">
        <f>IF(M2&lt;=19,"Below Expectation",IF(M2&lt;=29,"Approach Expectation",IF(M2&lt;=45,"Meet  Expectation",IF(M2&lt;=50,"Exceeds  Expectation","⚠️."))))</f>
        <v>Meet  Expectation</v>
      </c>
      <c r="O2" s="66"/>
      <c r="P2" s="23"/>
      <c r="Q2" s="79"/>
    </row>
    <row r="3" spans="1:17" ht="29.5" customHeight="1">
      <c r="A3" s="18">
        <v>2</v>
      </c>
      <c r="B3" s="10" t="s">
        <v>465</v>
      </c>
      <c r="C3" s="128">
        <v>26</v>
      </c>
      <c r="D3" s="10" t="str">
        <f t="shared" si="0"/>
        <v>Meet  Expectation</v>
      </c>
      <c r="E3" s="128">
        <v>50</v>
      </c>
      <c r="F3" s="10" t="str">
        <f t="shared" si="1"/>
        <v>Exceeds  Expectation</v>
      </c>
      <c r="G3" s="128">
        <v>28</v>
      </c>
      <c r="H3" s="11" t="str">
        <f t="shared" si="2"/>
        <v>Meet  Expectation</v>
      </c>
      <c r="I3" s="128">
        <v>50</v>
      </c>
      <c r="J3" s="10" t="str">
        <f t="shared" si="3"/>
        <v>Exceeds  Expectation</v>
      </c>
      <c r="K3" s="128">
        <v>44</v>
      </c>
      <c r="L3" s="10" t="str">
        <f t="shared" ref="L3:L23" si="4">IF(K3&lt;=19,"Below Expectation",IF(K3&lt;=29,"Approach Expectation",IF(K3&lt;=45,"Meet  Expectation",IF(K3&lt;=50,"Exceeds  Expectation","⚠️."))))</f>
        <v>Meet  Expectation</v>
      </c>
      <c r="M3" s="128">
        <v>47</v>
      </c>
      <c r="N3" s="10" t="str">
        <f t="shared" ref="N3:N23" si="5">IF(M3&lt;=19,"Below Expectation",IF(M3&lt;=29,"Approach Expectation",IF(M3&lt;=45,"Meet  Expectation",IF(M3&lt;=50,"Exceeds  Expectation","⚠️."))))</f>
        <v>Exceeds  Expectation</v>
      </c>
      <c r="O3" s="66"/>
      <c r="P3" s="23"/>
      <c r="Q3" s="79"/>
    </row>
    <row r="4" spans="1:17" ht="29.5" customHeight="1">
      <c r="A4" s="18">
        <v>3</v>
      </c>
      <c r="B4" s="10" t="s">
        <v>475</v>
      </c>
      <c r="C4" s="128">
        <v>32</v>
      </c>
      <c r="D4" s="10" t="str">
        <f t="shared" si="0"/>
        <v>Exceeds  Expectation</v>
      </c>
      <c r="E4" s="128">
        <v>50</v>
      </c>
      <c r="F4" s="10" t="str">
        <f t="shared" si="1"/>
        <v>Exceeds  Expectation</v>
      </c>
      <c r="G4" s="128">
        <v>28</v>
      </c>
      <c r="H4" s="11" t="str">
        <f t="shared" si="2"/>
        <v>Meet  Expectation</v>
      </c>
      <c r="I4" s="128">
        <v>50</v>
      </c>
      <c r="J4" s="10" t="str">
        <f t="shared" si="3"/>
        <v>Exceeds  Expectation</v>
      </c>
      <c r="K4" s="128">
        <v>43</v>
      </c>
      <c r="L4" s="10" t="str">
        <f t="shared" si="4"/>
        <v>Meet  Expectation</v>
      </c>
      <c r="M4" s="128">
        <v>45</v>
      </c>
      <c r="N4" s="10" t="str">
        <f t="shared" si="5"/>
        <v>Meet  Expectation</v>
      </c>
      <c r="O4" s="66"/>
      <c r="P4" s="23"/>
      <c r="Q4" s="79"/>
    </row>
    <row r="5" spans="1:17" ht="29.5" customHeight="1">
      <c r="A5" s="18">
        <v>4</v>
      </c>
      <c r="B5" s="10" t="s">
        <v>466</v>
      </c>
      <c r="C5" s="128">
        <v>20</v>
      </c>
      <c r="D5" s="10" t="str">
        <f t="shared" si="0"/>
        <v>Meet  Expectation</v>
      </c>
      <c r="E5" s="128">
        <v>40</v>
      </c>
      <c r="F5" s="10" t="str">
        <f t="shared" si="1"/>
        <v>Meet  Expectation</v>
      </c>
      <c r="G5" s="128">
        <v>22</v>
      </c>
      <c r="H5" s="11" t="str">
        <f t="shared" si="2"/>
        <v>Meet  Expectation</v>
      </c>
      <c r="I5" s="128">
        <v>28</v>
      </c>
      <c r="J5" s="10" t="str">
        <f t="shared" si="3"/>
        <v>Approach Expectation</v>
      </c>
      <c r="K5" s="128">
        <v>47</v>
      </c>
      <c r="L5" s="10" t="str">
        <f t="shared" si="4"/>
        <v>Exceeds  Expectation</v>
      </c>
      <c r="M5" s="128">
        <v>42</v>
      </c>
      <c r="N5" s="10" t="str">
        <f t="shared" si="5"/>
        <v>Meet  Expectation</v>
      </c>
      <c r="O5" s="66"/>
      <c r="P5" s="23"/>
      <c r="Q5" s="79"/>
    </row>
    <row r="6" spans="1:17" ht="29.5" customHeight="1">
      <c r="A6" s="18">
        <v>5</v>
      </c>
      <c r="B6" s="10" t="s">
        <v>464</v>
      </c>
      <c r="C6" s="128">
        <v>13</v>
      </c>
      <c r="D6" s="10" t="str">
        <f t="shared" si="0"/>
        <v>Approach Expectation</v>
      </c>
      <c r="E6" s="128">
        <v>44</v>
      </c>
      <c r="F6" s="10" t="str">
        <f t="shared" si="1"/>
        <v>Meet  Expectation</v>
      </c>
      <c r="G6" s="128">
        <v>14</v>
      </c>
      <c r="H6" s="11" t="str">
        <f t="shared" si="2"/>
        <v>Approach Expectation</v>
      </c>
      <c r="I6" s="128">
        <v>26</v>
      </c>
      <c r="J6" s="10" t="str">
        <f t="shared" si="3"/>
        <v>Approach Expectation</v>
      </c>
      <c r="K6" s="128">
        <v>24</v>
      </c>
      <c r="L6" s="10" t="str">
        <f t="shared" si="4"/>
        <v>Approach Expectation</v>
      </c>
      <c r="M6" s="128">
        <v>35</v>
      </c>
      <c r="N6" s="10" t="str">
        <f t="shared" si="5"/>
        <v>Meet  Expectation</v>
      </c>
      <c r="O6" s="66"/>
      <c r="P6" s="23"/>
      <c r="Q6" s="79"/>
    </row>
    <row r="7" spans="1:17" ht="29.5" customHeight="1">
      <c r="A7" s="18">
        <v>6</v>
      </c>
      <c r="B7" s="10" t="s">
        <v>477</v>
      </c>
      <c r="C7" s="128">
        <v>17</v>
      </c>
      <c r="D7" s="10" t="str">
        <f t="shared" si="0"/>
        <v>Approach Expectation</v>
      </c>
      <c r="E7" s="128">
        <v>24</v>
      </c>
      <c r="F7" s="10" t="str">
        <f t="shared" si="1"/>
        <v>Approach Expectation</v>
      </c>
      <c r="G7" s="128">
        <v>21</v>
      </c>
      <c r="H7" s="11" t="str">
        <f t="shared" si="2"/>
        <v>Meet  Expectation</v>
      </c>
      <c r="I7" s="128">
        <v>17</v>
      </c>
      <c r="J7" s="10" t="str">
        <f t="shared" si="3"/>
        <v>Below Expectation</v>
      </c>
      <c r="K7" s="128">
        <v>41</v>
      </c>
      <c r="L7" s="10" t="str">
        <f t="shared" si="4"/>
        <v>Meet  Expectation</v>
      </c>
      <c r="M7" s="128">
        <v>34</v>
      </c>
      <c r="N7" s="10" t="str">
        <f t="shared" si="5"/>
        <v>Meet  Expectation</v>
      </c>
      <c r="O7" s="66"/>
      <c r="P7" s="23"/>
      <c r="Q7" s="79"/>
    </row>
    <row r="8" spans="1:17" ht="29.5" customHeight="1">
      <c r="A8" s="18">
        <v>7</v>
      </c>
      <c r="B8" s="10" t="s">
        <v>469</v>
      </c>
      <c r="C8" s="128">
        <v>13</v>
      </c>
      <c r="D8" s="10" t="str">
        <f t="shared" si="0"/>
        <v>Approach Expectation</v>
      </c>
      <c r="E8" s="128">
        <v>9</v>
      </c>
      <c r="F8" s="10" t="str">
        <f t="shared" si="1"/>
        <v>Below Expectation</v>
      </c>
      <c r="G8" s="128">
        <v>10</v>
      </c>
      <c r="H8" s="11" t="str">
        <f t="shared" si="2"/>
        <v>Approach Expectation</v>
      </c>
      <c r="I8" s="128">
        <v>11</v>
      </c>
      <c r="J8" s="10" t="str">
        <f t="shared" si="3"/>
        <v>Below Expectation</v>
      </c>
      <c r="K8" s="128">
        <v>38</v>
      </c>
      <c r="L8" s="10" t="str">
        <f t="shared" si="4"/>
        <v>Meet  Expectation</v>
      </c>
      <c r="M8" s="128">
        <v>34</v>
      </c>
      <c r="N8" s="10" t="str">
        <f t="shared" si="5"/>
        <v>Meet  Expectation</v>
      </c>
      <c r="O8" s="66"/>
      <c r="P8" s="23"/>
      <c r="Q8" s="79"/>
    </row>
    <row r="9" spans="1:17" ht="29.5" customHeight="1">
      <c r="A9" s="18">
        <v>8</v>
      </c>
      <c r="B9" s="10" t="s">
        <v>476</v>
      </c>
      <c r="C9" s="128">
        <v>11</v>
      </c>
      <c r="D9" s="10" t="str">
        <f t="shared" si="0"/>
        <v>Approach Expectation</v>
      </c>
      <c r="E9" s="128">
        <v>10</v>
      </c>
      <c r="F9" s="10" t="str">
        <f t="shared" si="1"/>
        <v>Below Expectation</v>
      </c>
      <c r="G9" s="128">
        <v>13</v>
      </c>
      <c r="H9" s="11" t="str">
        <f t="shared" si="2"/>
        <v>Approach Expectation</v>
      </c>
      <c r="I9" s="128">
        <v>21</v>
      </c>
      <c r="J9" s="10" t="str">
        <f t="shared" si="3"/>
        <v>Approach Expectation</v>
      </c>
      <c r="K9" s="128">
        <v>36</v>
      </c>
      <c r="L9" s="10" t="str">
        <f t="shared" si="4"/>
        <v>Meet  Expectation</v>
      </c>
      <c r="M9" s="128">
        <v>33</v>
      </c>
      <c r="N9" s="10" t="str">
        <f t="shared" si="5"/>
        <v>Meet  Expectation</v>
      </c>
      <c r="O9" s="66"/>
      <c r="P9" s="23"/>
      <c r="Q9" s="79"/>
    </row>
    <row r="10" spans="1:17" ht="29.5" customHeight="1">
      <c r="A10" s="18">
        <v>9</v>
      </c>
      <c r="B10" s="10" t="s">
        <v>479</v>
      </c>
      <c r="C10" s="128">
        <v>13</v>
      </c>
      <c r="D10" s="10" t="str">
        <f t="shared" si="0"/>
        <v>Approach Expectation</v>
      </c>
      <c r="E10" s="128">
        <v>18</v>
      </c>
      <c r="F10" s="10" t="str">
        <f t="shared" si="1"/>
        <v>Below Expectation</v>
      </c>
      <c r="G10" s="128">
        <v>16</v>
      </c>
      <c r="H10" s="11" t="str">
        <f t="shared" si="2"/>
        <v>Approach Expectation</v>
      </c>
      <c r="I10" s="128">
        <v>9</v>
      </c>
      <c r="J10" s="10" t="str">
        <f t="shared" si="3"/>
        <v>Below Expectation</v>
      </c>
      <c r="K10" s="128">
        <v>37</v>
      </c>
      <c r="L10" s="10" t="str">
        <f t="shared" si="4"/>
        <v>Meet  Expectation</v>
      </c>
      <c r="M10" s="128">
        <v>32</v>
      </c>
      <c r="N10" s="10" t="str">
        <f t="shared" si="5"/>
        <v>Meet  Expectation</v>
      </c>
      <c r="O10" s="66"/>
      <c r="P10" s="23"/>
      <c r="Q10" s="79"/>
    </row>
    <row r="11" spans="1:17" ht="29.5" customHeight="1">
      <c r="A11" s="18">
        <v>10</v>
      </c>
      <c r="B11" s="10" t="s">
        <v>463</v>
      </c>
      <c r="C11" s="128">
        <v>13</v>
      </c>
      <c r="D11" s="10" t="str">
        <f t="shared" si="0"/>
        <v>Approach Expectation</v>
      </c>
      <c r="E11" s="128">
        <v>13</v>
      </c>
      <c r="F11" s="10" t="str">
        <f t="shared" si="1"/>
        <v>Below Expectation</v>
      </c>
      <c r="G11" s="128">
        <v>12</v>
      </c>
      <c r="H11" s="11" t="str">
        <f t="shared" si="2"/>
        <v>Approach Expectation</v>
      </c>
      <c r="I11" s="128">
        <v>16</v>
      </c>
      <c r="J11" s="10" t="str">
        <f t="shared" si="3"/>
        <v>Below Expectation</v>
      </c>
      <c r="K11" s="128">
        <v>32</v>
      </c>
      <c r="L11" s="10" t="str">
        <f t="shared" si="4"/>
        <v>Meet  Expectation</v>
      </c>
      <c r="M11" s="128">
        <v>39</v>
      </c>
      <c r="N11" s="10" t="str">
        <f t="shared" si="5"/>
        <v>Meet  Expectation</v>
      </c>
      <c r="O11" s="66"/>
      <c r="P11" s="23"/>
      <c r="Q11" s="79"/>
    </row>
    <row r="12" spans="1:17" ht="29.5" customHeight="1">
      <c r="A12" s="18">
        <v>11</v>
      </c>
      <c r="B12" s="10" t="s">
        <v>471</v>
      </c>
      <c r="C12" s="128">
        <v>14</v>
      </c>
      <c r="D12" s="10" t="str">
        <f t="shared" si="0"/>
        <v>Approach Expectation</v>
      </c>
      <c r="E12" s="128">
        <v>7</v>
      </c>
      <c r="F12" s="10" t="str">
        <f t="shared" si="1"/>
        <v>Below Expectation</v>
      </c>
      <c r="G12" s="128">
        <v>19</v>
      </c>
      <c r="H12" s="11" t="str">
        <f t="shared" si="2"/>
        <v>Approach Expectation</v>
      </c>
      <c r="I12" s="128">
        <v>11</v>
      </c>
      <c r="J12" s="10" t="str">
        <f t="shared" si="3"/>
        <v>Below Expectation</v>
      </c>
      <c r="K12" s="128">
        <v>43</v>
      </c>
      <c r="L12" s="10" t="str">
        <f t="shared" si="4"/>
        <v>Meet  Expectation</v>
      </c>
      <c r="M12" s="128">
        <v>36</v>
      </c>
      <c r="N12" s="10" t="str">
        <f t="shared" si="5"/>
        <v>Meet  Expectation</v>
      </c>
      <c r="O12" s="66"/>
      <c r="P12" s="23"/>
      <c r="Q12" s="79"/>
    </row>
    <row r="13" spans="1:17" ht="29.5" customHeight="1">
      <c r="A13" s="18">
        <v>12</v>
      </c>
      <c r="B13" s="10" t="s">
        <v>667</v>
      </c>
      <c r="C13" s="128">
        <v>16</v>
      </c>
      <c r="D13" s="10" t="str">
        <f t="shared" si="0"/>
        <v>Approach Expectation</v>
      </c>
      <c r="E13" s="128">
        <v>11</v>
      </c>
      <c r="F13" s="10" t="str">
        <f t="shared" si="1"/>
        <v>Below Expectation</v>
      </c>
      <c r="G13" s="128">
        <v>18</v>
      </c>
      <c r="H13" s="11" t="str">
        <f t="shared" si="2"/>
        <v>Approach Expectation</v>
      </c>
      <c r="I13" s="128">
        <v>12</v>
      </c>
      <c r="J13" s="10" t="str">
        <f t="shared" si="3"/>
        <v>Below Expectation</v>
      </c>
      <c r="K13" s="128">
        <v>45</v>
      </c>
      <c r="L13" s="10" t="str">
        <f t="shared" si="4"/>
        <v>Meet  Expectation</v>
      </c>
      <c r="M13" s="128">
        <v>35</v>
      </c>
      <c r="N13" s="10" t="str">
        <f t="shared" si="5"/>
        <v>Meet  Expectation</v>
      </c>
      <c r="O13" s="66"/>
      <c r="P13" s="23"/>
      <c r="Q13" s="79"/>
    </row>
    <row r="14" spans="1:17" ht="29.5" customHeight="1">
      <c r="A14" s="18">
        <v>13</v>
      </c>
      <c r="B14" s="10" t="s">
        <v>473</v>
      </c>
      <c r="C14" s="128">
        <v>18</v>
      </c>
      <c r="D14" s="10" t="str">
        <f t="shared" si="0"/>
        <v>Approach Expectation</v>
      </c>
      <c r="E14" s="128">
        <v>11</v>
      </c>
      <c r="F14" s="10" t="str">
        <f t="shared" si="1"/>
        <v>Below Expectation</v>
      </c>
      <c r="G14" s="128">
        <v>1</v>
      </c>
      <c r="H14" s="11" t="str">
        <f t="shared" si="2"/>
        <v>Below Expectation</v>
      </c>
      <c r="I14" s="128">
        <v>19</v>
      </c>
      <c r="J14" s="10" t="str">
        <f t="shared" si="3"/>
        <v>Below Expectation</v>
      </c>
      <c r="K14" s="128">
        <v>37</v>
      </c>
      <c r="L14" s="10" t="str">
        <f t="shared" si="4"/>
        <v>Meet  Expectation</v>
      </c>
      <c r="M14" s="128">
        <v>37</v>
      </c>
      <c r="N14" s="10" t="str">
        <f t="shared" si="5"/>
        <v>Meet  Expectation</v>
      </c>
      <c r="O14" s="66"/>
      <c r="P14" s="23"/>
      <c r="Q14" s="79"/>
    </row>
    <row r="15" spans="1:17" ht="29.5" customHeight="1">
      <c r="A15" s="18">
        <v>14</v>
      </c>
      <c r="B15" s="10" t="s">
        <v>470</v>
      </c>
      <c r="C15" s="128">
        <v>10</v>
      </c>
      <c r="D15" s="10" t="str">
        <f t="shared" si="0"/>
        <v>Approach Expectation</v>
      </c>
      <c r="E15" s="128">
        <v>10</v>
      </c>
      <c r="F15" s="10" t="str">
        <f t="shared" si="1"/>
        <v>Below Expectation</v>
      </c>
      <c r="G15" s="128">
        <v>7</v>
      </c>
      <c r="H15" s="11" t="str">
        <f t="shared" si="2"/>
        <v>Below Expectation</v>
      </c>
      <c r="I15" s="128">
        <v>18</v>
      </c>
      <c r="J15" s="10" t="str">
        <f t="shared" si="3"/>
        <v>Below Expectation</v>
      </c>
      <c r="K15" s="128">
        <v>35</v>
      </c>
      <c r="L15" s="10" t="str">
        <f t="shared" si="4"/>
        <v>Meet  Expectation</v>
      </c>
      <c r="M15" s="128">
        <v>23</v>
      </c>
      <c r="N15" s="10" t="str">
        <f t="shared" si="5"/>
        <v>Approach Expectation</v>
      </c>
      <c r="O15" s="66"/>
      <c r="P15" s="23"/>
      <c r="Q15" s="79"/>
    </row>
    <row r="16" spans="1:17" ht="29.5" customHeight="1">
      <c r="A16" s="18">
        <v>15</v>
      </c>
      <c r="B16" s="10" t="s">
        <v>480</v>
      </c>
      <c r="C16" s="128">
        <v>18</v>
      </c>
      <c r="D16" s="10" t="str">
        <f t="shared" si="0"/>
        <v>Approach Expectation</v>
      </c>
      <c r="E16" s="128">
        <v>2</v>
      </c>
      <c r="F16" s="10" t="str">
        <f t="shared" si="1"/>
        <v>Below Expectation</v>
      </c>
      <c r="G16" s="128">
        <v>21</v>
      </c>
      <c r="H16" s="11" t="str">
        <f t="shared" si="2"/>
        <v>Meet  Expectation</v>
      </c>
      <c r="I16" s="128">
        <v>9</v>
      </c>
      <c r="J16" s="10" t="str">
        <f t="shared" si="3"/>
        <v>Below Expectation</v>
      </c>
      <c r="K16" s="128">
        <v>43</v>
      </c>
      <c r="L16" s="10" t="str">
        <f t="shared" si="4"/>
        <v>Meet  Expectation</v>
      </c>
      <c r="M16" s="128">
        <v>46</v>
      </c>
      <c r="N16" s="10" t="str">
        <f t="shared" si="5"/>
        <v>Exceeds  Expectation</v>
      </c>
      <c r="O16" s="66"/>
      <c r="P16" s="23"/>
      <c r="Q16" s="79"/>
    </row>
    <row r="17" spans="1:17" ht="29.5" customHeight="1">
      <c r="A17" s="18">
        <v>16</v>
      </c>
      <c r="B17" s="10" t="s">
        <v>591</v>
      </c>
      <c r="C17" s="128">
        <v>10</v>
      </c>
      <c r="D17" s="10" t="str">
        <f t="shared" si="0"/>
        <v>Approach Expectation</v>
      </c>
      <c r="E17" s="128">
        <v>12</v>
      </c>
      <c r="F17" s="10" t="str">
        <f t="shared" si="1"/>
        <v>Below Expectation</v>
      </c>
      <c r="G17" s="128">
        <v>12</v>
      </c>
      <c r="H17" s="11" t="str">
        <f t="shared" si="2"/>
        <v>Approach Expectation</v>
      </c>
      <c r="I17" s="128">
        <v>11</v>
      </c>
      <c r="J17" s="10" t="str">
        <f t="shared" si="3"/>
        <v>Below Expectation</v>
      </c>
      <c r="K17" s="128">
        <v>31</v>
      </c>
      <c r="L17" s="10" t="str">
        <f t="shared" si="4"/>
        <v>Meet  Expectation</v>
      </c>
      <c r="M17" s="128">
        <v>34</v>
      </c>
      <c r="N17" s="10" t="str">
        <f t="shared" si="5"/>
        <v>Meet  Expectation</v>
      </c>
      <c r="O17" s="66"/>
      <c r="P17" s="23"/>
      <c r="Q17" s="79"/>
    </row>
    <row r="18" spans="1:17" ht="29.5" customHeight="1">
      <c r="A18" s="146"/>
      <c r="B18" s="147" t="s">
        <v>666</v>
      </c>
      <c r="C18" s="128">
        <v>10</v>
      </c>
      <c r="D18" s="10" t="str">
        <f t="shared" si="0"/>
        <v>Approach Expectation</v>
      </c>
      <c r="E18" s="128">
        <v>6</v>
      </c>
      <c r="F18" s="10" t="str">
        <f t="shared" si="1"/>
        <v>Below Expectation</v>
      </c>
      <c r="G18" s="128">
        <v>14</v>
      </c>
      <c r="H18" s="11" t="str">
        <f t="shared" si="2"/>
        <v>Approach Expectation</v>
      </c>
      <c r="I18" s="128">
        <v>10</v>
      </c>
      <c r="J18" s="10" t="str">
        <f t="shared" si="3"/>
        <v>Below Expectation</v>
      </c>
      <c r="K18" s="128">
        <v>37</v>
      </c>
      <c r="L18" s="10" t="str">
        <f t="shared" si="4"/>
        <v>Meet  Expectation</v>
      </c>
      <c r="M18" s="128">
        <v>19</v>
      </c>
      <c r="N18" s="10" t="str">
        <f t="shared" si="5"/>
        <v>Below Expectation</v>
      </c>
      <c r="O18" s="148"/>
      <c r="P18" s="149"/>
      <c r="Q18" s="150"/>
    </row>
    <row r="19" spans="1:17" ht="29.5" customHeight="1">
      <c r="A19" s="18">
        <v>17</v>
      </c>
      <c r="B19" s="10" t="s">
        <v>478</v>
      </c>
      <c r="C19" s="128">
        <v>13</v>
      </c>
      <c r="D19" s="10" t="str">
        <f t="shared" si="0"/>
        <v>Approach Expectation</v>
      </c>
      <c r="E19" s="128">
        <v>8</v>
      </c>
      <c r="F19" s="10" t="str">
        <f t="shared" si="1"/>
        <v>Below Expectation</v>
      </c>
      <c r="G19" s="128">
        <v>9</v>
      </c>
      <c r="H19" s="11" t="str">
        <f t="shared" si="2"/>
        <v>Below Expectation</v>
      </c>
      <c r="I19" s="128">
        <v>11</v>
      </c>
      <c r="J19" s="10" t="str">
        <f t="shared" si="3"/>
        <v>Below Expectation</v>
      </c>
      <c r="K19" s="128">
        <v>37</v>
      </c>
      <c r="L19" s="10" t="str">
        <f t="shared" si="4"/>
        <v>Meet  Expectation</v>
      </c>
      <c r="M19" s="128">
        <v>26</v>
      </c>
      <c r="N19" s="10" t="str">
        <f t="shared" si="5"/>
        <v>Approach Expectation</v>
      </c>
      <c r="O19" s="66"/>
      <c r="P19" s="23"/>
      <c r="Q19" s="79"/>
    </row>
    <row r="20" spans="1:17" ht="29.5" customHeight="1">
      <c r="A20" s="18">
        <v>18</v>
      </c>
      <c r="B20" s="10" t="s">
        <v>467</v>
      </c>
      <c r="C20" s="128">
        <v>12</v>
      </c>
      <c r="D20" s="10" t="str">
        <f t="shared" si="0"/>
        <v>Approach Expectation</v>
      </c>
      <c r="E20" s="128">
        <v>5</v>
      </c>
      <c r="F20" s="10" t="str">
        <f t="shared" si="1"/>
        <v>Below Expectation</v>
      </c>
      <c r="G20" s="128">
        <v>12</v>
      </c>
      <c r="H20" s="11" t="str">
        <f t="shared" si="2"/>
        <v>Approach Expectation</v>
      </c>
      <c r="I20" s="128">
        <v>3</v>
      </c>
      <c r="J20" s="10" t="str">
        <f t="shared" si="3"/>
        <v>Below Expectation</v>
      </c>
      <c r="K20" s="128">
        <v>31</v>
      </c>
      <c r="L20" s="10" t="str">
        <f t="shared" si="4"/>
        <v>Meet  Expectation</v>
      </c>
      <c r="M20" s="128">
        <v>35</v>
      </c>
      <c r="N20" s="10" t="str">
        <f t="shared" si="5"/>
        <v>Meet  Expectation</v>
      </c>
      <c r="O20" s="66"/>
      <c r="P20" s="23"/>
      <c r="Q20" s="79"/>
    </row>
    <row r="21" spans="1:17" ht="29.5" customHeight="1">
      <c r="A21" s="18">
        <v>19</v>
      </c>
      <c r="B21" s="10" t="s">
        <v>474</v>
      </c>
      <c r="C21" s="128">
        <v>12</v>
      </c>
      <c r="D21" s="10" t="str">
        <f t="shared" si="0"/>
        <v>Approach Expectation</v>
      </c>
      <c r="E21" s="128">
        <v>3</v>
      </c>
      <c r="F21" s="10" t="str">
        <f t="shared" si="1"/>
        <v>Below Expectation</v>
      </c>
      <c r="G21" s="128">
        <v>10</v>
      </c>
      <c r="H21" s="11" t="str">
        <f t="shared" si="2"/>
        <v>Approach Expectation</v>
      </c>
      <c r="I21" s="128">
        <v>5</v>
      </c>
      <c r="J21" s="10" t="str">
        <f t="shared" si="3"/>
        <v>Below Expectation</v>
      </c>
      <c r="K21" s="128">
        <v>14</v>
      </c>
      <c r="L21" s="10" t="str">
        <f t="shared" si="4"/>
        <v>Below Expectation</v>
      </c>
      <c r="M21" s="128">
        <v>25</v>
      </c>
      <c r="N21" s="10" t="str">
        <f t="shared" si="5"/>
        <v>Approach Expectation</v>
      </c>
      <c r="O21" s="66"/>
      <c r="P21" s="23"/>
      <c r="Q21" s="79"/>
    </row>
    <row r="22" spans="1:17" ht="29.5" customHeight="1">
      <c r="A22" s="18">
        <v>20</v>
      </c>
      <c r="B22" s="10" t="s">
        <v>472</v>
      </c>
      <c r="C22" s="128">
        <v>10</v>
      </c>
      <c r="D22" s="10" t="str">
        <f t="shared" si="0"/>
        <v>Approach Expectation</v>
      </c>
      <c r="E22" s="128">
        <v>9</v>
      </c>
      <c r="F22" s="10" t="str">
        <f t="shared" si="1"/>
        <v>Below Expectation</v>
      </c>
      <c r="G22" s="128">
        <v>8</v>
      </c>
      <c r="H22" s="11" t="str">
        <f t="shared" si="2"/>
        <v>Below Expectation</v>
      </c>
      <c r="I22" s="128">
        <v>12</v>
      </c>
      <c r="J22" s="10" t="str">
        <f t="shared" si="3"/>
        <v>Below Expectation</v>
      </c>
      <c r="K22" s="128">
        <v>24</v>
      </c>
      <c r="L22" s="10" t="str">
        <f t="shared" si="4"/>
        <v>Approach Expectation</v>
      </c>
      <c r="M22" s="128">
        <v>33</v>
      </c>
      <c r="N22" s="10" t="str">
        <f t="shared" si="5"/>
        <v>Meet  Expectation</v>
      </c>
      <c r="O22" s="66"/>
      <c r="P22" s="23"/>
      <c r="Q22" s="79"/>
    </row>
    <row r="23" spans="1:17" ht="29.5" customHeight="1">
      <c r="A23" s="18">
        <v>21</v>
      </c>
      <c r="B23" s="10" t="s">
        <v>462</v>
      </c>
      <c r="C23" s="128">
        <v>12</v>
      </c>
      <c r="D23" s="10" t="str">
        <f t="shared" si="0"/>
        <v>Approach Expectation</v>
      </c>
      <c r="E23" s="128">
        <v>7</v>
      </c>
      <c r="F23" s="10" t="str">
        <f t="shared" si="1"/>
        <v>Below Expectation</v>
      </c>
      <c r="G23" s="128">
        <v>14</v>
      </c>
      <c r="H23" s="11" t="str">
        <f t="shared" si="2"/>
        <v>Approach Expectation</v>
      </c>
      <c r="I23" s="128">
        <v>5</v>
      </c>
      <c r="J23" s="10" t="str">
        <f t="shared" si="3"/>
        <v>Below Expectation</v>
      </c>
      <c r="K23" s="128">
        <v>31</v>
      </c>
      <c r="L23" s="10" t="str">
        <f t="shared" si="4"/>
        <v>Meet  Expectation</v>
      </c>
      <c r="M23" s="128">
        <v>21</v>
      </c>
      <c r="N23" s="10" t="str">
        <f t="shared" si="5"/>
        <v>Approach Expectation</v>
      </c>
      <c r="O23" s="66"/>
      <c r="P23" s="23"/>
      <c r="Q23" s="79"/>
    </row>
  </sheetData>
  <phoneticPr fontId="9" type="noConversion"/>
  <conditionalFormatting sqref="O2:O23">
    <cfRule type="expression" priority="25" stopIfTrue="1">
      <formula>O2=""</formula>
    </cfRule>
    <cfRule type="expression" dxfId="86" priority="26" stopIfTrue="1">
      <formula>O2=KeyCustom2</formula>
    </cfRule>
    <cfRule type="expression" dxfId="85" priority="27" stopIfTrue="1">
      <formula>O2=KeyCustom1</formula>
    </cfRule>
    <cfRule type="expression" dxfId="84" priority="28" stopIfTrue="1">
      <formula>O2=KeySick</formula>
    </cfRule>
    <cfRule type="expression" dxfId="83" priority="29" stopIfTrue="1">
      <formula>O2=KeyPersonal</formula>
    </cfRule>
    <cfRule type="expression" dxfId="82" priority="30" stopIfTrue="1">
      <formula>O2=KeyVacation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H1" xr:uid="{BC90FED0-0340-44EE-A27F-A743F2A4E5BB}"/>
  </dataValidations>
  <printOptions horizontalCentered="1"/>
  <pageMargins left="0.25" right="0.25" top="0.75" bottom="0.75" header="0.3" footer="0.3"/>
  <pageSetup scale="6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90D0-6995-46DC-A26C-E0724CE799C6}">
  <sheetPr>
    <tabColor rgb="FF00B050"/>
    <pageSetUpPr fitToPage="1"/>
  </sheetPr>
  <dimension ref="A1:N59"/>
  <sheetViews>
    <sheetView showGridLines="0" topLeftCell="A49" zoomScale="57" zoomScaleNormal="73" zoomScalePageLayoutView="46" workbookViewId="0">
      <selection activeCell="C46" sqref="C46"/>
    </sheetView>
  </sheetViews>
  <sheetFormatPr defaultColWidth="8.81640625" defaultRowHeight="29.5" customHeight="1"/>
  <cols>
    <col min="1" max="1" width="6.26953125" style="20" bestFit="1" customWidth="1"/>
    <col min="2" max="2" width="37.26953125" style="20" bestFit="1" customWidth="1"/>
    <col min="3" max="3" width="52.90625" style="20" customWidth="1"/>
    <col min="4" max="4" width="13.36328125" style="20" customWidth="1"/>
    <col min="5" max="5" width="39.54296875" style="20" bestFit="1" customWidth="1"/>
    <col min="6" max="6" width="8.7265625" style="20" customWidth="1"/>
    <col min="7" max="7" width="41.453125" style="20" customWidth="1"/>
    <col min="8" max="8" width="16.1796875" style="20" bestFit="1" customWidth="1"/>
    <col min="9" max="9" width="43.54296875" style="20" customWidth="1"/>
    <col min="10" max="10" width="10.54296875" style="20" customWidth="1"/>
    <col min="11" max="11" width="58.1796875" style="20" customWidth="1"/>
    <col min="12" max="12" width="13.36328125" style="85" customWidth="1"/>
    <col min="13" max="13" width="21" style="20" bestFit="1" customWidth="1"/>
    <col min="14" max="14" width="49.90625" style="20" bestFit="1" customWidth="1"/>
    <col min="15" max="16384" width="8.81640625" style="20"/>
  </cols>
  <sheetData>
    <row r="1" spans="1:14" s="17" customFormat="1" ht="29.5" customHeight="1">
      <c r="A1" s="4" t="s">
        <v>83</v>
      </c>
      <c r="B1" s="4" t="s">
        <v>82</v>
      </c>
      <c r="C1" s="4" t="s">
        <v>0</v>
      </c>
      <c r="D1" s="16" t="s">
        <v>75</v>
      </c>
      <c r="E1" s="16" t="s">
        <v>590</v>
      </c>
      <c r="F1" s="16" t="s">
        <v>76</v>
      </c>
      <c r="G1" s="16" t="s">
        <v>640</v>
      </c>
      <c r="H1" s="16" t="s">
        <v>77</v>
      </c>
      <c r="I1" s="16" t="s">
        <v>641</v>
      </c>
      <c r="J1" s="16" t="s">
        <v>592</v>
      </c>
      <c r="K1" s="16" t="s">
        <v>646</v>
      </c>
      <c r="L1" s="77" t="s">
        <v>657</v>
      </c>
      <c r="M1" s="16" t="s">
        <v>658</v>
      </c>
      <c r="N1" s="117" t="s">
        <v>659</v>
      </c>
    </row>
    <row r="2" spans="1:14" ht="29.5" customHeight="1">
      <c r="A2" s="18">
        <v>1</v>
      </c>
      <c r="B2" s="10" t="s">
        <v>423</v>
      </c>
      <c r="C2" s="10" t="s">
        <v>424</v>
      </c>
      <c r="D2" s="63">
        <v>64</v>
      </c>
      <c r="E2" s="7" t="str">
        <f t="shared" ref="E2:E33" si="0">IF(D2="","",IF(D2&lt;=44,"Below Expectation",IF(D2&lt;=59,"Approach Expectation",IF(D2&lt;=79,"Meet  Expectation",IF(D2&lt;=100,"Exceeds  Expectation",".................................")))))</f>
        <v>Meet  Expectation</v>
      </c>
      <c r="F2" s="63">
        <v>30</v>
      </c>
      <c r="G2" s="10" t="str">
        <f>IF(F2&lt;=19,"Below Expectation",IF(F2&lt;=15,"Approach Expectation",IF(F2&lt;=31,"Meet  Expectation",IF(F2&lt;=40,"Exceeds  Expectation","⚠️."))))</f>
        <v>Meet  Expectation</v>
      </c>
      <c r="H2" s="63">
        <v>30</v>
      </c>
      <c r="I2" s="10" t="str">
        <f t="shared" ref="I2:I33" si="1">IF(H2&lt;=19,"Below Expectation",IF(H2&lt;=23,"Approach Expectation",IF(H2&lt;=31,"Meet  Expectation",IF(H2&lt;=40,"Exceeds  Expectation","⚠️."))))</f>
        <v>Meet  Expectation</v>
      </c>
      <c r="J2" s="63">
        <v>34</v>
      </c>
      <c r="K2" s="7" t="str">
        <f t="shared" ref="K2:K33" si="2">IF(J2="","",IF(J2&lt;=44,"Below Expectation",IF(J2&lt;=59,"Approach Expectation",IF(J2&lt;=79,"Meet  Expectation",IF(J2&lt;=100,"Exceeds  Expectation",".................................")))))</f>
        <v>Below Expectation</v>
      </c>
      <c r="L2" s="41"/>
      <c r="M2" s="65"/>
      <c r="N2" s="101"/>
    </row>
    <row r="3" spans="1:14" ht="29.5" customHeight="1">
      <c r="A3" s="18">
        <v>2</v>
      </c>
      <c r="B3" s="10" t="s">
        <v>359</v>
      </c>
      <c r="C3" s="10" t="s">
        <v>360</v>
      </c>
      <c r="D3" s="21">
        <v>80</v>
      </c>
      <c r="E3" s="7" t="str">
        <f t="shared" si="0"/>
        <v>Exceeds  Expectation</v>
      </c>
      <c r="F3" s="19">
        <v>25</v>
      </c>
      <c r="G3" s="10" t="str">
        <f t="shared" ref="G3:G33" si="3">IF(F3&lt;=19,"Below Expectation",IF(F3&lt;=15,"Approach Expectation",IF(F3&lt;=31,"Meet  Expectation",IF(F3&lt;=40,"Exceeds  Expectation","⚠️."))))</f>
        <v>Meet  Expectation</v>
      </c>
      <c r="H3" s="19">
        <v>31</v>
      </c>
      <c r="I3" s="10" t="str">
        <f t="shared" si="1"/>
        <v>Meet  Expectation</v>
      </c>
      <c r="J3" s="19">
        <v>52</v>
      </c>
      <c r="K3" s="10" t="str">
        <f t="shared" si="2"/>
        <v>Approach Expectation</v>
      </c>
      <c r="L3" s="41"/>
      <c r="M3" s="65"/>
      <c r="N3" s="101"/>
    </row>
    <row r="4" spans="1:14" ht="29.5" customHeight="1">
      <c r="A4" s="18">
        <v>3</v>
      </c>
      <c r="B4" s="10" t="s">
        <v>446</v>
      </c>
      <c r="C4" s="10" t="s">
        <v>447</v>
      </c>
      <c r="D4" s="63">
        <v>84</v>
      </c>
      <c r="E4" s="7" t="str">
        <f t="shared" si="0"/>
        <v>Exceeds  Expectation</v>
      </c>
      <c r="F4" s="63">
        <v>15</v>
      </c>
      <c r="G4" s="10" t="str">
        <f t="shared" si="3"/>
        <v>Below Expectation</v>
      </c>
      <c r="H4" s="63">
        <v>25</v>
      </c>
      <c r="I4" s="10" t="str">
        <f t="shared" si="1"/>
        <v>Meet  Expectation</v>
      </c>
      <c r="J4" s="63">
        <v>60</v>
      </c>
      <c r="K4" s="10" t="str">
        <f t="shared" si="2"/>
        <v>Meet  Expectation</v>
      </c>
      <c r="L4" s="41"/>
      <c r="M4" s="65"/>
      <c r="N4" s="101"/>
    </row>
    <row r="5" spans="1:14" ht="29.5" customHeight="1">
      <c r="A5" s="18">
        <v>4</v>
      </c>
      <c r="B5" s="10" t="s">
        <v>425</v>
      </c>
      <c r="C5" s="10" t="s">
        <v>426</v>
      </c>
      <c r="D5" s="63">
        <v>78</v>
      </c>
      <c r="E5" s="7" t="str">
        <f t="shared" si="0"/>
        <v>Meet  Expectation</v>
      </c>
      <c r="F5" s="63">
        <v>14</v>
      </c>
      <c r="G5" s="10" t="str">
        <f>IF(F5&lt;=19,"Below Expectation",IF(F5&lt;=15,"Approach Expectation",IF(F5&lt;=31,"Meet  Expectation",IF(F5&lt;=40,"Exceeds  Expectation","⚠️."))))</f>
        <v>Below Expectation</v>
      </c>
      <c r="H5" s="63">
        <v>32</v>
      </c>
      <c r="I5" s="10" t="str">
        <f t="shared" si="1"/>
        <v>Exceeds  Expectation</v>
      </c>
      <c r="J5" s="63">
        <v>54</v>
      </c>
      <c r="K5" s="10" t="str">
        <f t="shared" si="2"/>
        <v>Approach Expectation</v>
      </c>
      <c r="L5" s="41"/>
      <c r="M5" s="65"/>
      <c r="N5" s="101"/>
    </row>
    <row r="6" spans="1:14" ht="29.5" customHeight="1">
      <c r="A6" s="18">
        <v>5</v>
      </c>
      <c r="B6" s="10" t="s">
        <v>399</v>
      </c>
      <c r="C6" s="10" t="s">
        <v>400</v>
      </c>
      <c r="D6" s="62">
        <v>88</v>
      </c>
      <c r="E6" s="7" t="str">
        <f t="shared" si="0"/>
        <v>Exceeds  Expectation</v>
      </c>
      <c r="F6" s="61">
        <v>18</v>
      </c>
      <c r="G6" s="10" t="str">
        <f t="shared" si="3"/>
        <v>Below Expectation</v>
      </c>
      <c r="H6" s="61">
        <v>36</v>
      </c>
      <c r="I6" s="10" t="str">
        <f t="shared" si="1"/>
        <v>Exceeds  Expectation</v>
      </c>
      <c r="J6" s="61">
        <v>70</v>
      </c>
      <c r="K6" s="10" t="str">
        <f t="shared" si="2"/>
        <v>Meet  Expectation</v>
      </c>
      <c r="L6" s="41"/>
      <c r="M6" s="65"/>
      <c r="N6" s="101"/>
    </row>
    <row r="7" spans="1:14" ht="29.5" customHeight="1">
      <c r="A7" s="18">
        <v>6</v>
      </c>
      <c r="B7" s="10" t="s">
        <v>431</v>
      </c>
      <c r="C7" s="10" t="s">
        <v>432</v>
      </c>
      <c r="D7" s="63">
        <v>82</v>
      </c>
      <c r="E7" s="7" t="str">
        <f t="shared" si="0"/>
        <v>Exceeds  Expectation</v>
      </c>
      <c r="F7" s="63">
        <v>20</v>
      </c>
      <c r="G7" s="10" t="str">
        <f t="shared" si="3"/>
        <v>Meet  Expectation</v>
      </c>
      <c r="H7" s="63">
        <v>24</v>
      </c>
      <c r="I7" s="10" t="str">
        <f t="shared" si="1"/>
        <v>Meet  Expectation</v>
      </c>
      <c r="J7" s="63">
        <v>56</v>
      </c>
      <c r="K7" s="10" t="str">
        <f t="shared" si="2"/>
        <v>Approach Expectation</v>
      </c>
      <c r="L7" s="41"/>
      <c r="M7" s="65"/>
      <c r="N7" s="101"/>
    </row>
    <row r="8" spans="1:14" ht="29.5" customHeight="1">
      <c r="A8" s="18">
        <v>7</v>
      </c>
      <c r="B8" s="10" t="s">
        <v>389</v>
      </c>
      <c r="C8" s="10" t="s">
        <v>390</v>
      </c>
      <c r="D8" s="21">
        <v>80</v>
      </c>
      <c r="E8" s="7" t="str">
        <f t="shared" si="0"/>
        <v>Exceeds  Expectation</v>
      </c>
      <c r="F8" s="21">
        <v>24</v>
      </c>
      <c r="G8" s="10" t="str">
        <f t="shared" si="3"/>
        <v>Meet  Expectation</v>
      </c>
      <c r="H8" s="21">
        <v>27</v>
      </c>
      <c r="I8" s="10" t="str">
        <f t="shared" si="1"/>
        <v>Meet  Expectation</v>
      </c>
      <c r="J8" s="21">
        <v>44</v>
      </c>
      <c r="K8" s="10" t="str">
        <f t="shared" si="2"/>
        <v>Below Expectation</v>
      </c>
      <c r="L8" s="41"/>
      <c r="M8" s="65"/>
      <c r="N8" s="101"/>
    </row>
    <row r="9" spans="1:14" ht="29.5" customHeight="1">
      <c r="A9" s="18">
        <v>8</v>
      </c>
      <c r="B9" s="10" t="s">
        <v>417</v>
      </c>
      <c r="C9" s="10" t="s">
        <v>418</v>
      </c>
      <c r="D9" s="21">
        <v>42</v>
      </c>
      <c r="E9" s="7" t="str">
        <f t="shared" si="0"/>
        <v>Below Expectation</v>
      </c>
      <c r="F9" s="21">
        <v>30</v>
      </c>
      <c r="G9" s="10" t="str">
        <f t="shared" si="3"/>
        <v>Meet  Expectation</v>
      </c>
      <c r="H9" s="21">
        <v>24</v>
      </c>
      <c r="I9" s="10" t="str">
        <f t="shared" si="1"/>
        <v>Meet  Expectation</v>
      </c>
      <c r="J9" s="63">
        <v>50</v>
      </c>
      <c r="K9" s="10" t="str">
        <f t="shared" si="2"/>
        <v>Approach Expectation</v>
      </c>
      <c r="L9" s="41"/>
      <c r="M9" s="65"/>
      <c r="N9" s="101"/>
    </row>
    <row r="10" spans="1:14" ht="29.5" customHeight="1">
      <c r="A10" s="18">
        <v>9</v>
      </c>
      <c r="B10" s="10" t="s">
        <v>395</v>
      </c>
      <c r="C10" s="10" t="s">
        <v>396</v>
      </c>
      <c r="D10" s="21">
        <v>70</v>
      </c>
      <c r="E10" s="7" t="str">
        <f t="shared" si="0"/>
        <v>Meet  Expectation</v>
      </c>
      <c r="F10" s="21">
        <v>31</v>
      </c>
      <c r="G10" s="10" t="str">
        <f t="shared" si="3"/>
        <v>Meet  Expectation</v>
      </c>
      <c r="H10" s="21">
        <v>25</v>
      </c>
      <c r="I10" s="10" t="str">
        <f t="shared" si="1"/>
        <v>Meet  Expectation</v>
      </c>
      <c r="J10" s="21"/>
      <c r="K10" s="10" t="str">
        <f t="shared" si="2"/>
        <v/>
      </c>
      <c r="L10" s="41"/>
      <c r="M10" s="65"/>
      <c r="N10" s="101"/>
    </row>
    <row r="11" spans="1:14" ht="29.5" customHeight="1">
      <c r="A11" s="18">
        <v>10</v>
      </c>
      <c r="B11" s="10" t="s">
        <v>387</v>
      </c>
      <c r="C11" s="10" t="s">
        <v>388</v>
      </c>
      <c r="D11" s="21">
        <v>96</v>
      </c>
      <c r="E11" s="7" t="str">
        <f t="shared" si="0"/>
        <v>Exceeds  Expectation</v>
      </c>
      <c r="F11" s="21">
        <v>34</v>
      </c>
      <c r="G11" s="10" t="str">
        <f t="shared" si="3"/>
        <v>Exceeds  Expectation</v>
      </c>
      <c r="H11" s="21">
        <v>22</v>
      </c>
      <c r="I11" s="10" t="str">
        <f t="shared" si="1"/>
        <v>Approach Expectation</v>
      </c>
      <c r="J11" s="21">
        <v>50</v>
      </c>
      <c r="K11" s="10" t="str">
        <f t="shared" si="2"/>
        <v>Approach Expectation</v>
      </c>
      <c r="L11" s="41"/>
      <c r="M11" s="65"/>
      <c r="N11" s="101"/>
    </row>
    <row r="12" spans="1:14" ht="29.5" customHeight="1">
      <c r="A12" s="18">
        <v>11</v>
      </c>
      <c r="B12" s="10" t="s">
        <v>385</v>
      </c>
      <c r="C12" s="10" t="s">
        <v>386</v>
      </c>
      <c r="D12" s="63">
        <v>52</v>
      </c>
      <c r="E12" s="7" t="str">
        <f t="shared" si="0"/>
        <v>Approach Expectation</v>
      </c>
      <c r="F12" s="63">
        <v>18</v>
      </c>
      <c r="G12" s="10" t="str">
        <f t="shared" si="3"/>
        <v>Below Expectation</v>
      </c>
      <c r="H12" s="63">
        <v>24</v>
      </c>
      <c r="I12" s="10" t="str">
        <f t="shared" si="1"/>
        <v>Meet  Expectation</v>
      </c>
      <c r="J12" s="63">
        <v>32</v>
      </c>
      <c r="K12" s="10" t="str">
        <f t="shared" si="2"/>
        <v>Below Expectation</v>
      </c>
      <c r="L12" s="41"/>
      <c r="M12" s="65"/>
      <c r="N12" s="101"/>
    </row>
    <row r="13" spans="1:14" ht="29.5" customHeight="1">
      <c r="A13" s="18">
        <v>12</v>
      </c>
      <c r="B13" s="10" t="s">
        <v>407</v>
      </c>
      <c r="C13" s="10" t="s">
        <v>408</v>
      </c>
      <c r="D13" s="63">
        <v>56</v>
      </c>
      <c r="E13" s="7" t="str">
        <f t="shared" si="0"/>
        <v>Approach Expectation</v>
      </c>
      <c r="F13" s="63">
        <v>19</v>
      </c>
      <c r="G13" s="10" t="str">
        <f t="shared" si="3"/>
        <v>Below Expectation</v>
      </c>
      <c r="H13" s="63">
        <v>12</v>
      </c>
      <c r="I13" s="10" t="str">
        <f t="shared" si="1"/>
        <v>Below Expectation</v>
      </c>
      <c r="J13" s="63"/>
      <c r="K13" s="10" t="str">
        <f t="shared" si="2"/>
        <v/>
      </c>
      <c r="L13" s="41"/>
      <c r="M13" s="65"/>
      <c r="N13" s="101"/>
    </row>
    <row r="14" spans="1:14" ht="29.5" customHeight="1">
      <c r="A14" s="18">
        <v>13</v>
      </c>
      <c r="B14" s="10" t="s">
        <v>405</v>
      </c>
      <c r="C14" s="10" t="s">
        <v>406</v>
      </c>
      <c r="D14" s="63">
        <v>48</v>
      </c>
      <c r="E14" s="7" t="str">
        <f t="shared" si="0"/>
        <v>Approach Expectation</v>
      </c>
      <c r="F14" s="63">
        <v>20</v>
      </c>
      <c r="G14" s="10" t="str">
        <f t="shared" si="3"/>
        <v>Meet  Expectation</v>
      </c>
      <c r="H14" s="63">
        <v>16</v>
      </c>
      <c r="I14" s="10" t="str">
        <f t="shared" si="1"/>
        <v>Below Expectation</v>
      </c>
      <c r="J14" s="63">
        <v>48</v>
      </c>
      <c r="K14" s="10" t="str">
        <f t="shared" si="2"/>
        <v>Approach Expectation</v>
      </c>
      <c r="L14" s="41"/>
      <c r="M14" s="65"/>
      <c r="N14" s="101"/>
    </row>
    <row r="15" spans="1:14" ht="29.5" customHeight="1">
      <c r="A15" s="18">
        <v>14</v>
      </c>
      <c r="B15" s="10" t="s">
        <v>429</v>
      </c>
      <c r="C15" s="10" t="s">
        <v>430</v>
      </c>
      <c r="D15" s="63">
        <v>82</v>
      </c>
      <c r="E15" s="7" t="str">
        <f t="shared" si="0"/>
        <v>Exceeds  Expectation</v>
      </c>
      <c r="F15" s="63">
        <v>18</v>
      </c>
      <c r="G15" s="10" t="str">
        <f t="shared" si="3"/>
        <v>Below Expectation</v>
      </c>
      <c r="H15" s="63">
        <v>18</v>
      </c>
      <c r="I15" s="10" t="str">
        <f t="shared" si="1"/>
        <v>Below Expectation</v>
      </c>
      <c r="J15" s="63">
        <v>48</v>
      </c>
      <c r="K15" s="10" t="str">
        <f t="shared" si="2"/>
        <v>Approach Expectation</v>
      </c>
      <c r="L15" s="41"/>
      <c r="M15" s="65"/>
      <c r="N15" s="101"/>
    </row>
    <row r="16" spans="1:14" ht="29.5" customHeight="1">
      <c r="A16" s="18">
        <v>15</v>
      </c>
      <c r="B16" s="10" t="s">
        <v>403</v>
      </c>
      <c r="C16" s="10" t="s">
        <v>404</v>
      </c>
      <c r="D16" s="21">
        <v>0</v>
      </c>
      <c r="E16" s="7" t="str">
        <f t="shared" si="0"/>
        <v>Below Expectation</v>
      </c>
      <c r="F16" s="21">
        <v>17</v>
      </c>
      <c r="G16" s="10" t="str">
        <f t="shared" si="3"/>
        <v>Below Expectation</v>
      </c>
      <c r="H16" s="21">
        <v>11</v>
      </c>
      <c r="I16" s="10" t="str">
        <f t="shared" si="1"/>
        <v>Below Expectation</v>
      </c>
      <c r="J16" s="21">
        <v>22</v>
      </c>
      <c r="K16" s="10" t="str">
        <f t="shared" si="2"/>
        <v>Below Expectation</v>
      </c>
      <c r="L16" s="41"/>
      <c r="M16" s="65"/>
      <c r="N16" s="101"/>
    </row>
    <row r="17" spans="1:14" ht="29.5" customHeight="1">
      <c r="A17" s="18">
        <v>16</v>
      </c>
      <c r="B17" s="10" t="s">
        <v>448</v>
      </c>
      <c r="C17" s="10" t="s">
        <v>449</v>
      </c>
      <c r="D17" s="63">
        <v>16</v>
      </c>
      <c r="E17" s="7" t="str">
        <f t="shared" si="0"/>
        <v>Below Expectation</v>
      </c>
      <c r="F17" s="63">
        <v>16</v>
      </c>
      <c r="G17" s="10" t="str">
        <f t="shared" si="3"/>
        <v>Below Expectation</v>
      </c>
      <c r="H17" s="63">
        <v>20</v>
      </c>
      <c r="I17" s="10" t="str">
        <f t="shared" si="1"/>
        <v>Approach Expectation</v>
      </c>
      <c r="J17" s="63">
        <v>50</v>
      </c>
      <c r="K17" s="10" t="str">
        <f t="shared" si="2"/>
        <v>Approach Expectation</v>
      </c>
      <c r="L17" s="41"/>
      <c r="M17" s="65"/>
      <c r="N17" s="101"/>
    </row>
    <row r="18" spans="1:14" ht="29.5" customHeight="1">
      <c r="A18" s="18">
        <v>17</v>
      </c>
      <c r="B18" s="10" t="s">
        <v>421</v>
      </c>
      <c r="C18" s="10" t="s">
        <v>422</v>
      </c>
      <c r="D18" s="63">
        <v>62</v>
      </c>
      <c r="E18" s="7" t="str">
        <f t="shared" si="0"/>
        <v>Meet  Expectation</v>
      </c>
      <c r="F18" s="63">
        <v>17</v>
      </c>
      <c r="G18" s="10" t="str">
        <f t="shared" si="3"/>
        <v>Below Expectation</v>
      </c>
      <c r="H18" s="63">
        <v>21</v>
      </c>
      <c r="I18" s="10" t="str">
        <f t="shared" si="1"/>
        <v>Approach Expectation</v>
      </c>
      <c r="J18" s="63">
        <v>54</v>
      </c>
      <c r="K18" s="10" t="str">
        <f t="shared" si="2"/>
        <v>Approach Expectation</v>
      </c>
      <c r="L18" s="41"/>
      <c r="M18" s="65"/>
      <c r="N18" s="101"/>
    </row>
    <row r="19" spans="1:14" ht="29.5" customHeight="1">
      <c r="A19" s="18">
        <v>18</v>
      </c>
      <c r="B19" s="10" t="s">
        <v>419</v>
      </c>
      <c r="C19" s="10" t="s">
        <v>420</v>
      </c>
      <c r="D19" s="63">
        <v>80</v>
      </c>
      <c r="E19" s="7" t="str">
        <f t="shared" si="0"/>
        <v>Exceeds  Expectation</v>
      </c>
      <c r="F19" s="63">
        <v>18</v>
      </c>
      <c r="G19" s="10" t="str">
        <f t="shared" si="3"/>
        <v>Below Expectation</v>
      </c>
      <c r="H19" s="21">
        <v>21</v>
      </c>
      <c r="I19" s="10" t="str">
        <f t="shared" si="1"/>
        <v>Approach Expectation</v>
      </c>
      <c r="J19" s="63">
        <v>41</v>
      </c>
      <c r="K19" s="10" t="str">
        <f t="shared" si="2"/>
        <v>Below Expectation</v>
      </c>
      <c r="L19" s="41"/>
      <c r="M19" s="65"/>
      <c r="N19" s="101"/>
    </row>
    <row r="20" spans="1:14" ht="29.5" customHeight="1">
      <c r="A20" s="18">
        <v>19</v>
      </c>
      <c r="B20" s="10" t="s">
        <v>365</v>
      </c>
      <c r="C20" s="10" t="s">
        <v>366</v>
      </c>
      <c r="D20" s="21">
        <v>54</v>
      </c>
      <c r="E20" s="7" t="str">
        <f t="shared" si="0"/>
        <v>Approach Expectation</v>
      </c>
      <c r="F20" s="21">
        <v>19</v>
      </c>
      <c r="G20" s="10" t="str">
        <f t="shared" si="3"/>
        <v>Below Expectation</v>
      </c>
      <c r="H20" s="63">
        <v>20</v>
      </c>
      <c r="I20" s="10" t="str">
        <f t="shared" si="1"/>
        <v>Approach Expectation</v>
      </c>
      <c r="J20" s="21"/>
      <c r="K20" s="10" t="str">
        <f t="shared" si="2"/>
        <v/>
      </c>
      <c r="L20" s="41"/>
      <c r="M20" s="65"/>
      <c r="N20" s="101"/>
    </row>
    <row r="21" spans="1:14" ht="29.5" customHeight="1">
      <c r="A21" s="18">
        <v>20</v>
      </c>
      <c r="B21" s="10" t="s">
        <v>355</v>
      </c>
      <c r="C21" s="10" t="s">
        <v>356</v>
      </c>
      <c r="D21" s="19">
        <v>42</v>
      </c>
      <c r="E21" s="7" t="str">
        <f t="shared" si="0"/>
        <v>Below Expectation</v>
      </c>
      <c r="F21" s="19">
        <v>20</v>
      </c>
      <c r="G21" s="10" t="str">
        <f t="shared" si="3"/>
        <v>Meet  Expectation</v>
      </c>
      <c r="H21" s="19">
        <v>16</v>
      </c>
      <c r="I21" s="10" t="str">
        <f t="shared" si="1"/>
        <v>Below Expectation</v>
      </c>
      <c r="J21" s="19">
        <v>22</v>
      </c>
      <c r="K21" s="10" t="str">
        <f t="shared" si="2"/>
        <v>Below Expectation</v>
      </c>
      <c r="L21" s="41"/>
      <c r="M21" s="65"/>
      <c r="N21" s="101"/>
    </row>
    <row r="22" spans="1:14" ht="29.5" customHeight="1">
      <c r="A22" s="18">
        <v>21</v>
      </c>
      <c r="B22" s="10" t="s">
        <v>377</v>
      </c>
      <c r="C22" s="10" t="s">
        <v>378</v>
      </c>
      <c r="D22" s="21">
        <v>16</v>
      </c>
      <c r="E22" s="7" t="str">
        <f t="shared" si="0"/>
        <v>Below Expectation</v>
      </c>
      <c r="F22" s="21">
        <v>22</v>
      </c>
      <c r="G22" s="10" t="str">
        <f t="shared" si="3"/>
        <v>Meet  Expectation</v>
      </c>
      <c r="H22" s="21">
        <v>25</v>
      </c>
      <c r="I22" s="10" t="str">
        <f t="shared" si="1"/>
        <v>Meet  Expectation</v>
      </c>
      <c r="J22" s="21">
        <v>30</v>
      </c>
      <c r="K22" s="10" t="str">
        <f t="shared" si="2"/>
        <v>Below Expectation</v>
      </c>
      <c r="L22" s="41"/>
      <c r="M22" s="65"/>
      <c r="N22" s="101"/>
    </row>
    <row r="23" spans="1:14" ht="29.5" customHeight="1">
      <c r="A23" s="18">
        <v>22</v>
      </c>
      <c r="B23" s="10" t="s">
        <v>442</v>
      </c>
      <c r="C23" s="10" t="s">
        <v>443</v>
      </c>
      <c r="D23" s="63">
        <v>58</v>
      </c>
      <c r="E23" s="7" t="str">
        <f t="shared" si="0"/>
        <v>Approach Expectation</v>
      </c>
      <c r="F23" s="63">
        <v>24</v>
      </c>
      <c r="G23" s="10" t="str">
        <f t="shared" si="3"/>
        <v>Meet  Expectation</v>
      </c>
      <c r="H23" s="63">
        <v>16</v>
      </c>
      <c r="I23" s="10" t="str">
        <f t="shared" si="1"/>
        <v>Below Expectation</v>
      </c>
      <c r="J23" s="63"/>
      <c r="K23" s="10" t="str">
        <f t="shared" si="2"/>
        <v/>
      </c>
      <c r="L23" s="41"/>
      <c r="M23" s="65"/>
      <c r="N23" s="101"/>
    </row>
    <row r="24" spans="1:14" ht="29.5" customHeight="1">
      <c r="A24" s="18">
        <v>23</v>
      </c>
      <c r="B24" s="10" t="s">
        <v>409</v>
      </c>
      <c r="C24" s="10" t="s">
        <v>410</v>
      </c>
      <c r="D24" s="19">
        <v>24</v>
      </c>
      <c r="E24" s="7" t="str">
        <f t="shared" si="0"/>
        <v>Below Expectation</v>
      </c>
      <c r="F24" s="19">
        <v>25</v>
      </c>
      <c r="G24" s="10" t="str">
        <f t="shared" si="3"/>
        <v>Meet  Expectation</v>
      </c>
      <c r="H24" s="19">
        <v>6</v>
      </c>
      <c r="I24" s="10" t="str">
        <f t="shared" si="1"/>
        <v>Below Expectation</v>
      </c>
      <c r="J24" s="19">
        <v>30</v>
      </c>
      <c r="K24" s="10" t="str">
        <f t="shared" si="2"/>
        <v>Below Expectation</v>
      </c>
      <c r="L24" s="41"/>
      <c r="M24" s="65"/>
      <c r="N24" s="101"/>
    </row>
    <row r="25" spans="1:14" ht="29.5" customHeight="1">
      <c r="A25" s="18">
        <v>24</v>
      </c>
      <c r="B25" s="10" t="s">
        <v>444</v>
      </c>
      <c r="C25" s="10" t="s">
        <v>445</v>
      </c>
      <c r="D25" s="63">
        <v>52</v>
      </c>
      <c r="E25" s="7" t="str">
        <f t="shared" si="0"/>
        <v>Approach Expectation</v>
      </c>
      <c r="F25" s="63">
        <v>26</v>
      </c>
      <c r="G25" s="10" t="str">
        <f t="shared" si="3"/>
        <v>Meet  Expectation</v>
      </c>
      <c r="H25" s="63">
        <v>14</v>
      </c>
      <c r="I25" s="10" t="str">
        <f t="shared" si="1"/>
        <v>Below Expectation</v>
      </c>
      <c r="J25" s="63">
        <v>46</v>
      </c>
      <c r="K25" s="10" t="str">
        <f t="shared" si="2"/>
        <v>Approach Expectation</v>
      </c>
      <c r="L25" s="41"/>
      <c r="M25" s="65"/>
      <c r="N25" s="101"/>
    </row>
    <row r="26" spans="1:14" ht="29.5" customHeight="1">
      <c r="A26" s="18">
        <v>25</v>
      </c>
      <c r="B26" s="10" t="s">
        <v>371</v>
      </c>
      <c r="C26" s="10" t="s">
        <v>372</v>
      </c>
      <c r="D26" s="21">
        <v>4</v>
      </c>
      <c r="E26" s="7" t="str">
        <f t="shared" si="0"/>
        <v>Below Expectation</v>
      </c>
      <c r="F26" s="21">
        <v>27</v>
      </c>
      <c r="G26" s="10" t="str">
        <f t="shared" si="3"/>
        <v>Meet  Expectation</v>
      </c>
      <c r="H26" s="21">
        <v>18</v>
      </c>
      <c r="I26" s="10" t="str">
        <f t="shared" si="1"/>
        <v>Below Expectation</v>
      </c>
      <c r="J26" s="21"/>
      <c r="K26" s="10" t="str">
        <f t="shared" si="2"/>
        <v/>
      </c>
      <c r="L26" s="41"/>
      <c r="M26" s="65"/>
      <c r="N26" s="101"/>
    </row>
    <row r="27" spans="1:14" ht="29.5" customHeight="1">
      <c r="A27" s="18">
        <v>26</v>
      </c>
      <c r="B27" s="10" t="s">
        <v>427</v>
      </c>
      <c r="C27" s="10" t="s">
        <v>428</v>
      </c>
      <c r="D27" s="63">
        <v>22</v>
      </c>
      <c r="E27" s="7" t="str">
        <f t="shared" si="0"/>
        <v>Below Expectation</v>
      </c>
      <c r="F27" s="63">
        <v>26</v>
      </c>
      <c r="G27" s="10" t="str">
        <f>IF(F27&lt;=19,"Below Expectation",IF(F27&lt;=15,"Approach Expectation",IF(F27&lt;=31,"Meet  Expectation",IF(F27&lt;=40,"Exceeds  Expectation","⚠️."))))</f>
        <v>Meet  Expectation</v>
      </c>
      <c r="H27" s="63">
        <v>8</v>
      </c>
      <c r="I27" s="10" t="str">
        <f t="shared" si="1"/>
        <v>Below Expectation</v>
      </c>
      <c r="J27" s="63">
        <v>40</v>
      </c>
      <c r="K27" s="10" t="str">
        <f t="shared" si="2"/>
        <v>Below Expectation</v>
      </c>
      <c r="L27" s="41"/>
      <c r="M27" s="65"/>
      <c r="N27" s="101"/>
    </row>
    <row r="28" spans="1:14" ht="29.5" customHeight="1">
      <c r="A28" s="18">
        <v>27</v>
      </c>
      <c r="B28" s="10" t="s">
        <v>450</v>
      </c>
      <c r="C28" s="10" t="s">
        <v>451</v>
      </c>
      <c r="D28" s="63">
        <v>44</v>
      </c>
      <c r="E28" s="7" t="str">
        <f t="shared" si="0"/>
        <v>Below Expectation</v>
      </c>
      <c r="F28" s="63">
        <v>29</v>
      </c>
      <c r="G28" s="10" t="str">
        <f t="shared" si="3"/>
        <v>Meet  Expectation</v>
      </c>
      <c r="H28" s="63">
        <v>5</v>
      </c>
      <c r="I28" s="10" t="str">
        <f t="shared" si="1"/>
        <v>Below Expectation</v>
      </c>
      <c r="J28" s="63"/>
      <c r="K28" s="10" t="str">
        <f t="shared" si="2"/>
        <v/>
      </c>
      <c r="L28" s="41"/>
      <c r="M28" s="65"/>
      <c r="N28" s="101"/>
    </row>
    <row r="29" spans="1:14" s="118" customFormat="1" ht="29.5" customHeight="1">
      <c r="A29" s="87">
        <v>28</v>
      </c>
      <c r="B29" s="88" t="s">
        <v>375</v>
      </c>
      <c r="C29" s="88" t="s">
        <v>376</v>
      </c>
      <c r="D29" s="195">
        <v>8</v>
      </c>
      <c r="E29" s="7" t="str">
        <f t="shared" si="0"/>
        <v>Below Expectation</v>
      </c>
      <c r="F29" s="195">
        <v>17</v>
      </c>
      <c r="G29" s="88" t="str">
        <f t="shared" si="3"/>
        <v>Below Expectation</v>
      </c>
      <c r="H29" s="195">
        <v>29</v>
      </c>
      <c r="I29" s="88" t="str">
        <f t="shared" si="1"/>
        <v>Meet  Expectation</v>
      </c>
      <c r="J29" s="195">
        <v>20</v>
      </c>
      <c r="K29" s="88" t="str">
        <f t="shared" si="2"/>
        <v>Below Expectation</v>
      </c>
      <c r="L29" s="196"/>
      <c r="M29" s="197"/>
      <c r="N29" s="198"/>
    </row>
    <row r="30" spans="1:14" ht="29.5" customHeight="1">
      <c r="A30" s="18">
        <v>29</v>
      </c>
      <c r="B30" s="10" t="s">
        <v>369</v>
      </c>
      <c r="C30" s="10" t="s">
        <v>370</v>
      </c>
      <c r="D30" s="21">
        <v>40</v>
      </c>
      <c r="E30" s="7" t="str">
        <f t="shared" si="0"/>
        <v>Below Expectation</v>
      </c>
      <c r="F30" s="21">
        <v>18</v>
      </c>
      <c r="G30" s="10" t="str">
        <f t="shared" si="3"/>
        <v>Below Expectation</v>
      </c>
      <c r="H30" s="21">
        <v>22</v>
      </c>
      <c r="I30" s="10" t="str">
        <f t="shared" si="1"/>
        <v>Approach Expectation</v>
      </c>
      <c r="J30" s="21">
        <v>8</v>
      </c>
      <c r="K30" s="10" t="str">
        <f t="shared" si="2"/>
        <v>Below Expectation</v>
      </c>
      <c r="L30" s="41"/>
      <c r="M30" s="65"/>
      <c r="N30" s="101"/>
    </row>
    <row r="31" spans="1:14" ht="29.5" customHeight="1">
      <c r="A31" s="18">
        <v>30</v>
      </c>
      <c r="B31" s="10" t="s">
        <v>391</v>
      </c>
      <c r="C31" s="10" t="s">
        <v>392</v>
      </c>
      <c r="D31" s="21">
        <v>6</v>
      </c>
      <c r="E31" s="7" t="str">
        <f t="shared" si="0"/>
        <v>Below Expectation</v>
      </c>
      <c r="F31" s="21">
        <v>15</v>
      </c>
      <c r="G31" s="10" t="str">
        <f t="shared" si="3"/>
        <v>Below Expectation</v>
      </c>
      <c r="H31" s="21">
        <v>12</v>
      </c>
      <c r="I31" s="10" t="str">
        <f t="shared" si="1"/>
        <v>Below Expectation</v>
      </c>
      <c r="J31" s="21">
        <v>10</v>
      </c>
      <c r="K31" s="10" t="str">
        <f t="shared" si="2"/>
        <v>Below Expectation</v>
      </c>
      <c r="L31" s="41"/>
      <c r="M31" s="65"/>
      <c r="N31" s="101"/>
    </row>
    <row r="32" spans="1:14" ht="29.5" customHeight="1">
      <c r="A32" s="18">
        <v>31</v>
      </c>
      <c r="B32" s="10" t="s">
        <v>454</v>
      </c>
      <c r="C32" s="10" t="s">
        <v>455</v>
      </c>
      <c r="D32" s="63">
        <v>40</v>
      </c>
      <c r="E32" s="7" t="str">
        <f t="shared" si="0"/>
        <v>Below Expectation</v>
      </c>
      <c r="F32" s="63">
        <v>16</v>
      </c>
      <c r="G32" s="10" t="str">
        <f t="shared" si="3"/>
        <v>Below Expectation</v>
      </c>
      <c r="H32" s="63">
        <v>24</v>
      </c>
      <c r="I32" s="10" t="str">
        <f t="shared" si="1"/>
        <v>Meet  Expectation</v>
      </c>
      <c r="J32" s="63">
        <v>50</v>
      </c>
      <c r="K32" s="10" t="str">
        <f t="shared" si="2"/>
        <v>Approach Expectation</v>
      </c>
      <c r="L32" s="41"/>
      <c r="M32" s="65"/>
      <c r="N32" s="101"/>
    </row>
    <row r="33" spans="1:14" ht="29.5" customHeight="1">
      <c r="A33" s="18">
        <v>32</v>
      </c>
      <c r="B33" s="10" t="s">
        <v>367</v>
      </c>
      <c r="C33" s="10" t="s">
        <v>368</v>
      </c>
      <c r="D33" s="21">
        <v>42</v>
      </c>
      <c r="E33" s="7" t="str">
        <f t="shared" si="0"/>
        <v>Below Expectation</v>
      </c>
      <c r="F33" s="21">
        <v>17</v>
      </c>
      <c r="G33" s="10" t="str">
        <f t="shared" si="3"/>
        <v>Below Expectation</v>
      </c>
      <c r="H33" s="21">
        <v>18</v>
      </c>
      <c r="I33" s="10" t="str">
        <f t="shared" si="1"/>
        <v>Below Expectation</v>
      </c>
      <c r="J33" s="21"/>
      <c r="K33" s="10" t="str">
        <f t="shared" si="2"/>
        <v/>
      </c>
      <c r="L33" s="41"/>
      <c r="M33" s="65"/>
      <c r="N33" s="101"/>
    </row>
    <row r="34" spans="1:14" ht="29.5" customHeight="1">
      <c r="A34" s="18">
        <v>33</v>
      </c>
      <c r="B34" s="10" t="s">
        <v>381</v>
      </c>
      <c r="C34" s="10" t="s">
        <v>382</v>
      </c>
      <c r="D34" s="63">
        <v>16</v>
      </c>
      <c r="E34" s="7" t="str">
        <f t="shared" ref="E34:E59" si="4">IF(D34="","",IF(D34&lt;=44,"Below Expectation",IF(D34&lt;=59,"Approach Expectation",IF(D34&lt;=79,"Meet  Expectation",IF(D34&lt;=100,"Exceeds  Expectation",".................................")))))</f>
        <v>Below Expectation</v>
      </c>
      <c r="F34" s="63">
        <v>18</v>
      </c>
      <c r="G34" s="10" t="str">
        <f t="shared" ref="G34:G59" si="5">IF(F34&lt;=19,"Below Expectation",IF(F34&lt;=15,"Approach Expectation",IF(F34&lt;=31,"Meet  Expectation",IF(F34&lt;=40,"Exceeds  Expectation","⚠️."))))</f>
        <v>Below Expectation</v>
      </c>
      <c r="H34" s="63">
        <v>11</v>
      </c>
      <c r="I34" s="10" t="str">
        <f t="shared" ref="I34:I59" si="6">IF(H34&lt;=19,"Below Expectation",IF(H34&lt;=23,"Approach Expectation",IF(H34&lt;=31,"Meet  Expectation",IF(H34&lt;=40,"Exceeds  Expectation","⚠️."))))</f>
        <v>Below Expectation</v>
      </c>
      <c r="J34" s="63">
        <v>18</v>
      </c>
      <c r="K34" s="10" t="str">
        <f t="shared" ref="K34:K59" si="7">IF(J34="","",IF(J34&lt;=44,"Below Expectation",IF(J34&lt;=59,"Approach Expectation",IF(J34&lt;=79,"Meet  Expectation",IF(J34&lt;=100,"Exceeds  Expectation",".................................")))))</f>
        <v>Below Expectation</v>
      </c>
      <c r="L34" s="41"/>
      <c r="M34" s="65"/>
      <c r="N34" s="101"/>
    </row>
    <row r="35" spans="1:14" ht="29.5" customHeight="1">
      <c r="A35" s="18">
        <v>34</v>
      </c>
      <c r="B35" s="10" t="s">
        <v>379</v>
      </c>
      <c r="C35" s="10" t="s">
        <v>380</v>
      </c>
      <c r="D35" s="21">
        <v>60</v>
      </c>
      <c r="E35" s="7" t="str">
        <f t="shared" si="4"/>
        <v>Meet  Expectation</v>
      </c>
      <c r="F35" s="21">
        <v>19</v>
      </c>
      <c r="G35" s="10" t="str">
        <f t="shared" si="5"/>
        <v>Below Expectation</v>
      </c>
      <c r="H35" s="21">
        <v>10</v>
      </c>
      <c r="I35" s="10" t="str">
        <f t="shared" si="6"/>
        <v>Below Expectation</v>
      </c>
      <c r="J35" s="21"/>
      <c r="K35" s="10" t="str">
        <f t="shared" si="7"/>
        <v/>
      </c>
      <c r="L35" s="41"/>
      <c r="M35" s="65"/>
      <c r="N35" s="101"/>
    </row>
    <row r="36" spans="1:14" ht="29.5" customHeight="1">
      <c r="A36" s="18">
        <v>35</v>
      </c>
      <c r="B36" s="10" t="s">
        <v>397</v>
      </c>
      <c r="C36" s="10" t="s">
        <v>398</v>
      </c>
      <c r="D36" s="21">
        <v>86</v>
      </c>
      <c r="E36" s="7" t="str">
        <f t="shared" si="4"/>
        <v>Exceeds  Expectation</v>
      </c>
      <c r="F36" s="21">
        <v>20</v>
      </c>
      <c r="G36" s="10" t="str">
        <f t="shared" si="5"/>
        <v>Meet  Expectation</v>
      </c>
      <c r="H36" s="21">
        <v>17</v>
      </c>
      <c r="I36" s="10" t="str">
        <f t="shared" si="6"/>
        <v>Below Expectation</v>
      </c>
      <c r="J36" s="21">
        <v>10</v>
      </c>
      <c r="K36" s="10" t="str">
        <f t="shared" si="7"/>
        <v>Below Expectation</v>
      </c>
      <c r="L36" s="41"/>
      <c r="M36" s="65"/>
      <c r="N36" s="101"/>
    </row>
    <row r="37" spans="1:14" ht="29.5" customHeight="1">
      <c r="A37" s="18">
        <v>36</v>
      </c>
      <c r="B37" s="10" t="s">
        <v>373</v>
      </c>
      <c r="C37" s="10" t="s">
        <v>374</v>
      </c>
      <c r="D37" s="21">
        <v>8</v>
      </c>
      <c r="E37" s="7" t="str">
        <f t="shared" si="4"/>
        <v>Below Expectation</v>
      </c>
      <c r="F37" s="21">
        <v>22</v>
      </c>
      <c r="G37" s="10" t="str">
        <f t="shared" si="5"/>
        <v>Meet  Expectation</v>
      </c>
      <c r="H37" s="21">
        <v>28</v>
      </c>
      <c r="I37" s="10" t="str">
        <f t="shared" si="6"/>
        <v>Meet  Expectation</v>
      </c>
      <c r="J37" s="21">
        <v>26</v>
      </c>
      <c r="K37" s="10" t="str">
        <f t="shared" si="7"/>
        <v>Below Expectation</v>
      </c>
      <c r="L37" s="41"/>
      <c r="M37" s="65"/>
      <c r="N37" s="101"/>
    </row>
    <row r="38" spans="1:14" ht="29.5" customHeight="1">
      <c r="A38" s="18">
        <v>37</v>
      </c>
      <c r="B38" s="10" t="s">
        <v>439</v>
      </c>
      <c r="C38" s="10" t="s">
        <v>440</v>
      </c>
      <c r="D38" s="63">
        <v>26</v>
      </c>
      <c r="E38" s="7" t="str">
        <f t="shared" si="4"/>
        <v>Below Expectation</v>
      </c>
      <c r="F38" s="63">
        <v>23</v>
      </c>
      <c r="G38" s="10" t="str">
        <f t="shared" si="5"/>
        <v>Meet  Expectation</v>
      </c>
      <c r="H38" s="63">
        <v>11</v>
      </c>
      <c r="I38" s="10" t="str">
        <f t="shared" si="6"/>
        <v>Below Expectation</v>
      </c>
      <c r="J38" s="63"/>
      <c r="K38" s="10" t="str">
        <f t="shared" si="7"/>
        <v/>
      </c>
      <c r="L38" s="41"/>
      <c r="M38" s="65"/>
      <c r="N38" s="101"/>
    </row>
    <row r="39" spans="1:14" ht="29.5" customHeight="1">
      <c r="A39" s="18">
        <v>38</v>
      </c>
      <c r="B39" s="10" t="s">
        <v>361</v>
      </c>
      <c r="C39" s="10" t="s">
        <v>362</v>
      </c>
      <c r="D39" s="19">
        <v>8</v>
      </c>
      <c r="E39" s="7" t="str">
        <f t="shared" si="4"/>
        <v>Below Expectation</v>
      </c>
      <c r="F39" s="19">
        <v>24</v>
      </c>
      <c r="G39" s="10" t="str">
        <f t="shared" si="5"/>
        <v>Meet  Expectation</v>
      </c>
      <c r="H39" s="19">
        <v>6</v>
      </c>
      <c r="I39" s="10" t="str">
        <f t="shared" si="6"/>
        <v>Below Expectation</v>
      </c>
      <c r="J39" s="19">
        <v>40</v>
      </c>
      <c r="K39" s="10" t="str">
        <f t="shared" si="7"/>
        <v>Below Expectation</v>
      </c>
      <c r="L39" s="41"/>
      <c r="M39" s="65"/>
      <c r="N39" s="101"/>
    </row>
    <row r="40" spans="1:14" ht="29.5" customHeight="1">
      <c r="A40" s="18">
        <v>39</v>
      </c>
      <c r="B40" s="10" t="s">
        <v>413</v>
      </c>
      <c r="C40" s="10" t="s">
        <v>414</v>
      </c>
      <c r="D40" s="19">
        <v>28</v>
      </c>
      <c r="E40" s="7" t="str">
        <f t="shared" si="4"/>
        <v>Below Expectation</v>
      </c>
      <c r="F40" s="19">
        <v>25</v>
      </c>
      <c r="G40" s="10" t="str">
        <f t="shared" si="5"/>
        <v>Meet  Expectation</v>
      </c>
      <c r="H40" s="19">
        <v>8</v>
      </c>
      <c r="I40" s="10" t="str">
        <f t="shared" si="6"/>
        <v>Below Expectation</v>
      </c>
      <c r="J40" s="19">
        <v>20</v>
      </c>
      <c r="K40" s="10" t="str">
        <f t="shared" si="7"/>
        <v>Below Expectation</v>
      </c>
      <c r="L40" s="41"/>
      <c r="M40" s="65"/>
      <c r="N40" s="101"/>
    </row>
    <row r="41" spans="1:14" ht="29.5" customHeight="1">
      <c r="A41" s="18">
        <v>40</v>
      </c>
      <c r="B41" s="10"/>
      <c r="C41" s="10" t="s">
        <v>594</v>
      </c>
      <c r="D41" s="63">
        <v>32</v>
      </c>
      <c r="E41" s="7" t="str">
        <f t="shared" si="4"/>
        <v>Below Expectation</v>
      </c>
      <c r="F41" s="63">
        <v>26</v>
      </c>
      <c r="G41" s="10" t="str">
        <f t="shared" si="5"/>
        <v>Meet  Expectation</v>
      </c>
      <c r="H41" s="63">
        <v>17</v>
      </c>
      <c r="I41" s="10" t="str">
        <f t="shared" si="6"/>
        <v>Below Expectation</v>
      </c>
      <c r="J41" s="63">
        <v>9</v>
      </c>
      <c r="K41" s="10" t="str">
        <f t="shared" si="7"/>
        <v>Below Expectation</v>
      </c>
      <c r="L41" s="41"/>
      <c r="M41" s="65"/>
      <c r="N41" s="101"/>
    </row>
    <row r="42" spans="1:14" ht="29.5" customHeight="1">
      <c r="A42" s="18">
        <v>41</v>
      </c>
      <c r="B42" s="10"/>
      <c r="C42" s="10" t="s">
        <v>593</v>
      </c>
      <c r="D42" s="63">
        <v>54</v>
      </c>
      <c r="E42" s="7" t="str">
        <f t="shared" si="4"/>
        <v>Approach Expectation</v>
      </c>
      <c r="F42" s="63">
        <v>27</v>
      </c>
      <c r="G42" s="10" t="str">
        <f t="shared" si="5"/>
        <v>Meet  Expectation</v>
      </c>
      <c r="H42" s="63">
        <v>26</v>
      </c>
      <c r="I42" s="10" t="str">
        <f t="shared" si="6"/>
        <v>Meet  Expectation</v>
      </c>
      <c r="J42" s="63">
        <v>24</v>
      </c>
      <c r="K42" s="10" t="str">
        <f t="shared" si="7"/>
        <v>Below Expectation</v>
      </c>
      <c r="L42" s="41"/>
      <c r="M42" s="65"/>
      <c r="N42" s="101"/>
    </row>
    <row r="43" spans="1:14" ht="29.5" customHeight="1">
      <c r="A43" s="146"/>
      <c r="B43" s="199"/>
      <c r="C43" s="147" t="s">
        <v>722</v>
      </c>
      <c r="D43" s="63"/>
      <c r="E43" s="200" t="str">
        <f>IF(D43="","",IF(D43&lt;=44,"Below Expectation",IF(D43&lt;=59,"Approach Expectation",IF(D43&lt;=79,"Meet  Expectation",IF(D43&lt;=100,"Exceeds  Expectation",".................................")))))</f>
        <v/>
      </c>
      <c r="F43" s="63"/>
      <c r="G43" s="63" t="str">
        <f>IF(F43&lt;=19,"Below Expectation",IF(F43&lt;=15,"Approach Expectation",IF(F43&lt;=31,"Meet  Expectation",IF(F43&lt;=40,"Exceeds  Expectation","⚠️."))))</f>
        <v>Below Expectation</v>
      </c>
      <c r="H43" s="63"/>
      <c r="I43" s="63" t="str">
        <f>IF(H43&lt;=19,"Below Expectation",IF(H43&lt;=23,"Approach Expectation",IF(H43&lt;=31,"Meet  Expectation",IF(H43&lt;=40,"Exceeds  Expectation","⚠️."))))</f>
        <v>Below Expectation</v>
      </c>
      <c r="J43" s="63"/>
      <c r="K43" s="63" t="str">
        <f>IF(J43="","",IF(J43&lt;=44,"Below Expectation",IF(J43&lt;=59,"Approach Expectation",IF(J43&lt;=79,"Meet  Expectation",IF(J43&lt;=100,"Exceeds  Expectation",".................................")))))</f>
        <v/>
      </c>
      <c r="L43" s="201"/>
      <c r="M43" s="63"/>
      <c r="N43" s="193"/>
    </row>
    <row r="44" spans="1:14" ht="29.5" customHeight="1">
      <c r="A44" s="18">
        <v>42</v>
      </c>
      <c r="B44" s="10" t="s">
        <v>357</v>
      </c>
      <c r="C44" s="10" t="s">
        <v>358</v>
      </c>
      <c r="D44" s="19">
        <v>8</v>
      </c>
      <c r="E44" s="7" t="str">
        <f t="shared" si="4"/>
        <v>Below Expectation</v>
      </c>
      <c r="F44" s="19">
        <v>28</v>
      </c>
      <c r="G44" s="10" t="str">
        <f t="shared" si="5"/>
        <v>Meet  Expectation</v>
      </c>
      <c r="H44" s="19">
        <v>6</v>
      </c>
      <c r="I44" s="10" t="str">
        <f t="shared" si="6"/>
        <v>Below Expectation</v>
      </c>
      <c r="J44" s="19"/>
      <c r="K44" s="10" t="str">
        <f t="shared" si="7"/>
        <v/>
      </c>
      <c r="L44" s="41"/>
      <c r="M44" s="65"/>
      <c r="N44" s="101"/>
    </row>
    <row r="45" spans="1:14" ht="29.5" customHeight="1">
      <c r="A45" s="18">
        <v>43</v>
      </c>
      <c r="B45" s="10" t="s">
        <v>393</v>
      </c>
      <c r="C45" s="10" t="s">
        <v>394</v>
      </c>
      <c r="D45" s="21">
        <v>26</v>
      </c>
      <c r="E45" s="7" t="str">
        <f t="shared" si="4"/>
        <v>Below Expectation</v>
      </c>
      <c r="F45" s="21">
        <v>29</v>
      </c>
      <c r="G45" s="10" t="str">
        <f t="shared" si="5"/>
        <v>Meet  Expectation</v>
      </c>
      <c r="H45" s="21">
        <v>10</v>
      </c>
      <c r="I45" s="10" t="str">
        <f t="shared" si="6"/>
        <v>Below Expectation</v>
      </c>
      <c r="J45" s="21">
        <v>30</v>
      </c>
      <c r="K45" s="10" t="str">
        <f t="shared" si="7"/>
        <v>Below Expectation</v>
      </c>
      <c r="L45" s="41"/>
      <c r="M45" s="65"/>
      <c r="N45" s="101"/>
    </row>
    <row r="46" spans="1:14" ht="29.5" customHeight="1">
      <c r="A46" s="18">
        <v>44</v>
      </c>
      <c r="B46" s="10" t="s">
        <v>433</v>
      </c>
      <c r="C46" s="10" t="s">
        <v>434</v>
      </c>
      <c r="D46" s="63">
        <v>18</v>
      </c>
      <c r="E46" s="7" t="str">
        <f t="shared" si="4"/>
        <v>Below Expectation</v>
      </c>
      <c r="F46" s="63">
        <v>30</v>
      </c>
      <c r="G46" s="10" t="str">
        <f t="shared" si="5"/>
        <v>Meet  Expectation</v>
      </c>
      <c r="H46" s="63">
        <v>12</v>
      </c>
      <c r="I46" s="10" t="str">
        <f t="shared" si="6"/>
        <v>Below Expectation</v>
      </c>
      <c r="J46" s="63"/>
      <c r="K46" s="10" t="str">
        <f t="shared" si="7"/>
        <v/>
      </c>
      <c r="L46" s="41"/>
      <c r="M46" s="65"/>
      <c r="N46" s="101"/>
    </row>
    <row r="47" spans="1:14" ht="29.5" customHeight="1">
      <c r="A47" s="18">
        <v>45</v>
      </c>
      <c r="B47" s="10" t="s">
        <v>383</v>
      </c>
      <c r="C47" s="10" t="s">
        <v>384</v>
      </c>
      <c r="D47" s="19">
        <v>12</v>
      </c>
      <c r="E47" s="7" t="str">
        <f t="shared" si="4"/>
        <v>Below Expectation</v>
      </c>
      <c r="F47" s="19">
        <v>31</v>
      </c>
      <c r="G47" s="10" t="str">
        <f t="shared" si="5"/>
        <v>Meet  Expectation</v>
      </c>
      <c r="H47" s="19">
        <v>9</v>
      </c>
      <c r="I47" s="10" t="str">
        <f t="shared" si="6"/>
        <v>Below Expectation</v>
      </c>
      <c r="J47" s="19">
        <v>32</v>
      </c>
      <c r="K47" s="10" t="str">
        <f t="shared" si="7"/>
        <v>Below Expectation</v>
      </c>
      <c r="L47" s="41"/>
      <c r="M47" s="65"/>
      <c r="N47" s="101"/>
    </row>
    <row r="48" spans="1:14" ht="29.5" customHeight="1">
      <c r="A48" s="18">
        <v>46</v>
      </c>
      <c r="B48" s="10" t="s">
        <v>401</v>
      </c>
      <c r="C48" s="10" t="s">
        <v>402</v>
      </c>
      <c r="D48" s="21">
        <v>4</v>
      </c>
      <c r="E48" s="7" t="str">
        <f t="shared" si="4"/>
        <v>Below Expectation</v>
      </c>
      <c r="F48" s="21">
        <v>32</v>
      </c>
      <c r="G48" s="10" t="str">
        <f t="shared" si="5"/>
        <v>Exceeds  Expectation</v>
      </c>
      <c r="H48" s="21">
        <v>7</v>
      </c>
      <c r="I48" s="10" t="str">
        <f t="shared" si="6"/>
        <v>Below Expectation</v>
      </c>
      <c r="J48" s="21">
        <v>24</v>
      </c>
      <c r="K48" s="10" t="str">
        <f t="shared" si="7"/>
        <v>Below Expectation</v>
      </c>
      <c r="L48" s="41"/>
      <c r="M48" s="65"/>
      <c r="N48" s="101"/>
    </row>
    <row r="49" spans="1:14" ht="29.5" customHeight="1">
      <c r="A49" s="18">
        <v>47</v>
      </c>
      <c r="B49" s="10" t="s">
        <v>435</v>
      </c>
      <c r="C49" s="10" t="s">
        <v>436</v>
      </c>
      <c r="D49" s="63">
        <v>0</v>
      </c>
      <c r="E49" s="7" t="str">
        <f t="shared" si="4"/>
        <v>Below Expectation</v>
      </c>
      <c r="F49" s="63">
        <v>33</v>
      </c>
      <c r="G49" s="10" t="str">
        <f t="shared" si="5"/>
        <v>Exceeds  Expectation</v>
      </c>
      <c r="H49" s="63">
        <v>40</v>
      </c>
      <c r="I49" s="10" t="str">
        <f t="shared" si="6"/>
        <v>Exceeds  Expectation</v>
      </c>
      <c r="J49" s="63"/>
      <c r="K49" s="10" t="str">
        <f t="shared" si="7"/>
        <v/>
      </c>
      <c r="L49" s="41"/>
      <c r="M49" s="65"/>
      <c r="N49" s="101"/>
    </row>
    <row r="50" spans="1:14" ht="29.5" customHeight="1">
      <c r="A50" s="18">
        <v>48</v>
      </c>
      <c r="B50" s="10" t="s">
        <v>411</v>
      </c>
      <c r="C50" s="10" t="s">
        <v>412</v>
      </c>
      <c r="D50" s="19">
        <v>34</v>
      </c>
      <c r="E50" s="7" t="str">
        <f t="shared" si="4"/>
        <v>Below Expectation</v>
      </c>
      <c r="F50" s="19">
        <v>34</v>
      </c>
      <c r="G50" s="10" t="str">
        <f t="shared" si="5"/>
        <v>Exceeds  Expectation</v>
      </c>
      <c r="H50" s="19"/>
      <c r="I50" s="10" t="str">
        <f t="shared" si="6"/>
        <v>Below Expectation</v>
      </c>
      <c r="J50" s="19"/>
      <c r="K50" s="10" t="str">
        <f t="shared" si="7"/>
        <v/>
      </c>
      <c r="L50" s="41"/>
      <c r="M50" s="65"/>
      <c r="N50" s="101"/>
    </row>
    <row r="51" spans="1:14" ht="29.5" customHeight="1">
      <c r="A51" s="18">
        <v>49</v>
      </c>
      <c r="B51" s="10" t="s">
        <v>437</v>
      </c>
      <c r="C51" s="10" t="s">
        <v>438</v>
      </c>
      <c r="D51" s="63">
        <v>42</v>
      </c>
      <c r="E51" s="7" t="str">
        <f t="shared" si="4"/>
        <v>Below Expectation</v>
      </c>
      <c r="F51" s="63">
        <v>6</v>
      </c>
      <c r="G51" s="10" t="str">
        <f t="shared" si="5"/>
        <v>Below Expectation</v>
      </c>
      <c r="H51" s="63"/>
      <c r="I51" s="10" t="str">
        <f t="shared" si="6"/>
        <v>Below Expectation</v>
      </c>
      <c r="J51" s="63">
        <v>12</v>
      </c>
      <c r="K51" s="10" t="str">
        <f t="shared" si="7"/>
        <v>Below Expectation</v>
      </c>
      <c r="L51" s="41"/>
      <c r="M51" s="65"/>
      <c r="N51" s="101"/>
    </row>
    <row r="52" spans="1:14" ht="29.5" customHeight="1">
      <c r="A52" s="18">
        <v>50</v>
      </c>
      <c r="B52" s="10" t="s">
        <v>415</v>
      </c>
      <c r="C52" s="10" t="s">
        <v>416</v>
      </c>
      <c r="D52" s="63">
        <v>12</v>
      </c>
      <c r="E52" s="7" t="str">
        <f t="shared" si="4"/>
        <v>Below Expectation</v>
      </c>
      <c r="F52" s="63">
        <v>17</v>
      </c>
      <c r="G52" s="10" t="str">
        <f t="shared" si="5"/>
        <v>Below Expectation</v>
      </c>
      <c r="H52" s="63">
        <v>12</v>
      </c>
      <c r="I52" s="10" t="str">
        <f t="shared" si="6"/>
        <v>Below Expectation</v>
      </c>
      <c r="J52" s="63">
        <v>22</v>
      </c>
      <c r="K52" s="10" t="str">
        <f t="shared" si="7"/>
        <v>Below Expectation</v>
      </c>
      <c r="L52" s="41"/>
      <c r="M52" s="65"/>
      <c r="N52" s="101"/>
    </row>
    <row r="53" spans="1:14" ht="29.5" customHeight="1">
      <c r="A53" s="18">
        <v>51</v>
      </c>
      <c r="B53" s="10" t="s">
        <v>441</v>
      </c>
      <c r="C53" s="10" t="s">
        <v>10</v>
      </c>
      <c r="D53" s="63">
        <v>6</v>
      </c>
      <c r="E53" s="7" t="str">
        <f t="shared" si="4"/>
        <v>Below Expectation</v>
      </c>
      <c r="F53" s="63">
        <v>18</v>
      </c>
      <c r="G53" s="10" t="str">
        <f t="shared" si="5"/>
        <v>Below Expectation</v>
      </c>
      <c r="H53" s="63">
        <v>8</v>
      </c>
      <c r="I53" s="10" t="str">
        <f t="shared" si="6"/>
        <v>Below Expectation</v>
      </c>
      <c r="J53" s="63"/>
      <c r="K53" s="10" t="str">
        <f t="shared" si="7"/>
        <v/>
      </c>
      <c r="L53" s="41"/>
      <c r="M53" s="65"/>
      <c r="N53" s="101"/>
    </row>
    <row r="54" spans="1:14" ht="29.5" customHeight="1">
      <c r="A54" s="18">
        <v>52</v>
      </c>
      <c r="B54" s="10" t="s">
        <v>456</v>
      </c>
      <c r="C54" s="10" t="s">
        <v>457</v>
      </c>
      <c r="D54" s="63">
        <v>8</v>
      </c>
      <c r="E54" s="7" t="str">
        <f t="shared" si="4"/>
        <v>Below Expectation</v>
      </c>
      <c r="F54" s="63">
        <v>19</v>
      </c>
      <c r="G54" s="10" t="str">
        <f t="shared" si="5"/>
        <v>Below Expectation</v>
      </c>
      <c r="H54" s="63">
        <v>5</v>
      </c>
      <c r="I54" s="10" t="str">
        <f t="shared" si="6"/>
        <v>Below Expectation</v>
      </c>
      <c r="J54" s="63"/>
      <c r="K54" s="10" t="str">
        <f t="shared" si="7"/>
        <v/>
      </c>
      <c r="L54" s="41"/>
      <c r="M54" s="65"/>
      <c r="N54" s="101"/>
    </row>
    <row r="55" spans="1:14" ht="29.5" customHeight="1">
      <c r="A55" s="18">
        <v>53</v>
      </c>
      <c r="B55" s="10" t="s">
        <v>363</v>
      </c>
      <c r="C55" s="10" t="s">
        <v>364</v>
      </c>
      <c r="D55" s="21">
        <v>4</v>
      </c>
      <c r="E55" s="7" t="str">
        <f t="shared" si="4"/>
        <v>Below Expectation</v>
      </c>
      <c r="F55" s="21">
        <v>20</v>
      </c>
      <c r="G55" s="10" t="str">
        <f t="shared" si="5"/>
        <v>Meet  Expectation</v>
      </c>
      <c r="H55" s="21"/>
      <c r="I55" s="10" t="str">
        <f t="shared" si="6"/>
        <v>Below Expectation</v>
      </c>
      <c r="J55" s="21"/>
      <c r="K55" s="10" t="str">
        <f t="shared" si="7"/>
        <v/>
      </c>
      <c r="L55" s="41"/>
      <c r="M55" s="65"/>
      <c r="N55" s="101"/>
    </row>
    <row r="56" spans="1:14" ht="29.5" customHeight="1">
      <c r="A56" s="18">
        <v>54</v>
      </c>
      <c r="B56" s="10" t="s">
        <v>452</v>
      </c>
      <c r="C56" s="10" t="s">
        <v>453</v>
      </c>
      <c r="D56" s="63">
        <v>4</v>
      </c>
      <c r="E56" s="7" t="str">
        <f t="shared" si="4"/>
        <v>Below Expectation</v>
      </c>
      <c r="F56" s="63">
        <v>21</v>
      </c>
      <c r="G56" s="10" t="str">
        <f t="shared" si="5"/>
        <v>Meet  Expectation</v>
      </c>
      <c r="H56" s="63">
        <v>7</v>
      </c>
      <c r="I56" s="10" t="str">
        <f t="shared" si="6"/>
        <v>Below Expectation</v>
      </c>
      <c r="J56" s="63"/>
      <c r="K56" s="10" t="str">
        <f t="shared" si="7"/>
        <v/>
      </c>
      <c r="L56" s="41"/>
      <c r="M56" s="65"/>
      <c r="N56" s="101"/>
    </row>
    <row r="57" spans="1:14" ht="29.5" customHeight="1">
      <c r="A57" s="18">
        <v>55</v>
      </c>
      <c r="B57" s="10" t="s">
        <v>458</v>
      </c>
      <c r="C57" s="10" t="s">
        <v>459</v>
      </c>
      <c r="D57" s="63">
        <v>38</v>
      </c>
      <c r="E57" s="7" t="str">
        <f t="shared" si="4"/>
        <v>Below Expectation</v>
      </c>
      <c r="F57" s="63">
        <v>20</v>
      </c>
      <c r="G57" s="10" t="str">
        <f t="shared" si="5"/>
        <v>Meet  Expectation</v>
      </c>
      <c r="H57" s="63">
        <v>4</v>
      </c>
      <c r="I57" s="10" t="str">
        <f t="shared" si="6"/>
        <v>Below Expectation</v>
      </c>
      <c r="J57" s="63"/>
      <c r="K57" s="10" t="str">
        <f t="shared" si="7"/>
        <v/>
      </c>
      <c r="L57" s="41"/>
      <c r="M57" s="65"/>
      <c r="N57" s="101"/>
    </row>
    <row r="58" spans="1:14" ht="29.5" customHeight="1">
      <c r="A58" s="18">
        <v>56</v>
      </c>
      <c r="B58" s="10" t="s">
        <v>460</v>
      </c>
      <c r="C58" s="10" t="s">
        <v>461</v>
      </c>
      <c r="D58" s="63">
        <v>14</v>
      </c>
      <c r="E58" s="7" t="str">
        <f t="shared" si="4"/>
        <v>Below Expectation</v>
      </c>
      <c r="F58" s="63">
        <v>19</v>
      </c>
      <c r="G58" s="10" t="str">
        <f t="shared" si="5"/>
        <v>Below Expectation</v>
      </c>
      <c r="H58" s="63">
        <v>8</v>
      </c>
      <c r="I58" s="10" t="str">
        <f t="shared" si="6"/>
        <v>Below Expectation</v>
      </c>
      <c r="J58" s="63">
        <v>26</v>
      </c>
      <c r="K58" s="10" t="str">
        <f t="shared" si="7"/>
        <v>Below Expectation</v>
      </c>
      <c r="L58" s="41"/>
      <c r="M58" s="65"/>
      <c r="N58" s="101"/>
    </row>
    <row r="59" spans="1:14" ht="29.5" customHeight="1">
      <c r="A59" s="146"/>
      <c r="B59" s="194"/>
      <c r="C59" s="147" t="s">
        <v>720</v>
      </c>
      <c r="D59" s="63">
        <v>94</v>
      </c>
      <c r="E59" s="7" t="str">
        <f t="shared" si="4"/>
        <v>Exceeds  Expectation</v>
      </c>
      <c r="F59" s="63"/>
      <c r="G59" s="10" t="str">
        <f t="shared" si="5"/>
        <v>Below Expectation</v>
      </c>
      <c r="H59" s="63"/>
      <c r="I59" s="63" t="str">
        <f t="shared" si="6"/>
        <v>Below Expectation</v>
      </c>
      <c r="J59" s="63">
        <v>54</v>
      </c>
      <c r="K59" s="63" t="str">
        <f t="shared" si="7"/>
        <v>Approach Expectation</v>
      </c>
      <c r="L59" s="192"/>
      <c r="M59" s="63"/>
      <c r="N59" s="193"/>
    </row>
  </sheetData>
  <conditionalFormatting sqref="D2:D3 F2:F14 H2:H14 J2:J14 D5:D14 D16 F16 H16 J16">
    <cfRule type="expression" priority="31" stopIfTrue="1">
      <formula>D2=""</formula>
    </cfRule>
    <cfRule type="expression" dxfId="81" priority="32" stopIfTrue="1">
      <formula>D2=KeyCustom2</formula>
    </cfRule>
    <cfRule type="expression" dxfId="80" priority="33" stopIfTrue="1">
      <formula>D2=KeyCustom1</formula>
    </cfRule>
    <cfRule type="expression" dxfId="79" priority="34" stopIfTrue="1">
      <formula>D2=KeySick</formula>
    </cfRule>
    <cfRule type="expression" dxfId="78" priority="35" stopIfTrue="1">
      <formula>D2=KeyPersonal</formula>
    </cfRule>
    <cfRule type="expression" dxfId="77" priority="36" stopIfTrue="1">
      <formula>D2=KeyVacation</formula>
    </cfRule>
  </conditionalFormatting>
  <conditionalFormatting sqref="D30 F30 H30 J30">
    <cfRule type="expression" priority="19" stopIfTrue="1">
      <formula>D30=""</formula>
    </cfRule>
    <cfRule type="expression" dxfId="76" priority="20" stopIfTrue="1">
      <formula>D30=KeyCustom2</formula>
    </cfRule>
    <cfRule type="expression" dxfId="75" priority="21" stopIfTrue="1">
      <formula>D30=KeyCustom1</formula>
    </cfRule>
    <cfRule type="expression" dxfId="74" priority="22" stopIfTrue="1">
      <formula>D30=KeySick</formula>
    </cfRule>
    <cfRule type="expression" dxfId="73" priority="23" stopIfTrue="1">
      <formula>D30=KeyPersonal</formula>
    </cfRule>
    <cfRule type="expression" dxfId="72" priority="24" stopIfTrue="1">
      <formula>D30=KeyVacation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C1" xr:uid="{93E5F568-7646-4299-97FB-EE908DDFE3D6}"/>
  </dataValidations>
  <printOptions horizontalCentered="1"/>
  <pageMargins left="0.25" right="0.25" top="0.75" bottom="0.75" header="0.3" footer="0.3"/>
  <pageSetup scale="5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U45"/>
  <sheetViews>
    <sheetView showGridLines="0" topLeftCell="N1" zoomScale="56" zoomScaleNormal="49" zoomScalePageLayoutView="46" workbookViewId="0">
      <selection activeCell="Q2" sqref="Q2"/>
    </sheetView>
  </sheetViews>
  <sheetFormatPr defaultColWidth="8.81640625" defaultRowHeight="28.5" customHeight="1"/>
  <cols>
    <col min="1" max="1" width="6.26953125" style="30" bestFit="1" customWidth="1"/>
    <col min="2" max="2" width="28" style="30" bestFit="1" customWidth="1"/>
    <col min="3" max="3" width="61.81640625" style="30" customWidth="1"/>
    <col min="4" max="4" width="26.6328125" style="30" customWidth="1"/>
    <col min="5" max="5" width="42.26953125" style="30" customWidth="1"/>
    <col min="6" max="6" width="21" style="29" bestFit="1" customWidth="1"/>
    <col min="7" max="7" width="36.26953125" style="29" bestFit="1" customWidth="1"/>
    <col min="8" max="8" width="17.81640625" style="30" bestFit="1" customWidth="1"/>
    <col min="9" max="9" width="35.26953125" style="30" customWidth="1"/>
    <col min="10" max="10" width="14.7265625" style="30" bestFit="1" customWidth="1"/>
    <col min="11" max="11" width="51.1796875" style="30" customWidth="1"/>
    <col min="12" max="12" width="17.26953125" style="30" bestFit="1" customWidth="1"/>
    <col min="13" max="13" width="56.453125" style="30" customWidth="1"/>
    <col min="14" max="14" width="12.08984375" style="30" customWidth="1"/>
    <col min="15" max="15" width="44.08984375" style="30" customWidth="1"/>
    <col min="16" max="16" width="11" style="30" customWidth="1"/>
    <col min="17" max="17" width="45.26953125" style="30" customWidth="1"/>
    <col min="18" max="16384" width="8.81640625" style="30"/>
  </cols>
  <sheetData>
    <row r="1" spans="1:21" s="27" customFormat="1" ht="28.5" customHeight="1">
      <c r="A1" s="24" t="s">
        <v>83</v>
      </c>
      <c r="B1" s="24" t="s">
        <v>82</v>
      </c>
      <c r="C1" s="24" t="s">
        <v>0</v>
      </c>
      <c r="D1" s="26" t="s">
        <v>693</v>
      </c>
      <c r="E1" s="26" t="s">
        <v>590</v>
      </c>
      <c r="F1" s="26" t="s">
        <v>695</v>
      </c>
      <c r="G1" s="26" t="s">
        <v>699</v>
      </c>
      <c r="H1" s="26" t="s">
        <v>706</v>
      </c>
      <c r="I1" s="26" t="s">
        <v>641</v>
      </c>
      <c r="J1" s="26" t="s">
        <v>705</v>
      </c>
      <c r="K1" s="26" t="s">
        <v>647</v>
      </c>
      <c r="L1" s="26" t="s">
        <v>700</v>
      </c>
      <c r="M1" s="26" t="s">
        <v>648</v>
      </c>
      <c r="N1" s="26" t="s">
        <v>708</v>
      </c>
      <c r="O1" s="26" t="s">
        <v>645</v>
      </c>
      <c r="P1" s="26" t="s">
        <v>704</v>
      </c>
      <c r="Q1" s="26" t="s">
        <v>649</v>
      </c>
      <c r="R1" s="27">
        <v>10</v>
      </c>
      <c r="S1" s="27">
        <v>10</v>
      </c>
      <c r="T1" s="27">
        <v>10</v>
      </c>
      <c r="U1" s="27">
        <v>10</v>
      </c>
    </row>
    <row r="2" spans="1:21" ht="28.5" customHeight="1">
      <c r="A2" s="28">
        <v>1</v>
      </c>
      <c r="B2" s="25" t="s">
        <v>2</v>
      </c>
      <c r="C2" s="25" t="s">
        <v>3</v>
      </c>
      <c r="D2" s="29">
        <v>18</v>
      </c>
      <c r="E2" s="10" t="str">
        <f>IF(D2="","",IF(D2&lt;=9,"Below Expectation",IF(D2&lt;=14,"Approach Expectation",IF(D2&lt;=19,"Meet  Expectation",IF(D2&lt;=25,"Exceeds  Expectation",".................................")))))</f>
        <v>Meet  Expectation</v>
      </c>
      <c r="F2" s="128">
        <v>27</v>
      </c>
      <c r="G2" s="10" t="str">
        <f t="shared" ref="G2:G45" si="0">IF(F2&lt;=19,"Below Expectation",IF(F2&lt;=23,"Approach Expectation",IF(F2&lt;=31,"Meet  Expectation",IF(F2&lt;=40,"Exceeds  Expectation","⚠️."))))</f>
        <v>Meet  Expectation</v>
      </c>
      <c r="H2" s="29">
        <v>38</v>
      </c>
      <c r="I2" s="10" t="str">
        <f t="shared" ref="I2:I45" si="1">IF(H2&lt;=19,"Below Expectation",IF(H2&lt;=23,"Approach Expectation",IF(H2&lt;=31,"Meet  Expectation",IF(H2&lt;=40,"Exceeds  Expectation","⚠️."))))</f>
        <v>Exceeds  Expectation</v>
      </c>
      <c r="J2" s="29">
        <v>13</v>
      </c>
      <c r="K2" s="10" t="str">
        <f t="shared" ref="K2:K45" si="2">IF(J2&lt;=9,"Below Expectation",IF(J2&lt;=14,"Approach Expectation",IF(J2&lt;=19,"Meet  Expectation",IF(J2&lt;=25,"Exceeds  Expectation","................................."))))</f>
        <v>Approach Expectation</v>
      </c>
      <c r="L2" s="29">
        <v>12</v>
      </c>
      <c r="M2" s="11" t="str">
        <f t="shared" ref="M2:M45" si="3">IF(L2&lt;=9,"Below Expectation",IF(L2&lt;=19,"Approach Expectation",IF(L2&lt;=25,"Meet  Expectation",IF(L2&lt;=35,"Exceeds  Expectation","................................."))))</f>
        <v>Approach Expectation</v>
      </c>
      <c r="N2" s="29">
        <v>30</v>
      </c>
      <c r="O2" s="11" t="str">
        <f t="shared" ref="O2:O45" si="4">IF(N2&lt;=9,"Below Expectation",IF(N2&lt;=19,"Approach Expectation",IF(N2&lt;=25,"Meet  Expectation",IF(N2&lt;=35,"Exceeds  Expectation","................................."))))</f>
        <v>Exceeds  Expectation</v>
      </c>
      <c r="P2" s="29">
        <v>9</v>
      </c>
      <c r="Q2" s="10" t="str">
        <f t="shared" ref="Q2:Q45" si="5">IF(P2&lt;=9,"Below Expectation",IF(P2&lt;=14,"Approach Expectation",IF(P2&lt;=19,"Meet  Expectation",IF(P2&lt;=25,"Exceeds  Expectation","................................."))))</f>
        <v>Below Expectation</v>
      </c>
      <c r="R2" s="30">
        <v>10</v>
      </c>
      <c r="S2" s="30">
        <v>10</v>
      </c>
      <c r="T2" s="30">
        <v>10</v>
      </c>
      <c r="U2" s="30">
        <v>10</v>
      </c>
    </row>
    <row r="3" spans="1:21" ht="28.5" customHeight="1">
      <c r="A3" s="28">
        <v>2</v>
      </c>
      <c r="B3" s="25" t="s">
        <v>13</v>
      </c>
      <c r="C3" s="25" t="s">
        <v>14</v>
      </c>
      <c r="D3" s="31">
        <v>14</v>
      </c>
      <c r="E3" s="10" t="str">
        <f t="shared" ref="E3:E45" si="6">IF(D3="","",IF(D3&lt;=9,"Below Expectation",IF(D3&lt;=14,"Approach Expectation",IF(D3&lt;=19,"Meet  Expectation",IF(D3&lt;=25,"Exceeds  Expectation",".................................")))))</f>
        <v>Approach Expectation</v>
      </c>
      <c r="F3" s="128">
        <v>22</v>
      </c>
      <c r="G3" s="10" t="str">
        <f t="shared" si="0"/>
        <v>Approach Expectation</v>
      </c>
      <c r="H3" s="31">
        <v>37</v>
      </c>
      <c r="I3" s="10" t="str">
        <f t="shared" si="1"/>
        <v>Exceeds  Expectation</v>
      </c>
      <c r="J3" s="31">
        <v>6</v>
      </c>
      <c r="K3" s="10" t="str">
        <f t="shared" si="2"/>
        <v>Below Expectation</v>
      </c>
      <c r="L3" s="31">
        <v>9</v>
      </c>
      <c r="M3" s="11" t="str">
        <f t="shared" si="3"/>
        <v>Below Expectation</v>
      </c>
      <c r="N3" s="32">
        <v>2</v>
      </c>
      <c r="O3" s="11" t="str">
        <f t="shared" si="4"/>
        <v>Below Expectation</v>
      </c>
      <c r="P3" s="31">
        <v>2</v>
      </c>
      <c r="Q3" s="10" t="str">
        <f t="shared" si="5"/>
        <v>Below Expectation</v>
      </c>
      <c r="R3" s="30">
        <v>10</v>
      </c>
      <c r="S3" s="30">
        <v>10</v>
      </c>
      <c r="T3" s="30">
        <v>10</v>
      </c>
      <c r="U3" s="30">
        <v>10</v>
      </c>
    </row>
    <row r="4" spans="1:21" ht="28.5" customHeight="1">
      <c r="A4" s="28">
        <v>3</v>
      </c>
      <c r="B4" s="25" t="s">
        <v>15</v>
      </c>
      <c r="C4" s="25" t="s">
        <v>16</v>
      </c>
      <c r="D4" s="31">
        <v>15</v>
      </c>
      <c r="E4" s="10" t="str">
        <f t="shared" si="6"/>
        <v>Meet  Expectation</v>
      </c>
      <c r="F4" s="128">
        <v>17</v>
      </c>
      <c r="G4" s="10" t="str">
        <f t="shared" si="0"/>
        <v>Below Expectation</v>
      </c>
      <c r="H4" s="31">
        <v>37</v>
      </c>
      <c r="I4" s="10" t="str">
        <f t="shared" si="1"/>
        <v>Exceeds  Expectation</v>
      </c>
      <c r="J4" s="31">
        <v>5</v>
      </c>
      <c r="K4" s="10" t="str">
        <f t="shared" si="2"/>
        <v>Below Expectation</v>
      </c>
      <c r="L4" s="31">
        <v>17</v>
      </c>
      <c r="M4" s="11" t="str">
        <f t="shared" si="3"/>
        <v>Approach Expectation</v>
      </c>
      <c r="N4" s="32">
        <v>22</v>
      </c>
      <c r="O4" s="11" t="str">
        <f t="shared" si="4"/>
        <v>Meet  Expectation</v>
      </c>
      <c r="P4" s="31">
        <v>7</v>
      </c>
      <c r="Q4" s="10" t="str">
        <f t="shared" si="5"/>
        <v>Below Expectation</v>
      </c>
      <c r="R4" s="30">
        <v>10</v>
      </c>
      <c r="S4" s="30">
        <v>10</v>
      </c>
      <c r="T4" s="30">
        <v>10</v>
      </c>
      <c r="U4" s="30">
        <v>10</v>
      </c>
    </row>
    <row r="5" spans="1:21" ht="28.5" customHeight="1">
      <c r="A5" s="28">
        <v>4</v>
      </c>
      <c r="B5" s="25" t="s">
        <v>53</v>
      </c>
      <c r="C5" s="25" t="s">
        <v>54</v>
      </c>
      <c r="D5" s="33">
        <v>7</v>
      </c>
      <c r="E5" s="10" t="str">
        <f t="shared" si="6"/>
        <v>Below Expectation</v>
      </c>
      <c r="F5" s="128">
        <v>15</v>
      </c>
      <c r="G5" s="10" t="str">
        <f t="shared" si="0"/>
        <v>Below Expectation</v>
      </c>
      <c r="H5" s="33">
        <v>33</v>
      </c>
      <c r="I5" s="10" t="str">
        <f t="shared" si="1"/>
        <v>Exceeds  Expectation</v>
      </c>
      <c r="J5" s="33">
        <v>1</v>
      </c>
      <c r="K5" s="10" t="str">
        <f t="shared" si="2"/>
        <v>Below Expectation</v>
      </c>
      <c r="L5" s="33">
        <v>7</v>
      </c>
      <c r="M5" s="11" t="str">
        <f t="shared" si="3"/>
        <v>Below Expectation</v>
      </c>
      <c r="N5" s="32">
        <v>30</v>
      </c>
      <c r="O5" s="11" t="str">
        <f t="shared" si="4"/>
        <v>Exceeds  Expectation</v>
      </c>
      <c r="P5" s="31">
        <v>7</v>
      </c>
      <c r="Q5" s="10" t="str">
        <f t="shared" si="5"/>
        <v>Below Expectation</v>
      </c>
      <c r="R5" s="30">
        <v>10</v>
      </c>
      <c r="S5" s="30">
        <v>10</v>
      </c>
      <c r="T5" s="30">
        <v>10</v>
      </c>
      <c r="U5" s="30">
        <v>10</v>
      </c>
    </row>
    <row r="6" spans="1:21" ht="28.5" customHeight="1">
      <c r="A6" s="28">
        <v>5</v>
      </c>
      <c r="B6" s="35">
        <v>10</v>
      </c>
      <c r="C6" s="36" t="s">
        <v>637</v>
      </c>
      <c r="D6" s="33">
        <v>6</v>
      </c>
      <c r="E6" s="10" t="str">
        <f t="shared" si="6"/>
        <v>Below Expectation</v>
      </c>
      <c r="F6" s="128">
        <v>26</v>
      </c>
      <c r="G6" s="10" t="str">
        <f t="shared" si="0"/>
        <v>Meet  Expectation</v>
      </c>
      <c r="H6" s="33">
        <v>32</v>
      </c>
      <c r="I6" s="10" t="str">
        <f t="shared" si="1"/>
        <v>Exceeds  Expectation</v>
      </c>
      <c r="J6" s="33">
        <v>5</v>
      </c>
      <c r="K6" s="10" t="str">
        <f t="shared" si="2"/>
        <v>Below Expectation</v>
      </c>
      <c r="L6" s="33">
        <v>6</v>
      </c>
      <c r="M6" s="11" t="str">
        <f t="shared" si="3"/>
        <v>Below Expectation</v>
      </c>
      <c r="N6" s="32">
        <v>25</v>
      </c>
      <c r="O6" s="11" t="str">
        <f t="shared" si="4"/>
        <v>Meet  Expectation</v>
      </c>
      <c r="P6" s="31">
        <v>7</v>
      </c>
      <c r="Q6" s="10" t="str">
        <f t="shared" si="5"/>
        <v>Below Expectation</v>
      </c>
      <c r="R6" s="30">
        <v>10</v>
      </c>
      <c r="S6" s="30">
        <v>10</v>
      </c>
      <c r="T6" s="30">
        <v>10</v>
      </c>
      <c r="U6" s="30">
        <v>10</v>
      </c>
    </row>
    <row r="7" spans="1:21" ht="28.5" customHeight="1">
      <c r="A7" s="28">
        <v>6</v>
      </c>
      <c r="B7" s="25" t="s">
        <v>6</v>
      </c>
      <c r="C7" s="25" t="s">
        <v>7</v>
      </c>
      <c r="D7" s="29">
        <v>19</v>
      </c>
      <c r="E7" s="10" t="str">
        <f t="shared" si="6"/>
        <v>Meet  Expectation</v>
      </c>
      <c r="F7" s="128">
        <v>20</v>
      </c>
      <c r="G7" s="10" t="str">
        <f t="shared" si="0"/>
        <v>Approach Expectation</v>
      </c>
      <c r="H7" s="29">
        <v>36</v>
      </c>
      <c r="I7" s="10" t="str">
        <f t="shared" si="1"/>
        <v>Exceeds  Expectation</v>
      </c>
      <c r="J7" s="29">
        <v>2</v>
      </c>
      <c r="K7" s="10" t="str">
        <f t="shared" si="2"/>
        <v>Below Expectation</v>
      </c>
      <c r="L7" s="29">
        <v>13</v>
      </c>
      <c r="M7" s="11" t="str">
        <f t="shared" si="3"/>
        <v>Approach Expectation</v>
      </c>
      <c r="N7" s="29">
        <v>23</v>
      </c>
      <c r="O7" s="11" t="str">
        <f t="shared" si="4"/>
        <v>Meet  Expectation</v>
      </c>
      <c r="P7" s="29">
        <v>3</v>
      </c>
      <c r="Q7" s="10" t="str">
        <f t="shared" si="5"/>
        <v>Below Expectation</v>
      </c>
      <c r="R7" s="30">
        <v>10</v>
      </c>
      <c r="S7" s="30">
        <v>10</v>
      </c>
      <c r="T7" s="30">
        <v>10</v>
      </c>
      <c r="U7" s="30">
        <v>10</v>
      </c>
    </row>
    <row r="8" spans="1:21" ht="28.5" customHeight="1">
      <c r="A8" s="28">
        <v>7</v>
      </c>
      <c r="B8" s="25" t="s">
        <v>35</v>
      </c>
      <c r="C8" s="25" t="s">
        <v>36</v>
      </c>
      <c r="D8" s="31">
        <v>10</v>
      </c>
      <c r="E8" s="10" t="str">
        <f t="shared" si="6"/>
        <v>Approach Expectation</v>
      </c>
      <c r="F8" s="128">
        <v>18</v>
      </c>
      <c r="G8" s="10" t="str">
        <f t="shared" si="0"/>
        <v>Below Expectation</v>
      </c>
      <c r="H8" s="31">
        <v>29</v>
      </c>
      <c r="I8" s="10" t="str">
        <f t="shared" si="1"/>
        <v>Meet  Expectation</v>
      </c>
      <c r="J8" s="31">
        <v>2</v>
      </c>
      <c r="K8" s="10" t="str">
        <f t="shared" si="2"/>
        <v>Below Expectation</v>
      </c>
      <c r="L8" s="31">
        <v>5</v>
      </c>
      <c r="M8" s="11" t="str">
        <f t="shared" si="3"/>
        <v>Below Expectation</v>
      </c>
      <c r="N8" s="32">
        <v>25</v>
      </c>
      <c r="O8" s="11" t="str">
        <f t="shared" si="4"/>
        <v>Meet  Expectation</v>
      </c>
      <c r="P8" s="31">
        <v>10</v>
      </c>
      <c r="Q8" s="10" t="str">
        <f t="shared" si="5"/>
        <v>Approach Expectation</v>
      </c>
      <c r="R8" s="30">
        <v>10</v>
      </c>
      <c r="S8" s="30">
        <v>10</v>
      </c>
      <c r="T8" s="30">
        <v>10</v>
      </c>
      <c r="U8" s="30">
        <v>10</v>
      </c>
    </row>
    <row r="9" spans="1:21" ht="28.5" customHeight="1">
      <c r="A9" s="28">
        <v>8</v>
      </c>
      <c r="B9" s="37" t="s">
        <v>39</v>
      </c>
      <c r="C9" s="37" t="s">
        <v>40</v>
      </c>
      <c r="D9" s="38">
        <v>7</v>
      </c>
      <c r="E9" s="10" t="str">
        <f t="shared" si="6"/>
        <v>Below Expectation</v>
      </c>
      <c r="F9" s="128">
        <v>25</v>
      </c>
      <c r="G9" s="10" t="str">
        <f t="shared" si="0"/>
        <v>Meet  Expectation</v>
      </c>
      <c r="H9" s="39">
        <v>40</v>
      </c>
      <c r="I9" s="10" t="str">
        <f t="shared" si="1"/>
        <v>Exceeds  Expectation</v>
      </c>
      <c r="J9" s="42">
        <v>8</v>
      </c>
      <c r="K9" s="10" t="str">
        <f t="shared" si="2"/>
        <v>Below Expectation</v>
      </c>
      <c r="L9" s="39">
        <v>7</v>
      </c>
      <c r="M9" s="11" t="str">
        <f t="shared" si="3"/>
        <v>Below Expectation</v>
      </c>
      <c r="N9" s="40">
        <v>30</v>
      </c>
      <c r="O9" s="11" t="str">
        <f t="shared" si="4"/>
        <v>Exceeds  Expectation</v>
      </c>
      <c r="P9" s="39">
        <v>5</v>
      </c>
      <c r="Q9" s="10" t="str">
        <f t="shared" si="5"/>
        <v>Below Expectation</v>
      </c>
      <c r="R9" s="30">
        <v>10</v>
      </c>
      <c r="S9" s="30">
        <v>10</v>
      </c>
      <c r="T9" s="30">
        <v>10</v>
      </c>
      <c r="U9" s="30">
        <v>10</v>
      </c>
    </row>
    <row r="10" spans="1:21" ht="28.5" customHeight="1">
      <c r="A10" s="28">
        <v>9</v>
      </c>
      <c r="B10" s="25" t="s">
        <v>63</v>
      </c>
      <c r="C10" s="25" t="s">
        <v>64</v>
      </c>
      <c r="D10" s="33">
        <v>2</v>
      </c>
      <c r="E10" s="10" t="str">
        <f t="shared" si="6"/>
        <v>Below Expectation</v>
      </c>
      <c r="F10" s="128">
        <v>14</v>
      </c>
      <c r="G10" s="10" t="str">
        <f t="shared" si="0"/>
        <v>Below Expectation</v>
      </c>
      <c r="H10" s="33">
        <v>0</v>
      </c>
      <c r="I10" s="10" t="str">
        <f t="shared" si="1"/>
        <v>Below Expectation</v>
      </c>
      <c r="J10" s="33">
        <v>2</v>
      </c>
      <c r="K10" s="10" t="str">
        <f t="shared" si="2"/>
        <v>Below Expectation</v>
      </c>
      <c r="L10" s="33">
        <v>3</v>
      </c>
      <c r="M10" s="11" t="str">
        <f t="shared" si="3"/>
        <v>Below Expectation</v>
      </c>
      <c r="N10" s="32">
        <v>30</v>
      </c>
      <c r="O10" s="11" t="str">
        <f t="shared" si="4"/>
        <v>Exceeds  Expectation</v>
      </c>
      <c r="P10" s="31">
        <v>3</v>
      </c>
      <c r="Q10" s="10" t="str">
        <f t="shared" si="5"/>
        <v>Below Expectation</v>
      </c>
      <c r="R10" s="30">
        <v>10</v>
      </c>
      <c r="S10" s="30">
        <v>10</v>
      </c>
      <c r="T10" s="30">
        <v>10</v>
      </c>
      <c r="U10" s="30">
        <v>10</v>
      </c>
    </row>
    <row r="11" spans="1:21" ht="28.5" customHeight="1">
      <c r="A11" s="28">
        <v>10</v>
      </c>
      <c r="B11" s="25" t="s">
        <v>33</v>
      </c>
      <c r="C11" s="25" t="s">
        <v>34</v>
      </c>
      <c r="D11" s="31">
        <v>5</v>
      </c>
      <c r="E11" s="10" t="str">
        <f t="shared" si="6"/>
        <v>Below Expectation</v>
      </c>
      <c r="F11" s="128">
        <v>17</v>
      </c>
      <c r="G11" s="10" t="str">
        <f t="shared" si="0"/>
        <v>Below Expectation</v>
      </c>
      <c r="H11" s="31">
        <v>35</v>
      </c>
      <c r="I11" s="10" t="str">
        <f t="shared" si="1"/>
        <v>Exceeds  Expectation</v>
      </c>
      <c r="J11" s="31">
        <v>6</v>
      </c>
      <c r="K11" s="10" t="str">
        <f t="shared" si="2"/>
        <v>Below Expectation</v>
      </c>
      <c r="L11" s="31">
        <v>9</v>
      </c>
      <c r="M11" s="11" t="str">
        <f t="shared" si="3"/>
        <v>Below Expectation</v>
      </c>
      <c r="N11" s="32">
        <v>25</v>
      </c>
      <c r="O11" s="11" t="str">
        <f t="shared" si="4"/>
        <v>Meet  Expectation</v>
      </c>
      <c r="P11" s="31">
        <v>3</v>
      </c>
      <c r="Q11" s="10" t="str">
        <f t="shared" si="5"/>
        <v>Below Expectation</v>
      </c>
      <c r="R11" s="30">
        <v>10</v>
      </c>
      <c r="S11" s="30">
        <v>10</v>
      </c>
      <c r="T11" s="30">
        <v>10</v>
      </c>
      <c r="U11" s="30">
        <v>10</v>
      </c>
    </row>
    <row r="12" spans="1:21" ht="28.5" customHeight="1">
      <c r="A12" s="28">
        <v>11</v>
      </c>
      <c r="B12" s="35">
        <v>10</v>
      </c>
      <c r="C12" s="36" t="s">
        <v>636</v>
      </c>
      <c r="D12" s="33">
        <v>9</v>
      </c>
      <c r="E12" s="10" t="str">
        <f t="shared" si="6"/>
        <v>Below Expectation</v>
      </c>
      <c r="F12" s="128">
        <v>19</v>
      </c>
      <c r="G12" s="10" t="str">
        <f t="shared" si="0"/>
        <v>Below Expectation</v>
      </c>
      <c r="H12" s="33">
        <v>35</v>
      </c>
      <c r="I12" s="10" t="str">
        <f t="shared" si="1"/>
        <v>Exceeds  Expectation</v>
      </c>
      <c r="J12" s="33">
        <v>5</v>
      </c>
      <c r="K12" s="10" t="str">
        <f t="shared" si="2"/>
        <v>Below Expectation</v>
      </c>
      <c r="L12" s="33">
        <v>6</v>
      </c>
      <c r="M12" s="11" t="str">
        <f t="shared" si="3"/>
        <v>Below Expectation</v>
      </c>
      <c r="N12" s="32">
        <v>25</v>
      </c>
      <c r="O12" s="11" t="str">
        <f t="shared" si="4"/>
        <v>Meet  Expectation</v>
      </c>
      <c r="P12" s="31">
        <v>4</v>
      </c>
      <c r="Q12" s="10" t="str">
        <f t="shared" si="5"/>
        <v>Below Expectation</v>
      </c>
      <c r="R12" s="30">
        <v>10</v>
      </c>
      <c r="S12" s="30">
        <v>10</v>
      </c>
      <c r="T12" s="30">
        <v>10</v>
      </c>
      <c r="U12" s="30">
        <v>10</v>
      </c>
    </row>
    <row r="13" spans="1:21" ht="28.5" customHeight="1">
      <c r="A13" s="28">
        <v>12</v>
      </c>
      <c r="B13" s="25" t="s">
        <v>19</v>
      </c>
      <c r="C13" s="25" t="s">
        <v>20</v>
      </c>
      <c r="D13" s="31">
        <v>8</v>
      </c>
      <c r="E13" s="10" t="str">
        <f t="shared" si="6"/>
        <v>Below Expectation</v>
      </c>
      <c r="F13" s="128">
        <v>18</v>
      </c>
      <c r="G13" s="10" t="str">
        <f t="shared" si="0"/>
        <v>Below Expectation</v>
      </c>
      <c r="H13" s="31">
        <v>31</v>
      </c>
      <c r="I13" s="10" t="str">
        <f t="shared" si="1"/>
        <v>Meet  Expectation</v>
      </c>
      <c r="J13" s="31">
        <v>4</v>
      </c>
      <c r="K13" s="10" t="str">
        <f t="shared" si="2"/>
        <v>Below Expectation</v>
      </c>
      <c r="L13" s="31">
        <v>5</v>
      </c>
      <c r="M13" s="11" t="str">
        <f t="shared" si="3"/>
        <v>Below Expectation</v>
      </c>
      <c r="N13" s="32">
        <v>30</v>
      </c>
      <c r="O13" s="11" t="str">
        <f t="shared" si="4"/>
        <v>Exceeds  Expectation</v>
      </c>
      <c r="P13" s="31">
        <v>5</v>
      </c>
      <c r="Q13" s="10" t="str">
        <f t="shared" si="5"/>
        <v>Below Expectation</v>
      </c>
      <c r="R13" s="30">
        <v>10</v>
      </c>
      <c r="S13" s="30">
        <v>10</v>
      </c>
      <c r="T13" s="30">
        <v>10</v>
      </c>
      <c r="U13" s="30">
        <v>10</v>
      </c>
    </row>
    <row r="14" spans="1:21" ht="28.5" customHeight="1">
      <c r="A14" s="28">
        <v>13</v>
      </c>
      <c r="B14" s="35">
        <v>10</v>
      </c>
      <c r="C14" s="36" t="s">
        <v>639</v>
      </c>
      <c r="D14" s="33">
        <v>7</v>
      </c>
      <c r="E14" s="10" t="str">
        <f t="shared" si="6"/>
        <v>Below Expectation</v>
      </c>
      <c r="F14" s="128">
        <v>10</v>
      </c>
      <c r="G14" s="10" t="str">
        <f t="shared" si="0"/>
        <v>Below Expectation</v>
      </c>
      <c r="H14" s="33">
        <v>26</v>
      </c>
      <c r="I14" s="10" t="str">
        <f t="shared" si="1"/>
        <v>Meet  Expectation</v>
      </c>
      <c r="J14" s="33">
        <v>3</v>
      </c>
      <c r="K14" s="10" t="str">
        <f t="shared" si="2"/>
        <v>Below Expectation</v>
      </c>
      <c r="L14" s="33">
        <v>6</v>
      </c>
      <c r="M14" s="11" t="str">
        <f t="shared" si="3"/>
        <v>Below Expectation</v>
      </c>
      <c r="N14" s="32">
        <v>25</v>
      </c>
      <c r="O14" s="11" t="str">
        <f t="shared" si="4"/>
        <v>Meet  Expectation</v>
      </c>
      <c r="P14" s="31">
        <v>9</v>
      </c>
      <c r="Q14" s="10" t="str">
        <f t="shared" si="5"/>
        <v>Below Expectation</v>
      </c>
      <c r="R14" s="30">
        <v>10</v>
      </c>
      <c r="S14" s="30">
        <v>10</v>
      </c>
      <c r="T14" s="30">
        <v>10</v>
      </c>
      <c r="U14" s="30">
        <v>10</v>
      </c>
    </row>
    <row r="15" spans="1:21" ht="28.5" customHeight="1">
      <c r="A15" s="28">
        <v>14</v>
      </c>
      <c r="B15" s="25" t="s">
        <v>31</v>
      </c>
      <c r="C15" s="25" t="s">
        <v>32</v>
      </c>
      <c r="D15" s="31">
        <v>10</v>
      </c>
      <c r="E15" s="10" t="str">
        <f t="shared" si="6"/>
        <v>Approach Expectation</v>
      </c>
      <c r="F15" s="128">
        <v>19</v>
      </c>
      <c r="G15" s="10" t="str">
        <f t="shared" si="0"/>
        <v>Below Expectation</v>
      </c>
      <c r="H15" s="31">
        <v>28</v>
      </c>
      <c r="I15" s="10" t="str">
        <f t="shared" si="1"/>
        <v>Meet  Expectation</v>
      </c>
      <c r="J15" s="31">
        <v>3</v>
      </c>
      <c r="K15" s="10" t="str">
        <f t="shared" si="2"/>
        <v>Below Expectation</v>
      </c>
      <c r="L15" s="31">
        <v>6</v>
      </c>
      <c r="M15" s="11" t="str">
        <f t="shared" si="3"/>
        <v>Below Expectation</v>
      </c>
      <c r="N15" s="32">
        <v>28</v>
      </c>
      <c r="O15" s="11" t="str">
        <f t="shared" si="4"/>
        <v>Exceeds  Expectation</v>
      </c>
      <c r="P15" s="31">
        <v>6</v>
      </c>
      <c r="Q15" s="10" t="str">
        <f t="shared" si="5"/>
        <v>Below Expectation</v>
      </c>
      <c r="R15" s="30">
        <v>10</v>
      </c>
      <c r="S15" s="30">
        <v>10</v>
      </c>
      <c r="T15" s="30">
        <v>10</v>
      </c>
      <c r="U15" s="30">
        <v>10</v>
      </c>
    </row>
    <row r="16" spans="1:21" ht="28.5" customHeight="1">
      <c r="A16" s="28">
        <v>15</v>
      </c>
      <c r="B16" s="25" t="s">
        <v>67</v>
      </c>
      <c r="C16" s="25" t="s">
        <v>68</v>
      </c>
      <c r="D16" s="33">
        <v>6</v>
      </c>
      <c r="E16" s="10" t="str">
        <f t="shared" si="6"/>
        <v>Below Expectation</v>
      </c>
      <c r="F16" s="128">
        <v>20</v>
      </c>
      <c r="G16" s="10" t="str">
        <f t="shared" si="0"/>
        <v>Approach Expectation</v>
      </c>
      <c r="H16" s="33">
        <v>40</v>
      </c>
      <c r="I16" s="10" t="str">
        <f t="shared" si="1"/>
        <v>Exceeds  Expectation</v>
      </c>
      <c r="J16" s="33">
        <v>25</v>
      </c>
      <c r="K16" s="10" t="str">
        <f t="shared" si="2"/>
        <v>Exceeds  Expectation</v>
      </c>
      <c r="L16" s="33">
        <v>6</v>
      </c>
      <c r="M16" s="11" t="str">
        <f t="shared" si="3"/>
        <v>Below Expectation</v>
      </c>
      <c r="N16" s="32">
        <v>31</v>
      </c>
      <c r="O16" s="11" t="str">
        <f t="shared" si="4"/>
        <v>Exceeds  Expectation</v>
      </c>
      <c r="P16" s="31">
        <v>10</v>
      </c>
      <c r="Q16" s="10" t="str">
        <f t="shared" si="5"/>
        <v>Approach Expectation</v>
      </c>
      <c r="R16" s="30">
        <v>10</v>
      </c>
      <c r="S16" s="30">
        <v>10</v>
      </c>
      <c r="T16" s="30">
        <v>10</v>
      </c>
      <c r="U16" s="30">
        <v>10</v>
      </c>
    </row>
    <row r="17" spans="1:21" ht="28.5" customHeight="1">
      <c r="A17" s="28">
        <v>16</v>
      </c>
      <c r="B17" s="25" t="s">
        <v>50</v>
      </c>
      <c r="C17" s="25" t="s">
        <v>697</v>
      </c>
      <c r="D17" s="33">
        <v>6</v>
      </c>
      <c r="E17" s="10" t="str">
        <f t="shared" si="6"/>
        <v>Below Expectation</v>
      </c>
      <c r="F17" s="128">
        <v>16</v>
      </c>
      <c r="G17" s="10" t="str">
        <f t="shared" si="0"/>
        <v>Below Expectation</v>
      </c>
      <c r="H17" s="33">
        <v>39</v>
      </c>
      <c r="I17" s="10" t="str">
        <f t="shared" si="1"/>
        <v>Exceeds  Expectation</v>
      </c>
      <c r="J17" s="33">
        <v>1</v>
      </c>
      <c r="K17" s="10" t="str">
        <f t="shared" si="2"/>
        <v>Below Expectation</v>
      </c>
      <c r="L17" s="33">
        <v>6</v>
      </c>
      <c r="M17" s="11" t="str">
        <f t="shared" si="3"/>
        <v>Below Expectation</v>
      </c>
      <c r="N17" s="32">
        <v>34</v>
      </c>
      <c r="O17" s="11" t="str">
        <f t="shared" si="4"/>
        <v>Exceeds  Expectation</v>
      </c>
      <c r="P17" s="31">
        <v>5</v>
      </c>
      <c r="Q17" s="10" t="str">
        <f t="shared" si="5"/>
        <v>Below Expectation</v>
      </c>
      <c r="R17" s="30">
        <v>10</v>
      </c>
      <c r="S17" s="30">
        <v>10</v>
      </c>
      <c r="T17" s="30">
        <v>10</v>
      </c>
      <c r="U17" s="30">
        <v>10</v>
      </c>
    </row>
    <row r="18" spans="1:21" ht="28.5" customHeight="1">
      <c r="A18" s="28">
        <v>17</v>
      </c>
      <c r="B18" s="25" t="s">
        <v>29</v>
      </c>
      <c r="C18" s="25" t="s">
        <v>30</v>
      </c>
      <c r="D18" s="31">
        <v>4</v>
      </c>
      <c r="E18" s="10" t="str">
        <f t="shared" si="6"/>
        <v>Below Expectation</v>
      </c>
      <c r="F18" s="128">
        <v>11</v>
      </c>
      <c r="G18" s="10" t="str">
        <f t="shared" si="0"/>
        <v>Below Expectation</v>
      </c>
      <c r="H18" s="31">
        <v>24</v>
      </c>
      <c r="I18" s="10" t="str">
        <f t="shared" si="1"/>
        <v>Meet  Expectation</v>
      </c>
      <c r="J18" s="31">
        <v>2</v>
      </c>
      <c r="K18" s="10" t="str">
        <f t="shared" si="2"/>
        <v>Below Expectation</v>
      </c>
      <c r="L18" s="31">
        <v>1</v>
      </c>
      <c r="M18" s="11" t="str">
        <f t="shared" si="3"/>
        <v>Below Expectation</v>
      </c>
      <c r="N18" s="32">
        <v>19</v>
      </c>
      <c r="O18" s="11" t="str">
        <f t="shared" si="4"/>
        <v>Approach Expectation</v>
      </c>
      <c r="P18" s="31">
        <v>4</v>
      </c>
      <c r="Q18" s="10" t="str">
        <f t="shared" si="5"/>
        <v>Below Expectation</v>
      </c>
      <c r="R18" s="30">
        <v>10</v>
      </c>
      <c r="S18" s="30">
        <v>10</v>
      </c>
      <c r="T18" s="30">
        <v>10</v>
      </c>
      <c r="U18" s="30">
        <v>10</v>
      </c>
    </row>
    <row r="19" spans="1:21" ht="28.5" customHeight="1">
      <c r="A19" s="28">
        <v>18</v>
      </c>
      <c r="B19" s="25" t="s">
        <v>48</v>
      </c>
      <c r="C19" s="25" t="s">
        <v>49</v>
      </c>
      <c r="D19" s="29">
        <v>12</v>
      </c>
      <c r="E19" s="10" t="str">
        <f t="shared" si="6"/>
        <v>Approach Expectation</v>
      </c>
      <c r="F19" s="128">
        <v>17</v>
      </c>
      <c r="G19" s="10" t="str">
        <f t="shared" si="0"/>
        <v>Below Expectation</v>
      </c>
      <c r="H19" s="29">
        <v>33</v>
      </c>
      <c r="I19" s="10" t="str">
        <f t="shared" si="1"/>
        <v>Exceeds  Expectation</v>
      </c>
      <c r="J19" s="29">
        <v>3</v>
      </c>
      <c r="K19" s="10" t="str">
        <f t="shared" si="2"/>
        <v>Below Expectation</v>
      </c>
      <c r="L19" s="29">
        <v>5</v>
      </c>
      <c r="M19" s="11" t="str">
        <f t="shared" si="3"/>
        <v>Below Expectation</v>
      </c>
      <c r="N19" s="32">
        <v>30</v>
      </c>
      <c r="O19" s="11" t="str">
        <f t="shared" si="4"/>
        <v>Exceeds  Expectation</v>
      </c>
      <c r="P19" s="31">
        <v>3</v>
      </c>
      <c r="Q19" s="10" t="str">
        <f t="shared" si="5"/>
        <v>Below Expectation</v>
      </c>
      <c r="R19" s="30">
        <v>10</v>
      </c>
      <c r="S19" s="30">
        <v>10</v>
      </c>
      <c r="T19" s="30">
        <v>10</v>
      </c>
      <c r="U19" s="30">
        <v>10</v>
      </c>
    </row>
    <row r="20" spans="1:21" ht="28.5" customHeight="1">
      <c r="A20" s="28">
        <v>19</v>
      </c>
      <c r="B20" s="25" t="s">
        <v>8</v>
      </c>
      <c r="C20" s="25" t="s">
        <v>9</v>
      </c>
      <c r="D20" s="31"/>
      <c r="E20" s="10" t="str">
        <f t="shared" si="6"/>
        <v/>
      </c>
      <c r="F20" s="128"/>
      <c r="G20" s="10" t="str">
        <f t="shared" si="0"/>
        <v>Below Expectation</v>
      </c>
      <c r="H20" s="31"/>
      <c r="I20" s="10" t="str">
        <f t="shared" si="1"/>
        <v>Below Expectation</v>
      </c>
      <c r="J20" s="31"/>
      <c r="K20" s="10" t="str">
        <f t="shared" si="2"/>
        <v>Below Expectation</v>
      </c>
      <c r="L20" s="31"/>
      <c r="M20" s="11" t="str">
        <f t="shared" si="3"/>
        <v>Below Expectation</v>
      </c>
      <c r="N20" s="32"/>
      <c r="O20" s="11" t="str">
        <f t="shared" si="4"/>
        <v>Below Expectation</v>
      </c>
      <c r="P20" s="31"/>
      <c r="Q20" s="10" t="str">
        <f t="shared" si="5"/>
        <v>Below Expectation</v>
      </c>
      <c r="R20" s="30">
        <v>10</v>
      </c>
      <c r="S20" s="30">
        <v>10</v>
      </c>
      <c r="T20" s="30">
        <v>10</v>
      </c>
      <c r="U20" s="30">
        <v>10</v>
      </c>
    </row>
    <row r="21" spans="1:21" ht="28.5" customHeight="1">
      <c r="A21" s="28">
        <v>20</v>
      </c>
      <c r="B21" s="25" t="s">
        <v>11</v>
      </c>
      <c r="C21" s="25" t="s">
        <v>12</v>
      </c>
      <c r="D21" s="31">
        <v>7</v>
      </c>
      <c r="E21" s="10" t="str">
        <f t="shared" si="6"/>
        <v>Below Expectation</v>
      </c>
      <c r="F21" s="128">
        <v>15</v>
      </c>
      <c r="G21" s="10" t="str">
        <f t="shared" si="0"/>
        <v>Below Expectation</v>
      </c>
      <c r="H21" s="31">
        <v>28</v>
      </c>
      <c r="I21" s="10" t="str">
        <f t="shared" si="1"/>
        <v>Meet  Expectation</v>
      </c>
      <c r="J21" s="31">
        <v>3</v>
      </c>
      <c r="K21" s="10" t="str">
        <f t="shared" si="2"/>
        <v>Below Expectation</v>
      </c>
      <c r="L21" s="31">
        <v>3</v>
      </c>
      <c r="M21" s="11" t="str">
        <f t="shared" si="3"/>
        <v>Below Expectation</v>
      </c>
      <c r="N21" s="32">
        <v>27</v>
      </c>
      <c r="O21" s="11" t="str">
        <f t="shared" si="4"/>
        <v>Exceeds  Expectation</v>
      </c>
      <c r="P21" s="31">
        <v>3</v>
      </c>
      <c r="Q21" s="10" t="str">
        <f t="shared" si="5"/>
        <v>Below Expectation</v>
      </c>
      <c r="R21" s="30">
        <v>10</v>
      </c>
      <c r="S21" s="30">
        <v>10</v>
      </c>
      <c r="T21" s="30">
        <v>10</v>
      </c>
      <c r="U21" s="30">
        <v>10</v>
      </c>
    </row>
    <row r="22" spans="1:21" ht="28.5" customHeight="1">
      <c r="A22" s="28">
        <v>21</v>
      </c>
      <c r="B22" s="25" t="s">
        <v>41</v>
      </c>
      <c r="C22" s="25" t="s">
        <v>696</v>
      </c>
      <c r="D22" s="31">
        <v>6</v>
      </c>
      <c r="E22" s="10" t="str">
        <f t="shared" si="6"/>
        <v>Below Expectation</v>
      </c>
      <c r="F22" s="128">
        <v>14</v>
      </c>
      <c r="G22" s="10" t="str">
        <f t="shared" si="0"/>
        <v>Below Expectation</v>
      </c>
      <c r="H22" s="31">
        <v>31</v>
      </c>
      <c r="I22" s="10" t="str">
        <f t="shared" si="1"/>
        <v>Meet  Expectation</v>
      </c>
      <c r="J22" s="31">
        <v>3</v>
      </c>
      <c r="K22" s="10" t="str">
        <f t="shared" si="2"/>
        <v>Below Expectation</v>
      </c>
      <c r="L22" s="31">
        <v>6</v>
      </c>
      <c r="M22" s="11" t="str">
        <f t="shared" si="3"/>
        <v>Below Expectation</v>
      </c>
      <c r="N22" s="31">
        <v>21</v>
      </c>
      <c r="O22" s="11" t="str">
        <f t="shared" si="4"/>
        <v>Meet  Expectation</v>
      </c>
      <c r="P22" s="31">
        <v>2</v>
      </c>
      <c r="Q22" s="10" t="str">
        <f t="shared" si="5"/>
        <v>Below Expectation</v>
      </c>
      <c r="R22" s="30">
        <v>10</v>
      </c>
      <c r="S22" s="30">
        <v>10</v>
      </c>
      <c r="T22" s="30">
        <v>10</v>
      </c>
      <c r="U22" s="30">
        <v>10</v>
      </c>
    </row>
    <row r="23" spans="1:21" ht="28.5" customHeight="1">
      <c r="A23" s="28">
        <v>22</v>
      </c>
      <c r="B23" s="25" t="s">
        <v>59</v>
      </c>
      <c r="C23" s="25" t="s">
        <v>60</v>
      </c>
      <c r="D23" s="33">
        <v>8</v>
      </c>
      <c r="E23" s="10" t="str">
        <f t="shared" si="6"/>
        <v>Below Expectation</v>
      </c>
      <c r="F23" s="128">
        <v>15</v>
      </c>
      <c r="G23" s="10" t="str">
        <f t="shared" si="0"/>
        <v>Below Expectation</v>
      </c>
      <c r="H23" s="33">
        <v>36</v>
      </c>
      <c r="I23" s="10" t="str">
        <f t="shared" si="1"/>
        <v>Exceeds  Expectation</v>
      </c>
      <c r="J23" s="33">
        <v>2</v>
      </c>
      <c r="K23" s="10" t="str">
        <f t="shared" si="2"/>
        <v>Below Expectation</v>
      </c>
      <c r="L23" s="33">
        <v>5</v>
      </c>
      <c r="M23" s="11" t="str">
        <f t="shared" si="3"/>
        <v>Below Expectation</v>
      </c>
      <c r="N23" s="32">
        <v>32</v>
      </c>
      <c r="O23" s="11" t="str">
        <f t="shared" si="4"/>
        <v>Exceeds  Expectation</v>
      </c>
      <c r="P23" s="31">
        <v>3</v>
      </c>
      <c r="Q23" s="10" t="str">
        <f t="shared" si="5"/>
        <v>Below Expectation</v>
      </c>
      <c r="R23" s="30">
        <v>10</v>
      </c>
      <c r="S23" s="30">
        <v>10</v>
      </c>
      <c r="T23" s="30">
        <v>10</v>
      </c>
      <c r="U23" s="30">
        <v>10</v>
      </c>
    </row>
    <row r="24" spans="1:21" ht="28.5" customHeight="1">
      <c r="A24" s="28">
        <v>23</v>
      </c>
      <c r="B24" s="25" t="s">
        <v>71</v>
      </c>
      <c r="C24" s="25" t="s">
        <v>72</v>
      </c>
      <c r="D24" s="33">
        <v>6</v>
      </c>
      <c r="E24" s="10" t="str">
        <f t="shared" si="6"/>
        <v>Below Expectation</v>
      </c>
      <c r="F24" s="128">
        <v>25</v>
      </c>
      <c r="G24" s="10" t="str">
        <f t="shared" si="0"/>
        <v>Meet  Expectation</v>
      </c>
      <c r="H24" s="33">
        <v>10</v>
      </c>
      <c r="I24" s="10" t="str">
        <f t="shared" si="1"/>
        <v>Below Expectation</v>
      </c>
      <c r="J24" s="33">
        <v>1</v>
      </c>
      <c r="K24" s="10" t="str">
        <f t="shared" si="2"/>
        <v>Below Expectation</v>
      </c>
      <c r="L24" s="33">
        <v>6</v>
      </c>
      <c r="M24" s="11" t="str">
        <f t="shared" si="3"/>
        <v>Below Expectation</v>
      </c>
      <c r="N24" s="32">
        <v>10</v>
      </c>
      <c r="O24" s="11" t="str">
        <f t="shared" si="4"/>
        <v>Approach Expectation</v>
      </c>
      <c r="P24" s="31">
        <v>1</v>
      </c>
      <c r="Q24" s="10" t="str">
        <f t="shared" si="5"/>
        <v>Below Expectation</v>
      </c>
      <c r="R24" s="30">
        <v>10</v>
      </c>
      <c r="S24" s="30">
        <v>10</v>
      </c>
      <c r="T24" s="30">
        <v>10</v>
      </c>
      <c r="U24" s="30">
        <v>10</v>
      </c>
    </row>
    <row r="25" spans="1:21" ht="28.5" customHeight="1">
      <c r="A25" s="28">
        <v>24</v>
      </c>
      <c r="B25" s="25" t="s">
        <v>21</v>
      </c>
      <c r="C25" s="25" t="s">
        <v>22</v>
      </c>
      <c r="D25" s="31">
        <v>13</v>
      </c>
      <c r="E25" s="10" t="str">
        <f t="shared" si="6"/>
        <v>Approach Expectation</v>
      </c>
      <c r="F25" s="128">
        <v>18</v>
      </c>
      <c r="G25" s="10" t="str">
        <f t="shared" si="0"/>
        <v>Below Expectation</v>
      </c>
      <c r="H25" s="31">
        <v>33</v>
      </c>
      <c r="I25" s="10" t="str">
        <f t="shared" si="1"/>
        <v>Exceeds  Expectation</v>
      </c>
      <c r="J25" s="31">
        <v>7</v>
      </c>
      <c r="K25" s="10" t="str">
        <f t="shared" si="2"/>
        <v>Below Expectation</v>
      </c>
      <c r="L25" s="31">
        <v>8</v>
      </c>
      <c r="M25" s="11" t="str">
        <f t="shared" si="3"/>
        <v>Below Expectation</v>
      </c>
      <c r="N25" s="32">
        <v>27</v>
      </c>
      <c r="O25" s="11" t="str">
        <f t="shared" si="4"/>
        <v>Exceeds  Expectation</v>
      </c>
      <c r="P25" s="31">
        <v>2</v>
      </c>
      <c r="Q25" s="10" t="str">
        <f t="shared" si="5"/>
        <v>Below Expectation</v>
      </c>
      <c r="R25" s="30">
        <v>10</v>
      </c>
      <c r="S25" s="30">
        <v>10</v>
      </c>
      <c r="T25" s="30">
        <v>10</v>
      </c>
      <c r="U25" s="30">
        <v>10</v>
      </c>
    </row>
    <row r="26" spans="1:21" ht="28.5" customHeight="1">
      <c r="A26" s="28">
        <v>25</v>
      </c>
      <c r="B26" s="25" t="s">
        <v>27</v>
      </c>
      <c r="C26" s="25" t="s">
        <v>28</v>
      </c>
      <c r="D26" s="31">
        <v>5</v>
      </c>
      <c r="E26" s="10" t="str">
        <f t="shared" si="6"/>
        <v>Below Expectation</v>
      </c>
      <c r="F26" s="128">
        <v>12</v>
      </c>
      <c r="G26" s="10" t="str">
        <f t="shared" si="0"/>
        <v>Below Expectation</v>
      </c>
      <c r="H26" s="31">
        <v>33</v>
      </c>
      <c r="I26" s="10" t="str">
        <f t="shared" si="1"/>
        <v>Exceeds  Expectation</v>
      </c>
      <c r="J26" s="31">
        <v>1</v>
      </c>
      <c r="K26" s="10" t="str">
        <f t="shared" si="2"/>
        <v>Below Expectation</v>
      </c>
      <c r="L26" s="31">
        <v>3</v>
      </c>
      <c r="M26" s="11" t="str">
        <f t="shared" si="3"/>
        <v>Below Expectation</v>
      </c>
      <c r="N26" s="32">
        <v>28</v>
      </c>
      <c r="O26" s="11" t="str">
        <f t="shared" si="4"/>
        <v>Exceeds  Expectation</v>
      </c>
      <c r="P26" s="31">
        <v>4</v>
      </c>
      <c r="Q26" s="10" t="str">
        <f t="shared" si="5"/>
        <v>Below Expectation</v>
      </c>
      <c r="R26" s="30">
        <v>10</v>
      </c>
      <c r="S26" s="30">
        <v>10</v>
      </c>
      <c r="T26" s="30">
        <v>10</v>
      </c>
      <c r="U26" s="30">
        <v>10</v>
      </c>
    </row>
    <row r="27" spans="1:21" ht="28.5" customHeight="1">
      <c r="A27" s="28">
        <v>26</v>
      </c>
      <c r="B27" s="25" t="s">
        <v>44</v>
      </c>
      <c r="C27" s="25" t="s">
        <v>45</v>
      </c>
      <c r="D27" s="33">
        <v>7</v>
      </c>
      <c r="E27" s="10" t="str">
        <f t="shared" si="6"/>
        <v>Below Expectation</v>
      </c>
      <c r="F27" s="128">
        <v>24</v>
      </c>
      <c r="G27" s="10" t="str">
        <f t="shared" si="0"/>
        <v>Meet  Expectation</v>
      </c>
      <c r="H27" s="33">
        <v>31</v>
      </c>
      <c r="I27" s="10" t="str">
        <f t="shared" si="1"/>
        <v>Meet  Expectation</v>
      </c>
      <c r="J27" s="33">
        <v>5</v>
      </c>
      <c r="K27" s="10" t="str">
        <f t="shared" si="2"/>
        <v>Below Expectation</v>
      </c>
      <c r="L27" s="33">
        <v>3</v>
      </c>
      <c r="M27" s="11" t="str">
        <f t="shared" si="3"/>
        <v>Below Expectation</v>
      </c>
      <c r="N27" s="32">
        <v>17</v>
      </c>
      <c r="O27" s="11" t="str">
        <f t="shared" si="4"/>
        <v>Approach Expectation</v>
      </c>
      <c r="P27" s="31">
        <v>3</v>
      </c>
      <c r="Q27" s="10" t="str">
        <f t="shared" si="5"/>
        <v>Below Expectation</v>
      </c>
      <c r="R27" s="30">
        <v>10</v>
      </c>
      <c r="S27" s="30">
        <v>10</v>
      </c>
      <c r="T27" s="30">
        <v>10</v>
      </c>
      <c r="U27" s="30">
        <v>10</v>
      </c>
    </row>
    <row r="28" spans="1:21" ht="28.5" customHeight="1">
      <c r="A28" s="28">
        <v>27</v>
      </c>
      <c r="B28" s="25" t="s">
        <v>55</v>
      </c>
      <c r="C28" s="25" t="s">
        <v>56</v>
      </c>
      <c r="D28" s="33">
        <v>6</v>
      </c>
      <c r="E28" s="10" t="str">
        <f t="shared" si="6"/>
        <v>Below Expectation</v>
      </c>
      <c r="F28" s="128">
        <v>19</v>
      </c>
      <c r="G28" s="10" t="str">
        <f t="shared" si="0"/>
        <v>Below Expectation</v>
      </c>
      <c r="H28" s="33">
        <v>24</v>
      </c>
      <c r="I28" s="10" t="str">
        <f t="shared" si="1"/>
        <v>Meet  Expectation</v>
      </c>
      <c r="J28" s="33">
        <v>4</v>
      </c>
      <c r="K28" s="10" t="str">
        <f t="shared" si="2"/>
        <v>Below Expectation</v>
      </c>
      <c r="L28" s="33">
        <v>7</v>
      </c>
      <c r="M28" s="11" t="str">
        <f t="shared" si="3"/>
        <v>Below Expectation</v>
      </c>
      <c r="N28" s="32">
        <v>23</v>
      </c>
      <c r="O28" s="11" t="str">
        <f t="shared" si="4"/>
        <v>Meet  Expectation</v>
      </c>
      <c r="P28" s="31">
        <v>3</v>
      </c>
      <c r="Q28" s="10" t="str">
        <f t="shared" si="5"/>
        <v>Below Expectation</v>
      </c>
      <c r="R28" s="30">
        <v>10</v>
      </c>
      <c r="S28" s="30">
        <v>10</v>
      </c>
      <c r="T28" s="30">
        <v>10</v>
      </c>
      <c r="U28" s="30">
        <v>10</v>
      </c>
    </row>
    <row r="29" spans="1:21" ht="28.5" customHeight="1">
      <c r="A29" s="28">
        <v>28</v>
      </c>
      <c r="B29" s="25" t="s">
        <v>61</v>
      </c>
      <c r="C29" s="25" t="s">
        <v>62</v>
      </c>
      <c r="D29" s="33">
        <v>4</v>
      </c>
      <c r="E29" s="10" t="str">
        <f t="shared" si="6"/>
        <v>Below Expectation</v>
      </c>
      <c r="F29" s="128">
        <v>17</v>
      </c>
      <c r="G29" s="10" t="str">
        <f t="shared" si="0"/>
        <v>Below Expectation</v>
      </c>
      <c r="H29" s="33">
        <v>13</v>
      </c>
      <c r="I29" s="10" t="str">
        <f t="shared" si="1"/>
        <v>Below Expectation</v>
      </c>
      <c r="J29" s="33">
        <v>5</v>
      </c>
      <c r="K29" s="10" t="str">
        <f t="shared" si="2"/>
        <v>Below Expectation</v>
      </c>
      <c r="L29" s="33">
        <v>4</v>
      </c>
      <c r="M29" s="11" t="str">
        <f t="shared" si="3"/>
        <v>Below Expectation</v>
      </c>
      <c r="N29" s="32">
        <v>12</v>
      </c>
      <c r="O29" s="11" t="str">
        <f t="shared" si="4"/>
        <v>Approach Expectation</v>
      </c>
      <c r="P29" s="31">
        <v>4</v>
      </c>
      <c r="Q29" s="10" t="str">
        <f t="shared" si="5"/>
        <v>Below Expectation</v>
      </c>
      <c r="R29" s="30">
        <v>10</v>
      </c>
      <c r="S29" s="30">
        <v>10</v>
      </c>
      <c r="T29" s="30">
        <v>10</v>
      </c>
      <c r="U29" s="30">
        <v>10</v>
      </c>
    </row>
    <row r="30" spans="1:21" ht="28.5" customHeight="1">
      <c r="A30" s="28">
        <v>29</v>
      </c>
      <c r="B30" s="25" t="s">
        <v>57</v>
      </c>
      <c r="C30" s="25" t="s">
        <v>58</v>
      </c>
      <c r="D30" s="33">
        <v>4</v>
      </c>
      <c r="E30" s="10" t="str">
        <f t="shared" si="6"/>
        <v>Below Expectation</v>
      </c>
      <c r="F30" s="128">
        <v>11</v>
      </c>
      <c r="G30" s="10" t="str">
        <f t="shared" si="0"/>
        <v>Below Expectation</v>
      </c>
      <c r="H30" s="33">
        <v>32</v>
      </c>
      <c r="I30" s="10" t="str">
        <f t="shared" si="1"/>
        <v>Exceeds  Expectation</v>
      </c>
      <c r="J30" s="33">
        <v>5</v>
      </c>
      <c r="K30" s="10" t="str">
        <f t="shared" si="2"/>
        <v>Below Expectation</v>
      </c>
      <c r="L30" s="33">
        <v>5</v>
      </c>
      <c r="M30" s="11" t="str">
        <f t="shared" si="3"/>
        <v>Below Expectation</v>
      </c>
      <c r="N30" s="32">
        <v>23</v>
      </c>
      <c r="O30" s="11" t="str">
        <f t="shared" si="4"/>
        <v>Meet  Expectation</v>
      </c>
      <c r="P30" s="31">
        <v>5</v>
      </c>
      <c r="Q30" s="10" t="str">
        <f t="shared" si="5"/>
        <v>Below Expectation</v>
      </c>
      <c r="R30" s="30">
        <v>10</v>
      </c>
      <c r="S30" s="30">
        <v>10</v>
      </c>
      <c r="T30" s="30">
        <v>10</v>
      </c>
      <c r="U30" s="30">
        <v>10</v>
      </c>
    </row>
    <row r="31" spans="1:21" ht="28.5" customHeight="1">
      <c r="A31" s="28">
        <v>30</v>
      </c>
      <c r="B31" s="35">
        <v>10</v>
      </c>
      <c r="C31" s="36" t="s">
        <v>638</v>
      </c>
      <c r="D31" s="33">
        <v>2</v>
      </c>
      <c r="E31" s="10" t="str">
        <f t="shared" si="6"/>
        <v>Below Expectation</v>
      </c>
      <c r="F31" s="128">
        <v>10</v>
      </c>
      <c r="G31" s="10" t="str">
        <f t="shared" si="0"/>
        <v>Below Expectation</v>
      </c>
      <c r="H31" s="33">
        <v>11</v>
      </c>
      <c r="I31" s="10" t="str">
        <f t="shared" si="1"/>
        <v>Below Expectation</v>
      </c>
      <c r="J31" s="33">
        <v>6</v>
      </c>
      <c r="K31" s="10" t="str">
        <f t="shared" si="2"/>
        <v>Below Expectation</v>
      </c>
      <c r="L31" s="33">
        <v>6</v>
      </c>
      <c r="M31" s="11" t="str">
        <f t="shared" si="3"/>
        <v>Below Expectation</v>
      </c>
      <c r="N31" s="32">
        <v>11</v>
      </c>
      <c r="O31" s="11" t="str">
        <f t="shared" si="4"/>
        <v>Approach Expectation</v>
      </c>
      <c r="P31" s="31">
        <v>3</v>
      </c>
      <c r="Q31" s="10" t="str">
        <f t="shared" si="5"/>
        <v>Below Expectation</v>
      </c>
      <c r="R31" s="30">
        <v>10</v>
      </c>
      <c r="S31" s="30">
        <v>10</v>
      </c>
      <c r="T31" s="30">
        <v>10</v>
      </c>
      <c r="U31" s="30">
        <v>10</v>
      </c>
    </row>
    <row r="32" spans="1:21" ht="28.5" customHeight="1">
      <c r="A32" s="28">
        <v>31</v>
      </c>
      <c r="B32" s="25" t="s">
        <v>69</v>
      </c>
      <c r="C32" s="25" t="s">
        <v>70</v>
      </c>
      <c r="D32" s="33">
        <v>2</v>
      </c>
      <c r="E32" s="10" t="str">
        <f t="shared" si="6"/>
        <v>Below Expectation</v>
      </c>
      <c r="F32" s="128">
        <v>10</v>
      </c>
      <c r="G32" s="10" t="str">
        <f t="shared" si="0"/>
        <v>Below Expectation</v>
      </c>
      <c r="H32" s="33">
        <v>30</v>
      </c>
      <c r="I32" s="10" t="str">
        <f t="shared" si="1"/>
        <v>Meet  Expectation</v>
      </c>
      <c r="J32" s="33">
        <v>2</v>
      </c>
      <c r="K32" s="10" t="str">
        <f t="shared" si="2"/>
        <v>Below Expectation</v>
      </c>
      <c r="L32" s="33">
        <v>4</v>
      </c>
      <c r="M32" s="11" t="str">
        <f t="shared" si="3"/>
        <v>Below Expectation</v>
      </c>
      <c r="N32" s="32">
        <v>11</v>
      </c>
      <c r="O32" s="11" t="str">
        <f t="shared" si="4"/>
        <v>Approach Expectation</v>
      </c>
      <c r="P32" s="31">
        <v>5</v>
      </c>
      <c r="Q32" s="10" t="str">
        <f t="shared" si="5"/>
        <v>Below Expectation</v>
      </c>
      <c r="R32" s="30">
        <v>10</v>
      </c>
      <c r="S32" s="30">
        <v>10</v>
      </c>
      <c r="T32" s="30">
        <v>10</v>
      </c>
      <c r="U32" s="30">
        <v>10</v>
      </c>
    </row>
    <row r="33" spans="1:21" ht="28.5" customHeight="1">
      <c r="A33" s="28">
        <v>32</v>
      </c>
      <c r="B33" s="25" t="s">
        <v>17</v>
      </c>
      <c r="C33" s="25" t="s">
        <v>18</v>
      </c>
      <c r="D33" s="33">
        <v>9</v>
      </c>
      <c r="E33" s="10" t="str">
        <f t="shared" si="6"/>
        <v>Below Expectation</v>
      </c>
      <c r="F33" s="128">
        <v>13</v>
      </c>
      <c r="G33" s="10" t="str">
        <f t="shared" si="0"/>
        <v>Below Expectation</v>
      </c>
      <c r="H33" s="33">
        <v>26</v>
      </c>
      <c r="I33" s="10" t="str">
        <f t="shared" si="1"/>
        <v>Meet  Expectation</v>
      </c>
      <c r="J33" s="33">
        <v>1</v>
      </c>
      <c r="K33" s="10" t="str">
        <f t="shared" si="2"/>
        <v>Below Expectation</v>
      </c>
      <c r="L33" s="33">
        <v>6</v>
      </c>
      <c r="M33" s="11" t="str">
        <f t="shared" si="3"/>
        <v>Below Expectation</v>
      </c>
      <c r="N33" s="32">
        <v>23</v>
      </c>
      <c r="O33" s="11" t="str">
        <f t="shared" si="4"/>
        <v>Meet  Expectation</v>
      </c>
      <c r="P33" s="31">
        <v>5</v>
      </c>
      <c r="Q33" s="10" t="str">
        <f t="shared" si="5"/>
        <v>Below Expectation</v>
      </c>
      <c r="R33" s="30">
        <v>10</v>
      </c>
      <c r="S33" s="30">
        <v>10</v>
      </c>
      <c r="T33" s="30">
        <v>10</v>
      </c>
      <c r="U33" s="30">
        <v>10</v>
      </c>
    </row>
    <row r="34" spans="1:21" ht="28.5" customHeight="1">
      <c r="A34" s="28">
        <v>33</v>
      </c>
      <c r="B34" s="25" t="s">
        <v>73</v>
      </c>
      <c r="C34" s="25" t="s">
        <v>74</v>
      </c>
      <c r="D34" s="31">
        <v>7</v>
      </c>
      <c r="E34" s="10" t="str">
        <f t="shared" si="6"/>
        <v>Below Expectation</v>
      </c>
      <c r="F34" s="128">
        <v>11</v>
      </c>
      <c r="G34" s="10" t="str">
        <f t="shared" si="0"/>
        <v>Below Expectation</v>
      </c>
      <c r="H34" s="31">
        <v>10</v>
      </c>
      <c r="I34" s="10" t="str">
        <f t="shared" si="1"/>
        <v>Below Expectation</v>
      </c>
      <c r="J34" s="31">
        <v>3</v>
      </c>
      <c r="K34" s="10" t="str">
        <f t="shared" si="2"/>
        <v>Below Expectation</v>
      </c>
      <c r="L34" s="31">
        <v>3</v>
      </c>
      <c r="M34" s="11" t="str">
        <f t="shared" si="3"/>
        <v>Below Expectation</v>
      </c>
      <c r="N34" s="32">
        <v>16</v>
      </c>
      <c r="O34" s="11" t="str">
        <f t="shared" si="4"/>
        <v>Approach Expectation</v>
      </c>
      <c r="P34" s="31">
        <v>3</v>
      </c>
      <c r="Q34" s="10" t="str">
        <f t="shared" si="5"/>
        <v>Below Expectation</v>
      </c>
      <c r="R34" s="30">
        <v>10</v>
      </c>
      <c r="S34" s="30">
        <v>10</v>
      </c>
      <c r="T34" s="30">
        <v>10</v>
      </c>
      <c r="U34" s="30">
        <v>10</v>
      </c>
    </row>
    <row r="35" spans="1:21" ht="28.5" customHeight="1">
      <c r="A35" s="28">
        <v>34</v>
      </c>
      <c r="B35" s="25" t="s">
        <v>25</v>
      </c>
      <c r="C35" s="25" t="s">
        <v>26</v>
      </c>
      <c r="D35" s="33">
        <v>5</v>
      </c>
      <c r="E35" s="10" t="str">
        <f t="shared" si="6"/>
        <v>Below Expectation</v>
      </c>
      <c r="F35" s="128">
        <v>13</v>
      </c>
      <c r="G35" s="10" t="str">
        <f t="shared" si="0"/>
        <v>Below Expectation</v>
      </c>
      <c r="H35" s="33">
        <v>29</v>
      </c>
      <c r="I35" s="10" t="str">
        <f t="shared" si="1"/>
        <v>Meet  Expectation</v>
      </c>
      <c r="J35" s="33">
        <v>2</v>
      </c>
      <c r="K35" s="10" t="str">
        <f t="shared" si="2"/>
        <v>Below Expectation</v>
      </c>
      <c r="L35" s="33">
        <v>5</v>
      </c>
      <c r="M35" s="11" t="str">
        <f t="shared" si="3"/>
        <v>Below Expectation</v>
      </c>
      <c r="N35" s="32">
        <v>22</v>
      </c>
      <c r="O35" s="11" t="str">
        <f t="shared" si="4"/>
        <v>Meet  Expectation</v>
      </c>
      <c r="P35" s="31">
        <v>5</v>
      </c>
      <c r="Q35" s="10" t="str">
        <f t="shared" si="5"/>
        <v>Below Expectation</v>
      </c>
      <c r="R35" s="30">
        <v>10</v>
      </c>
      <c r="S35" s="30">
        <v>10</v>
      </c>
      <c r="T35" s="30">
        <v>10</v>
      </c>
      <c r="U35" s="30">
        <v>10</v>
      </c>
    </row>
    <row r="36" spans="1:21" ht="28.5" customHeight="1">
      <c r="A36" s="28">
        <v>35</v>
      </c>
      <c r="B36" s="25" t="s">
        <v>42</v>
      </c>
      <c r="C36" s="25" t="s">
        <v>43</v>
      </c>
      <c r="D36" s="31">
        <v>5</v>
      </c>
      <c r="E36" s="10" t="str">
        <f t="shared" si="6"/>
        <v>Below Expectation</v>
      </c>
      <c r="F36" s="128">
        <v>13</v>
      </c>
      <c r="G36" s="10" t="str">
        <f t="shared" si="0"/>
        <v>Below Expectation</v>
      </c>
      <c r="H36" s="31">
        <v>14</v>
      </c>
      <c r="I36" s="10" t="str">
        <f t="shared" si="1"/>
        <v>Below Expectation</v>
      </c>
      <c r="J36" s="31">
        <v>0</v>
      </c>
      <c r="K36" s="10" t="str">
        <f t="shared" si="2"/>
        <v>Below Expectation</v>
      </c>
      <c r="L36" s="31">
        <v>2</v>
      </c>
      <c r="M36" s="11" t="str">
        <f t="shared" si="3"/>
        <v>Below Expectation</v>
      </c>
      <c r="N36" s="32">
        <v>27</v>
      </c>
      <c r="O36" s="11" t="str">
        <f t="shared" si="4"/>
        <v>Exceeds  Expectation</v>
      </c>
      <c r="P36" s="31">
        <v>0</v>
      </c>
      <c r="Q36" s="10" t="str">
        <f t="shared" si="5"/>
        <v>Below Expectation</v>
      </c>
      <c r="R36" s="30">
        <v>10</v>
      </c>
      <c r="S36" s="30">
        <v>10</v>
      </c>
      <c r="T36" s="30">
        <v>10</v>
      </c>
      <c r="U36" s="30">
        <v>10</v>
      </c>
    </row>
    <row r="37" spans="1:21" ht="28.5" customHeight="1">
      <c r="A37" s="28">
        <v>36</v>
      </c>
      <c r="B37" s="25" t="s">
        <v>65</v>
      </c>
      <c r="C37" s="25" t="s">
        <v>66</v>
      </c>
      <c r="D37" s="33">
        <v>2</v>
      </c>
      <c r="E37" s="10" t="str">
        <f t="shared" si="6"/>
        <v>Below Expectation</v>
      </c>
      <c r="F37" s="128">
        <v>13</v>
      </c>
      <c r="G37" s="10" t="str">
        <f t="shared" si="0"/>
        <v>Below Expectation</v>
      </c>
      <c r="H37" s="33">
        <v>25</v>
      </c>
      <c r="I37" s="10" t="str">
        <f t="shared" si="1"/>
        <v>Meet  Expectation</v>
      </c>
      <c r="J37" s="33">
        <v>2</v>
      </c>
      <c r="K37" s="10" t="str">
        <f t="shared" si="2"/>
        <v>Below Expectation</v>
      </c>
      <c r="L37" s="33">
        <v>5</v>
      </c>
      <c r="M37" s="11" t="str">
        <f t="shared" si="3"/>
        <v>Below Expectation</v>
      </c>
      <c r="N37" s="32">
        <v>19</v>
      </c>
      <c r="O37" s="11" t="str">
        <f t="shared" si="4"/>
        <v>Approach Expectation</v>
      </c>
      <c r="P37" s="31">
        <v>3</v>
      </c>
      <c r="Q37" s="10" t="str">
        <f t="shared" si="5"/>
        <v>Below Expectation</v>
      </c>
      <c r="R37" s="30">
        <v>10</v>
      </c>
      <c r="S37" s="30">
        <v>10</v>
      </c>
      <c r="T37" s="30">
        <v>10</v>
      </c>
      <c r="U37" s="30">
        <v>10</v>
      </c>
    </row>
    <row r="38" spans="1:21" ht="28.5" customHeight="1">
      <c r="A38" s="28">
        <v>37</v>
      </c>
      <c r="B38" s="25" t="s">
        <v>46</v>
      </c>
      <c r="C38" s="25" t="s">
        <v>47</v>
      </c>
      <c r="D38" s="29">
        <v>0</v>
      </c>
      <c r="E38" s="10" t="str">
        <f t="shared" si="6"/>
        <v>Below Expectation</v>
      </c>
      <c r="F38" s="128">
        <v>15</v>
      </c>
      <c r="G38" s="10" t="str">
        <f t="shared" si="0"/>
        <v>Below Expectation</v>
      </c>
      <c r="H38" s="29">
        <v>33</v>
      </c>
      <c r="I38" s="10" t="str">
        <f t="shared" si="1"/>
        <v>Exceeds  Expectation</v>
      </c>
      <c r="J38" s="29">
        <v>25</v>
      </c>
      <c r="K38" s="10" t="str">
        <f t="shared" si="2"/>
        <v>Exceeds  Expectation</v>
      </c>
      <c r="L38" s="29">
        <v>6</v>
      </c>
      <c r="M38" s="11" t="str">
        <f t="shared" si="3"/>
        <v>Below Expectation</v>
      </c>
      <c r="N38" s="32">
        <v>0</v>
      </c>
      <c r="O38" s="11" t="str">
        <f t="shared" si="4"/>
        <v>Below Expectation</v>
      </c>
      <c r="P38" s="31">
        <v>0</v>
      </c>
      <c r="Q38" s="10" t="str">
        <f t="shared" si="5"/>
        <v>Below Expectation</v>
      </c>
      <c r="R38" s="30">
        <v>10</v>
      </c>
      <c r="S38" s="30">
        <v>10</v>
      </c>
      <c r="T38" s="30">
        <v>10</v>
      </c>
      <c r="U38" s="30">
        <v>10</v>
      </c>
    </row>
    <row r="39" spans="1:21" ht="28.5" customHeight="1">
      <c r="A39" s="28">
        <v>38</v>
      </c>
      <c r="B39" s="35">
        <v>10</v>
      </c>
      <c r="C39" s="36" t="s">
        <v>652</v>
      </c>
      <c r="D39" s="33">
        <v>2</v>
      </c>
      <c r="E39" s="10" t="str">
        <f t="shared" si="6"/>
        <v>Below Expectation</v>
      </c>
      <c r="F39" s="128">
        <v>12</v>
      </c>
      <c r="G39" s="10" t="str">
        <f t="shared" si="0"/>
        <v>Below Expectation</v>
      </c>
      <c r="H39" s="33">
        <v>14</v>
      </c>
      <c r="I39" s="10" t="str">
        <f t="shared" si="1"/>
        <v>Below Expectation</v>
      </c>
      <c r="J39" s="33">
        <v>2</v>
      </c>
      <c r="K39" s="10" t="str">
        <f t="shared" si="2"/>
        <v>Below Expectation</v>
      </c>
      <c r="L39" s="33">
        <v>6</v>
      </c>
      <c r="M39" s="11" t="str">
        <f t="shared" si="3"/>
        <v>Below Expectation</v>
      </c>
      <c r="N39" s="32">
        <v>18</v>
      </c>
      <c r="O39" s="11" t="str">
        <f t="shared" si="4"/>
        <v>Approach Expectation</v>
      </c>
      <c r="P39" s="31">
        <v>3</v>
      </c>
      <c r="Q39" s="10" t="str">
        <f t="shared" si="5"/>
        <v>Below Expectation</v>
      </c>
      <c r="R39" s="30">
        <v>10</v>
      </c>
      <c r="S39" s="30">
        <v>10</v>
      </c>
      <c r="T39" s="30">
        <v>10</v>
      </c>
      <c r="U39" s="30">
        <v>10</v>
      </c>
    </row>
    <row r="40" spans="1:21" ht="28.5" customHeight="1">
      <c r="A40" s="28">
        <v>39</v>
      </c>
      <c r="B40" s="25" t="s">
        <v>51</v>
      </c>
      <c r="C40" s="25" t="s">
        <v>52</v>
      </c>
      <c r="D40" s="33">
        <v>8</v>
      </c>
      <c r="E40" s="10" t="str">
        <f t="shared" si="6"/>
        <v>Below Expectation</v>
      </c>
      <c r="F40" s="128">
        <v>13</v>
      </c>
      <c r="G40" s="10" t="str">
        <f t="shared" si="0"/>
        <v>Below Expectation</v>
      </c>
      <c r="H40" s="33">
        <v>16</v>
      </c>
      <c r="I40" s="10" t="str">
        <f t="shared" si="1"/>
        <v>Below Expectation</v>
      </c>
      <c r="J40" s="33">
        <v>14</v>
      </c>
      <c r="K40" s="10" t="str">
        <f t="shared" si="2"/>
        <v>Approach Expectation</v>
      </c>
      <c r="L40" s="33">
        <v>1</v>
      </c>
      <c r="M40" s="11" t="str">
        <f t="shared" si="3"/>
        <v>Below Expectation</v>
      </c>
      <c r="N40" s="32">
        <v>20</v>
      </c>
      <c r="O40" s="11" t="str">
        <f t="shared" si="4"/>
        <v>Meet  Expectation</v>
      </c>
      <c r="P40" s="31">
        <v>10</v>
      </c>
      <c r="Q40" s="10" t="str">
        <f t="shared" si="5"/>
        <v>Approach Expectation</v>
      </c>
      <c r="R40" s="30">
        <v>10</v>
      </c>
      <c r="S40" s="30">
        <v>10</v>
      </c>
      <c r="T40" s="30">
        <v>10</v>
      </c>
      <c r="U40" s="30">
        <v>10</v>
      </c>
    </row>
    <row r="41" spans="1:21" ht="28.5" customHeight="1">
      <c r="A41" s="28">
        <v>40</v>
      </c>
      <c r="B41" s="25" t="s">
        <v>37</v>
      </c>
      <c r="C41" s="25" t="s">
        <v>38</v>
      </c>
      <c r="D41" s="31">
        <v>5</v>
      </c>
      <c r="E41" s="10" t="str">
        <f t="shared" si="6"/>
        <v>Below Expectation</v>
      </c>
      <c r="F41" s="128">
        <v>15</v>
      </c>
      <c r="G41" s="10" t="str">
        <f t="shared" si="0"/>
        <v>Below Expectation</v>
      </c>
      <c r="H41" s="31">
        <v>0</v>
      </c>
      <c r="I41" s="10" t="str">
        <f t="shared" si="1"/>
        <v>Below Expectation</v>
      </c>
      <c r="J41" s="31">
        <v>2</v>
      </c>
      <c r="K41" s="10" t="str">
        <f t="shared" si="2"/>
        <v>Below Expectation</v>
      </c>
      <c r="L41" s="31">
        <v>1</v>
      </c>
      <c r="M41" s="11" t="str">
        <f t="shared" si="3"/>
        <v>Below Expectation</v>
      </c>
      <c r="N41" s="31">
        <v>19</v>
      </c>
      <c r="O41" s="11" t="str">
        <f t="shared" si="4"/>
        <v>Approach Expectation</v>
      </c>
      <c r="P41" s="31">
        <v>3</v>
      </c>
      <c r="Q41" s="10" t="str">
        <f t="shared" si="5"/>
        <v>Below Expectation</v>
      </c>
      <c r="R41" s="30">
        <v>10</v>
      </c>
      <c r="S41" s="30">
        <v>10</v>
      </c>
      <c r="T41" s="30">
        <v>10</v>
      </c>
      <c r="U41" s="30">
        <v>10</v>
      </c>
    </row>
    <row r="42" spans="1:21" ht="28.5" customHeight="1">
      <c r="A42" s="28">
        <v>41</v>
      </c>
      <c r="B42" s="25" t="s">
        <v>23</v>
      </c>
      <c r="C42" s="25" t="s">
        <v>24</v>
      </c>
      <c r="D42" s="31">
        <v>8</v>
      </c>
      <c r="E42" s="10" t="str">
        <f t="shared" si="6"/>
        <v>Below Expectation</v>
      </c>
      <c r="F42" s="128">
        <v>10</v>
      </c>
      <c r="G42" s="10" t="str">
        <f t="shared" si="0"/>
        <v>Below Expectation</v>
      </c>
      <c r="H42" s="31">
        <v>10</v>
      </c>
      <c r="I42" s="10" t="str">
        <f t="shared" si="1"/>
        <v>Below Expectation</v>
      </c>
      <c r="J42" s="31">
        <v>10</v>
      </c>
      <c r="K42" s="10" t="str">
        <f t="shared" si="2"/>
        <v>Approach Expectation</v>
      </c>
      <c r="L42" s="31">
        <v>6</v>
      </c>
      <c r="M42" s="11" t="str">
        <f t="shared" si="3"/>
        <v>Below Expectation</v>
      </c>
      <c r="N42" s="32">
        <v>19</v>
      </c>
      <c r="O42" s="11" t="str">
        <f t="shared" si="4"/>
        <v>Approach Expectation</v>
      </c>
      <c r="P42" s="31">
        <v>10</v>
      </c>
      <c r="Q42" s="10" t="str">
        <f t="shared" si="5"/>
        <v>Approach Expectation</v>
      </c>
      <c r="R42" s="30">
        <v>10</v>
      </c>
      <c r="S42" s="30">
        <v>10</v>
      </c>
      <c r="T42" s="30">
        <v>10</v>
      </c>
      <c r="U42" s="30">
        <v>10</v>
      </c>
    </row>
    <row r="43" spans="1:21" ht="28.5" customHeight="1">
      <c r="A43" s="28">
        <v>42</v>
      </c>
      <c r="B43" s="25" t="s">
        <v>4</v>
      </c>
      <c r="C43" s="25" t="s">
        <v>5</v>
      </c>
      <c r="D43" s="29">
        <v>0</v>
      </c>
      <c r="E43" s="10" t="str">
        <f t="shared" si="6"/>
        <v>Below Expectation</v>
      </c>
      <c r="F43" s="128">
        <v>0</v>
      </c>
      <c r="G43" s="10" t="str">
        <f t="shared" si="0"/>
        <v>Below Expectation</v>
      </c>
      <c r="H43" s="29">
        <v>0</v>
      </c>
      <c r="I43" s="10" t="str">
        <f t="shared" si="1"/>
        <v>Below Expectation</v>
      </c>
      <c r="J43" s="29">
        <v>0</v>
      </c>
      <c r="K43" s="10" t="str">
        <f t="shared" si="2"/>
        <v>Below Expectation</v>
      </c>
      <c r="L43" s="29">
        <v>6</v>
      </c>
      <c r="M43" s="11" t="str">
        <f t="shared" si="3"/>
        <v>Below Expectation</v>
      </c>
      <c r="N43" s="29">
        <v>0</v>
      </c>
      <c r="O43" s="11" t="str">
        <f t="shared" si="4"/>
        <v>Below Expectation</v>
      </c>
      <c r="P43" s="29">
        <v>0</v>
      </c>
      <c r="Q43" s="10" t="str">
        <f t="shared" si="5"/>
        <v>Below Expectation</v>
      </c>
      <c r="R43" s="30">
        <v>10</v>
      </c>
      <c r="S43" s="30">
        <v>10</v>
      </c>
      <c r="T43" s="30">
        <v>10</v>
      </c>
      <c r="U43" s="30">
        <v>10</v>
      </c>
    </row>
    <row r="44" spans="1:21" ht="28.5" customHeight="1">
      <c r="A44" s="34">
        <v>10</v>
      </c>
      <c r="B44" s="35">
        <v>10</v>
      </c>
      <c r="C44" s="36" t="s">
        <v>698</v>
      </c>
      <c r="D44" s="33">
        <v>10</v>
      </c>
      <c r="E44" s="33" t="str">
        <f t="shared" si="6"/>
        <v>Approach Expectation</v>
      </c>
      <c r="F44" s="174">
        <v>20</v>
      </c>
      <c r="G44" s="10" t="str">
        <f t="shared" si="0"/>
        <v>Approach Expectation</v>
      </c>
      <c r="H44" s="33">
        <v>10</v>
      </c>
      <c r="I44" s="10" t="str">
        <f t="shared" si="1"/>
        <v>Below Expectation</v>
      </c>
      <c r="J44" s="33">
        <v>10</v>
      </c>
      <c r="K44" s="33" t="str">
        <f t="shared" si="2"/>
        <v>Approach Expectation</v>
      </c>
      <c r="L44" s="33">
        <v>13</v>
      </c>
      <c r="M44" s="11" t="str">
        <f t="shared" si="3"/>
        <v>Approach Expectation</v>
      </c>
      <c r="N44" s="32">
        <v>10</v>
      </c>
      <c r="O44" s="11" t="str">
        <f t="shared" si="4"/>
        <v>Approach Expectation</v>
      </c>
      <c r="P44" s="31">
        <v>10</v>
      </c>
      <c r="Q44" s="10" t="str">
        <f t="shared" si="5"/>
        <v>Approach Expectation</v>
      </c>
      <c r="R44" s="30">
        <v>10</v>
      </c>
      <c r="S44" s="30">
        <v>10</v>
      </c>
      <c r="T44" s="30">
        <v>10</v>
      </c>
      <c r="U44" s="30">
        <v>10</v>
      </c>
    </row>
    <row r="45" spans="1:21" ht="28.5" customHeight="1">
      <c r="A45" s="28">
        <v>43</v>
      </c>
      <c r="B45" s="35">
        <v>10</v>
      </c>
      <c r="C45" s="36" t="s">
        <v>654</v>
      </c>
      <c r="D45" s="33">
        <v>0</v>
      </c>
      <c r="E45" s="10" t="str">
        <f t="shared" si="6"/>
        <v>Below Expectation</v>
      </c>
      <c r="F45" s="128">
        <v>10</v>
      </c>
      <c r="G45" s="10" t="str">
        <f t="shared" si="0"/>
        <v>Below Expectation</v>
      </c>
      <c r="H45" s="33">
        <v>11</v>
      </c>
      <c r="I45" s="10" t="str">
        <f t="shared" si="1"/>
        <v>Below Expectation</v>
      </c>
      <c r="J45" s="33">
        <v>10</v>
      </c>
      <c r="K45" s="10" t="str">
        <f t="shared" si="2"/>
        <v>Approach Expectation</v>
      </c>
      <c r="L45" s="33">
        <v>5</v>
      </c>
      <c r="M45" s="11" t="str">
        <f t="shared" si="3"/>
        <v>Below Expectation</v>
      </c>
      <c r="N45" s="33">
        <v>20</v>
      </c>
      <c r="O45" s="11" t="str">
        <f t="shared" si="4"/>
        <v>Meet  Expectation</v>
      </c>
      <c r="P45" s="32">
        <v>2</v>
      </c>
      <c r="Q45" s="10" t="str">
        <f t="shared" si="5"/>
        <v>Below Expectation</v>
      </c>
      <c r="R45" s="30">
        <v>10</v>
      </c>
      <c r="S45" s="30">
        <v>10</v>
      </c>
      <c r="T45" s="30">
        <v>10</v>
      </c>
      <c r="U45" s="30">
        <v>10</v>
      </c>
    </row>
  </sheetData>
  <phoneticPr fontId="9" type="noConversion"/>
  <conditionalFormatting sqref="D2:D3 H2:H15 J2:J15 L2:L15 D5:D15">
    <cfRule type="expression" priority="79" stopIfTrue="1">
      <formula>D2=""</formula>
    </cfRule>
    <cfRule type="expression" dxfId="71" priority="80" stopIfTrue="1">
      <formula>D2=KeyCustom2</formula>
    </cfRule>
    <cfRule type="expression" dxfId="70" priority="81" stopIfTrue="1">
      <formula>D2=KeyCustom1</formula>
    </cfRule>
    <cfRule type="expression" dxfId="69" priority="82" stopIfTrue="1">
      <formula>D2=KeySick</formula>
    </cfRule>
    <cfRule type="expression" dxfId="68" priority="83" stopIfTrue="1">
      <formula>D2=KeyPersonal</formula>
    </cfRule>
    <cfRule type="expression" dxfId="67" priority="84" stopIfTrue="1">
      <formula>D2=KeyVacation</formula>
    </cfRule>
  </conditionalFormatting>
  <conditionalFormatting sqref="D30:D32 H30:H32 J30:J32 L30:L32">
    <cfRule type="expression" priority="37" stopIfTrue="1">
      <formula>D30=""</formula>
    </cfRule>
    <cfRule type="expression" dxfId="66" priority="38" stopIfTrue="1">
      <formula>D30=KeyCustom2</formula>
    </cfRule>
    <cfRule type="expression" dxfId="65" priority="39" stopIfTrue="1">
      <formula>D30=KeyCustom1</formula>
    </cfRule>
    <cfRule type="expression" dxfId="64" priority="40" stopIfTrue="1">
      <formula>D30=KeySick</formula>
    </cfRule>
    <cfRule type="expression" dxfId="63" priority="41" stopIfTrue="1">
      <formula>D30=KeyPersonal</formula>
    </cfRule>
    <cfRule type="expression" dxfId="62" priority="42" stopIfTrue="1">
      <formula>D30=KeyVacation</formula>
    </cfRule>
  </conditionalFormatting>
  <conditionalFormatting sqref="N2:N15 P2:P15 J24">
    <cfRule type="expression" priority="73" stopIfTrue="1">
      <formula>J2=""</formula>
    </cfRule>
    <cfRule type="expression" dxfId="61" priority="74" stopIfTrue="1">
      <formula>J2=KeyCustom2</formula>
    </cfRule>
    <cfRule type="expression" dxfId="60" priority="75" stopIfTrue="1">
      <formula>J2=KeyCustom1</formula>
    </cfRule>
    <cfRule type="expression" dxfId="59" priority="76" stopIfTrue="1">
      <formula>J2=KeySick</formula>
    </cfRule>
    <cfRule type="expression" dxfId="58" priority="77" stopIfTrue="1">
      <formula>J2=KeyPersonal</formula>
    </cfRule>
    <cfRule type="expression" dxfId="57" priority="78" stopIfTrue="1">
      <formula>J2=KeyVacation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C1" xr:uid="{7E5AFD57-688E-429E-A2F1-4FEADF8E367E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A211-F6B9-4327-B330-E58873FD26E2}">
  <sheetPr>
    <tabColor rgb="FF00B050"/>
    <pageSetUpPr fitToPage="1"/>
  </sheetPr>
  <dimension ref="A1:T52"/>
  <sheetViews>
    <sheetView showGridLines="0" topLeftCell="D40" zoomScale="66" zoomScaleNormal="100" workbookViewId="0">
      <selection activeCell="L51" sqref="L51"/>
    </sheetView>
  </sheetViews>
  <sheetFormatPr defaultColWidth="8.81640625" defaultRowHeight="23.5"/>
  <cols>
    <col min="1" max="1" width="6.26953125" style="60" bestFit="1" customWidth="1"/>
    <col min="2" max="2" width="27.54296875" style="60" bestFit="1" customWidth="1"/>
    <col min="3" max="3" width="68.7265625" style="60" customWidth="1"/>
    <col min="4" max="4" width="24.26953125" style="19" customWidth="1"/>
    <col min="5" max="5" width="37.08984375" style="60" customWidth="1"/>
    <col min="6" max="6" width="10.08984375" style="60" customWidth="1"/>
    <col min="7" max="7" width="37.08984375" style="60" customWidth="1"/>
    <col min="8" max="8" width="10.1796875" style="60" customWidth="1"/>
    <col min="9" max="9" width="39.08984375" style="60" customWidth="1"/>
    <col min="10" max="10" width="11.90625" style="60" bestFit="1" customWidth="1"/>
    <col min="11" max="11" width="37.08984375" style="60" customWidth="1"/>
    <col min="12" max="12" width="10.54296875" style="60" customWidth="1"/>
    <col min="13" max="13" width="37.08984375" style="60" customWidth="1"/>
    <col min="14" max="14" width="10.1796875" style="60" bestFit="1" customWidth="1"/>
    <col min="15" max="15" width="36.1796875" style="60" customWidth="1"/>
    <col min="16" max="16" width="12.08984375" style="60" customWidth="1"/>
    <col min="17" max="17" width="37.08984375" style="60" customWidth="1"/>
    <col min="18" max="18" width="17.26953125" style="60" hidden="1" customWidth="1"/>
    <col min="19" max="19" width="80.54296875" style="60" hidden="1" customWidth="1"/>
    <col min="20" max="20" width="53.81640625" style="60" bestFit="1" customWidth="1"/>
    <col min="21" max="16384" width="8.81640625" style="60"/>
  </cols>
  <sheetData>
    <row r="1" spans="1:20" s="44" customFormat="1" ht="23">
      <c r="A1" s="12" t="s">
        <v>83</v>
      </c>
      <c r="B1" s="12" t="s">
        <v>82</v>
      </c>
      <c r="C1" s="12" t="s">
        <v>0</v>
      </c>
      <c r="D1" s="26" t="s">
        <v>693</v>
      </c>
      <c r="E1" s="44" t="s">
        <v>650</v>
      </c>
      <c r="F1" s="44" t="s">
        <v>707</v>
      </c>
      <c r="G1" s="44" t="s">
        <v>640</v>
      </c>
      <c r="H1" s="44" t="s">
        <v>703</v>
      </c>
      <c r="I1" s="44" t="s">
        <v>641</v>
      </c>
      <c r="J1" s="44" t="s">
        <v>705</v>
      </c>
      <c r="K1" s="44" t="s">
        <v>647</v>
      </c>
      <c r="L1" s="44" t="s">
        <v>700</v>
      </c>
      <c r="M1" s="44" t="s">
        <v>648</v>
      </c>
      <c r="N1" s="44" t="s">
        <v>80</v>
      </c>
      <c r="O1" s="44" t="s">
        <v>645</v>
      </c>
      <c r="P1" s="44" t="s">
        <v>84</v>
      </c>
      <c r="Q1" s="44" t="s">
        <v>642</v>
      </c>
      <c r="R1" s="44" t="s">
        <v>643</v>
      </c>
      <c r="S1" s="44" t="s">
        <v>644</v>
      </c>
      <c r="T1" s="100" t="s">
        <v>655</v>
      </c>
    </row>
    <row r="2" spans="1:20" s="47" customFormat="1" ht="22.5">
      <c r="A2" s="45">
        <v>1</v>
      </c>
      <c r="B2" s="11" t="s">
        <v>89</v>
      </c>
      <c r="C2" s="11" t="s">
        <v>90</v>
      </c>
      <c r="D2" s="78">
        <v>9</v>
      </c>
      <c r="E2" s="10" t="str">
        <f t="shared" ref="E2:E33" si="0">IF(D2&lt;=9,"Below Expectation",IF(D2&lt;=14,"Approach Expectation",IF(D2&lt;=19,"Meet  Expectation",IF(D2&lt;=25,"Exceeds  Expectation","................................."))))</f>
        <v>Below Expectation</v>
      </c>
      <c r="F2" s="47">
        <v>31</v>
      </c>
      <c r="G2" s="50" t="str">
        <f t="shared" ref="G2:I33" si="1">IF(F2&lt;=19,"Below Expectations",IF(F2&lt;=29,"Approach Expectations",IF(F2&lt;=45,"Meet  Expectations",IF(F2&lt;=50,"Exceeds  Expectations","⚠️"))))</f>
        <v>Meet  Expectations</v>
      </c>
      <c r="H2" s="47">
        <v>35</v>
      </c>
      <c r="I2" s="50" t="str">
        <f t="shared" si="1"/>
        <v>Meet  Expectations</v>
      </c>
      <c r="J2" s="47">
        <v>9</v>
      </c>
      <c r="K2" s="10" t="str">
        <f t="shared" ref="K2:K33" si="2">IF(J2&lt;=9,"Below Expectation",IF(J2&lt;=14,"Approach Expectation",IF(J2&lt;=19,"Meet  Expectation",IF(J2&lt;=25,"Exceeds  Expectation","................................."))))</f>
        <v>Below Expectation</v>
      </c>
      <c r="L2" s="47">
        <v>19</v>
      </c>
      <c r="M2" s="11" t="str">
        <f t="shared" ref="M2:M33" si="3">IF(L2&lt;=9,"Below Expectation",IF(L2&lt;=19,"Approach Expectation",IF(L2&lt;=25,"Meet  Expectation",IF(L2&lt;=35,"Exceeds  Expectation","................................."))))</f>
        <v>Approach Expectation</v>
      </c>
      <c r="N2" s="47">
        <v>27</v>
      </c>
      <c r="O2" s="11" t="str">
        <f t="shared" ref="O2:O33" si="4">IF(N2&lt;=9,"Below Expectation",IF(N2&lt;=19,"Approach Expectation",IF(N2&lt;=25,"Meet  Expectation",IF(N2&lt;=35,"Exceeds  Expectation","................................."))))</f>
        <v>Exceeds  Expectation</v>
      </c>
      <c r="P2" s="47">
        <v>4</v>
      </c>
      <c r="Q2" s="10" t="str">
        <f t="shared" ref="Q2:Q33" si="5">IF(P2&lt;=9,"Below Expectation",IF(P2&lt;=14,"Approach Expectation",IF(P2&lt;=19,"Meet  Expectation",IF(P2&lt;=25,"Exceeds  Expectation","................................."))))</f>
        <v>Below Expectation</v>
      </c>
      <c r="R2" s="176" t="s">
        <v>670</v>
      </c>
      <c r="S2" s="177" t="s">
        <v>670</v>
      </c>
      <c r="T2" s="178"/>
    </row>
    <row r="3" spans="1:20" s="47" customFormat="1" ht="22.5">
      <c r="A3" s="45">
        <v>2</v>
      </c>
      <c r="B3" s="11" t="s">
        <v>149</v>
      </c>
      <c r="C3" s="11" t="s">
        <v>150</v>
      </c>
      <c r="D3" s="80">
        <v>9</v>
      </c>
      <c r="E3" s="50" t="str">
        <f t="shared" si="0"/>
        <v>Below Expectation</v>
      </c>
      <c r="F3" s="50">
        <v>26</v>
      </c>
      <c r="G3" s="50" t="str">
        <f t="shared" si="1"/>
        <v>Approach Expectations</v>
      </c>
      <c r="H3" s="50">
        <v>35</v>
      </c>
      <c r="I3" s="50" t="str">
        <f t="shared" ref="I3:I33" si="6">IF(H3&lt;=19,"Below Expectations",IF(H3&lt;=29,"Approach Expectations",IF(H3&lt;=45,"Meet  Expectations",IF(H3&lt;=50,"Exceeds  Expectations","⚠️"))))</f>
        <v>Meet  Expectations</v>
      </c>
      <c r="J3" s="50">
        <v>9</v>
      </c>
      <c r="K3" s="50" t="str">
        <f t="shared" si="2"/>
        <v>Below Expectation</v>
      </c>
      <c r="L3" s="50">
        <v>18</v>
      </c>
      <c r="M3" s="50" t="str">
        <f t="shared" si="3"/>
        <v>Approach Expectation</v>
      </c>
      <c r="N3" s="51">
        <v>28</v>
      </c>
      <c r="O3" s="51" t="str">
        <f t="shared" si="4"/>
        <v>Exceeds  Expectation</v>
      </c>
      <c r="P3" s="51">
        <v>8</v>
      </c>
      <c r="Q3" s="51" t="str">
        <f t="shared" si="5"/>
        <v>Below Expectation</v>
      </c>
      <c r="R3" s="52" t="s">
        <v>670</v>
      </c>
      <c r="S3" s="177" t="s">
        <v>670</v>
      </c>
      <c r="T3" s="99"/>
    </row>
    <row r="4" spans="1:20" s="47" customFormat="1" ht="22.5">
      <c r="A4" s="45">
        <v>3</v>
      </c>
      <c r="B4" s="11" t="s">
        <v>175</v>
      </c>
      <c r="C4" s="11" t="s">
        <v>176</v>
      </c>
      <c r="D4" s="80">
        <v>13</v>
      </c>
      <c r="E4" s="50" t="str">
        <f t="shared" si="0"/>
        <v>Approach Expectation</v>
      </c>
      <c r="F4" s="50">
        <v>46</v>
      </c>
      <c r="G4" s="50" t="str">
        <f t="shared" si="1"/>
        <v>Exceeds  Expectations</v>
      </c>
      <c r="H4" s="50">
        <v>41</v>
      </c>
      <c r="I4" s="50" t="str">
        <f t="shared" si="6"/>
        <v>Meet  Expectations</v>
      </c>
      <c r="J4" s="50">
        <v>16</v>
      </c>
      <c r="K4" s="50" t="str">
        <f t="shared" si="2"/>
        <v>Meet  Expectation</v>
      </c>
      <c r="L4" s="50">
        <v>10</v>
      </c>
      <c r="M4" s="50" t="str">
        <f t="shared" si="3"/>
        <v>Approach Expectation</v>
      </c>
      <c r="N4" s="51">
        <v>35</v>
      </c>
      <c r="O4" s="51" t="str">
        <f t="shared" si="4"/>
        <v>Exceeds  Expectation</v>
      </c>
      <c r="P4" s="51">
        <v>11</v>
      </c>
      <c r="Q4" s="51" t="str">
        <f t="shared" si="5"/>
        <v>Approach Expectation</v>
      </c>
      <c r="R4" s="52" t="s">
        <v>670</v>
      </c>
      <c r="S4" s="177" t="s">
        <v>670</v>
      </c>
      <c r="T4" s="99"/>
    </row>
    <row r="5" spans="1:20" s="47" customFormat="1" thickBot="1">
      <c r="A5" s="45">
        <v>4</v>
      </c>
      <c r="B5" s="64" t="s">
        <v>651</v>
      </c>
      <c r="C5" s="11" t="s">
        <v>140</v>
      </c>
      <c r="D5" s="80">
        <v>8</v>
      </c>
      <c r="E5" s="50" t="str">
        <f t="shared" si="0"/>
        <v>Below Expectation</v>
      </c>
      <c r="F5" s="50">
        <v>29</v>
      </c>
      <c r="G5" s="50" t="str">
        <f t="shared" si="1"/>
        <v>Approach Expectations</v>
      </c>
      <c r="H5" s="50">
        <v>34</v>
      </c>
      <c r="I5" s="50" t="str">
        <f t="shared" si="6"/>
        <v>Meet  Expectations</v>
      </c>
      <c r="J5" s="50">
        <v>11</v>
      </c>
      <c r="K5" s="50" t="str">
        <f t="shared" si="2"/>
        <v>Approach Expectation</v>
      </c>
      <c r="L5" s="50">
        <v>7</v>
      </c>
      <c r="M5" s="50" t="str">
        <f t="shared" si="3"/>
        <v>Below Expectation</v>
      </c>
      <c r="N5" s="51">
        <v>26</v>
      </c>
      <c r="O5" s="51" t="str">
        <f t="shared" si="4"/>
        <v>Exceeds  Expectation</v>
      </c>
      <c r="P5" s="51">
        <v>8</v>
      </c>
      <c r="Q5" s="51" t="str">
        <f t="shared" si="5"/>
        <v>Below Expectation</v>
      </c>
      <c r="R5" s="52" t="s">
        <v>670</v>
      </c>
      <c r="S5" s="177" t="s">
        <v>670</v>
      </c>
      <c r="T5" s="99"/>
    </row>
    <row r="6" spans="1:20" s="47" customFormat="1" ht="22.5">
      <c r="A6" s="45">
        <v>5</v>
      </c>
      <c r="B6" s="11" t="s">
        <v>141</v>
      </c>
      <c r="C6" s="11" t="s">
        <v>142</v>
      </c>
      <c r="D6" s="80">
        <v>10</v>
      </c>
      <c r="E6" s="50" t="str">
        <f t="shared" si="0"/>
        <v>Approach Expectation</v>
      </c>
      <c r="F6" s="50">
        <v>29</v>
      </c>
      <c r="G6" s="50" t="str">
        <f t="shared" si="1"/>
        <v>Approach Expectations</v>
      </c>
      <c r="H6" s="50">
        <v>33</v>
      </c>
      <c r="I6" s="50" t="str">
        <f t="shared" si="6"/>
        <v>Meet  Expectations</v>
      </c>
      <c r="J6" s="50">
        <v>15</v>
      </c>
      <c r="K6" s="50" t="str">
        <f t="shared" si="2"/>
        <v>Meet  Expectation</v>
      </c>
      <c r="L6" s="50">
        <v>8</v>
      </c>
      <c r="M6" s="50" t="str">
        <f t="shared" si="3"/>
        <v>Below Expectation</v>
      </c>
      <c r="N6" s="51">
        <v>25</v>
      </c>
      <c r="O6" s="51" t="str">
        <f t="shared" si="4"/>
        <v>Meet  Expectation</v>
      </c>
      <c r="P6" s="51">
        <v>9</v>
      </c>
      <c r="Q6" s="51" t="str">
        <f t="shared" si="5"/>
        <v>Below Expectation</v>
      </c>
      <c r="R6" s="52" t="s">
        <v>670</v>
      </c>
      <c r="S6" s="177" t="s">
        <v>670</v>
      </c>
      <c r="T6" s="99"/>
    </row>
    <row r="7" spans="1:20" s="47" customFormat="1" ht="22.5">
      <c r="A7" s="45">
        <v>6</v>
      </c>
      <c r="B7" s="11" t="s">
        <v>99</v>
      </c>
      <c r="C7" s="11" t="s">
        <v>100</v>
      </c>
      <c r="D7" s="78">
        <v>9</v>
      </c>
      <c r="E7" s="46" t="str">
        <f t="shared" si="0"/>
        <v>Below Expectation</v>
      </c>
      <c r="F7" s="46">
        <v>25</v>
      </c>
      <c r="G7" s="46" t="str">
        <f t="shared" si="1"/>
        <v>Approach Expectations</v>
      </c>
      <c r="H7" s="46">
        <v>35</v>
      </c>
      <c r="I7" s="46" t="str">
        <f t="shared" si="6"/>
        <v>Meet  Expectations</v>
      </c>
      <c r="J7" s="46">
        <v>19</v>
      </c>
      <c r="K7" s="46" t="str">
        <f t="shared" si="2"/>
        <v>Meet  Expectation</v>
      </c>
      <c r="L7" s="46">
        <v>13</v>
      </c>
      <c r="M7" s="46" t="str">
        <f t="shared" si="3"/>
        <v>Approach Expectation</v>
      </c>
      <c r="N7" s="51">
        <v>26</v>
      </c>
      <c r="O7" s="51" t="str">
        <f t="shared" si="4"/>
        <v>Exceeds  Expectation</v>
      </c>
      <c r="P7" s="51">
        <v>6</v>
      </c>
      <c r="Q7" s="51" t="str">
        <f t="shared" si="5"/>
        <v>Below Expectation</v>
      </c>
      <c r="R7" s="52" t="s">
        <v>670</v>
      </c>
      <c r="S7" s="177" t="s">
        <v>670</v>
      </c>
      <c r="T7" s="99"/>
    </row>
    <row r="8" spans="1:20" s="47" customFormat="1" ht="22.5">
      <c r="A8" s="45">
        <v>7</v>
      </c>
      <c r="B8" s="11" t="s">
        <v>173</v>
      </c>
      <c r="C8" s="11" t="s">
        <v>174</v>
      </c>
      <c r="D8" s="80">
        <v>5</v>
      </c>
      <c r="E8" s="50" t="str">
        <f t="shared" si="0"/>
        <v>Below Expectation</v>
      </c>
      <c r="F8" s="50">
        <v>35</v>
      </c>
      <c r="G8" s="50" t="str">
        <f t="shared" si="1"/>
        <v>Meet  Expectations</v>
      </c>
      <c r="H8" s="50">
        <v>29</v>
      </c>
      <c r="I8" s="50" t="str">
        <f t="shared" si="6"/>
        <v>Approach Expectations</v>
      </c>
      <c r="J8" s="50">
        <v>16</v>
      </c>
      <c r="K8" s="50" t="str">
        <f t="shared" si="2"/>
        <v>Meet  Expectation</v>
      </c>
      <c r="L8" s="50">
        <v>6</v>
      </c>
      <c r="M8" s="50" t="str">
        <f t="shared" si="3"/>
        <v>Below Expectation</v>
      </c>
      <c r="N8" s="51">
        <v>25</v>
      </c>
      <c r="O8" s="51" t="str">
        <f t="shared" si="4"/>
        <v>Meet  Expectation</v>
      </c>
      <c r="P8" s="51">
        <v>5</v>
      </c>
      <c r="Q8" s="51" t="str">
        <f t="shared" si="5"/>
        <v>Below Expectation</v>
      </c>
      <c r="R8" s="52" t="s">
        <v>670</v>
      </c>
      <c r="S8" s="177" t="s">
        <v>670</v>
      </c>
      <c r="T8" s="99"/>
    </row>
    <row r="9" spans="1:20" s="47" customFormat="1" ht="22.5">
      <c r="A9" s="45">
        <v>8</v>
      </c>
      <c r="B9" s="11" t="s">
        <v>132</v>
      </c>
      <c r="C9" s="11" t="s">
        <v>133</v>
      </c>
      <c r="D9" s="67">
        <v>4</v>
      </c>
      <c r="E9" s="47" t="str">
        <f t="shared" si="0"/>
        <v>Below Expectation</v>
      </c>
      <c r="F9" s="47">
        <v>28</v>
      </c>
      <c r="G9" s="47" t="str">
        <f t="shared" si="1"/>
        <v>Approach Expectations</v>
      </c>
      <c r="H9" s="47">
        <v>36</v>
      </c>
      <c r="I9" s="47" t="str">
        <f t="shared" si="6"/>
        <v>Meet  Expectations</v>
      </c>
      <c r="J9" s="47">
        <v>11</v>
      </c>
      <c r="K9" s="47" t="str">
        <f t="shared" si="2"/>
        <v>Approach Expectation</v>
      </c>
      <c r="L9" s="47">
        <v>5</v>
      </c>
      <c r="M9" s="47" t="str">
        <f t="shared" si="3"/>
        <v>Below Expectation</v>
      </c>
      <c r="N9" s="51">
        <v>26</v>
      </c>
      <c r="O9" s="51" t="str">
        <f t="shared" si="4"/>
        <v>Exceeds  Expectation</v>
      </c>
      <c r="P9" s="51">
        <v>3</v>
      </c>
      <c r="Q9" s="51" t="str">
        <f t="shared" si="5"/>
        <v>Below Expectation</v>
      </c>
      <c r="R9" s="52" t="s">
        <v>670</v>
      </c>
      <c r="S9" s="177" t="s">
        <v>670</v>
      </c>
      <c r="T9" s="99"/>
    </row>
    <row r="10" spans="1:20" s="47" customFormat="1" ht="22.5">
      <c r="A10" s="45">
        <v>9</v>
      </c>
      <c r="B10" s="11" t="s">
        <v>105</v>
      </c>
      <c r="C10" s="11" t="s">
        <v>106</v>
      </c>
      <c r="D10" s="78">
        <v>5</v>
      </c>
      <c r="E10" s="46" t="str">
        <f t="shared" si="0"/>
        <v>Below Expectation</v>
      </c>
      <c r="F10" s="53">
        <v>24</v>
      </c>
      <c r="G10" s="53" t="str">
        <f t="shared" si="1"/>
        <v>Approach Expectations</v>
      </c>
      <c r="H10" s="46">
        <v>32</v>
      </c>
      <c r="I10" s="46" t="str">
        <f t="shared" si="6"/>
        <v>Meet  Expectations</v>
      </c>
      <c r="J10" s="46">
        <v>16</v>
      </c>
      <c r="K10" s="46" t="str">
        <f t="shared" si="2"/>
        <v>Meet  Expectation</v>
      </c>
      <c r="L10" s="46">
        <v>9</v>
      </c>
      <c r="M10" s="46" t="str">
        <f t="shared" si="3"/>
        <v>Below Expectation</v>
      </c>
      <c r="N10" s="51">
        <v>18</v>
      </c>
      <c r="O10" s="51" t="str">
        <f t="shared" si="4"/>
        <v>Approach Expectation</v>
      </c>
      <c r="P10" s="51">
        <v>6</v>
      </c>
      <c r="Q10" s="51" t="str">
        <f t="shared" si="5"/>
        <v>Below Expectation</v>
      </c>
      <c r="R10" s="52" t="s">
        <v>670</v>
      </c>
      <c r="S10" s="177" t="s">
        <v>670</v>
      </c>
      <c r="T10" s="99"/>
    </row>
    <row r="11" spans="1:20" s="47" customFormat="1" ht="22.5">
      <c r="A11" s="45">
        <v>10</v>
      </c>
      <c r="B11" s="11" t="s">
        <v>97</v>
      </c>
      <c r="C11" s="11" t="s">
        <v>98</v>
      </c>
      <c r="D11" s="78">
        <v>9</v>
      </c>
      <c r="E11" s="46" t="str">
        <f t="shared" si="0"/>
        <v>Below Expectation</v>
      </c>
      <c r="F11" s="46">
        <v>30</v>
      </c>
      <c r="G11" s="46" t="str">
        <f t="shared" si="1"/>
        <v>Meet  Expectations</v>
      </c>
      <c r="H11" s="46">
        <v>33</v>
      </c>
      <c r="I11" s="46" t="str">
        <f t="shared" si="6"/>
        <v>Meet  Expectations</v>
      </c>
      <c r="J11" s="46">
        <v>14</v>
      </c>
      <c r="K11" s="46" t="str">
        <f t="shared" si="2"/>
        <v>Approach Expectation</v>
      </c>
      <c r="L11" s="46">
        <v>12</v>
      </c>
      <c r="M11" s="46" t="str">
        <f t="shared" si="3"/>
        <v>Approach Expectation</v>
      </c>
      <c r="N11" s="51">
        <v>19</v>
      </c>
      <c r="O11" s="51" t="str">
        <f t="shared" si="4"/>
        <v>Approach Expectation</v>
      </c>
      <c r="P11" s="51">
        <v>6</v>
      </c>
      <c r="Q11" s="51" t="str">
        <f t="shared" si="5"/>
        <v>Below Expectation</v>
      </c>
      <c r="R11" s="52" t="s">
        <v>670</v>
      </c>
      <c r="S11" s="177" t="s">
        <v>670</v>
      </c>
      <c r="T11" s="99"/>
    </row>
    <row r="12" spans="1:20" s="47" customFormat="1" ht="22.5">
      <c r="A12" s="45">
        <v>11</v>
      </c>
      <c r="B12" s="11" t="s">
        <v>126</v>
      </c>
      <c r="C12" s="11" t="s">
        <v>127</v>
      </c>
      <c r="D12" s="78">
        <v>6</v>
      </c>
      <c r="E12" s="46" t="str">
        <f t="shared" si="0"/>
        <v>Below Expectation</v>
      </c>
      <c r="F12" s="46">
        <v>19</v>
      </c>
      <c r="G12" s="46" t="str">
        <f t="shared" si="1"/>
        <v>Below Expectations</v>
      </c>
      <c r="H12" s="46">
        <v>34</v>
      </c>
      <c r="I12" s="46" t="str">
        <f t="shared" si="6"/>
        <v>Meet  Expectations</v>
      </c>
      <c r="J12" s="46">
        <v>6</v>
      </c>
      <c r="K12" s="46" t="str">
        <f t="shared" si="2"/>
        <v>Below Expectation</v>
      </c>
      <c r="L12" s="46">
        <v>22</v>
      </c>
      <c r="M12" s="46" t="str">
        <f t="shared" si="3"/>
        <v>Meet  Expectation</v>
      </c>
      <c r="N12" s="46">
        <v>20</v>
      </c>
      <c r="O12" s="46" t="str">
        <f t="shared" si="4"/>
        <v>Meet  Expectation</v>
      </c>
      <c r="P12" s="46">
        <v>0</v>
      </c>
      <c r="Q12" s="46" t="str">
        <f t="shared" si="5"/>
        <v>Below Expectation</v>
      </c>
      <c r="R12" s="52" t="s">
        <v>670</v>
      </c>
      <c r="S12" s="177" t="s">
        <v>670</v>
      </c>
      <c r="T12" s="99"/>
    </row>
    <row r="13" spans="1:20" s="47" customFormat="1" ht="22.5">
      <c r="A13" s="45">
        <v>12</v>
      </c>
      <c r="B13" s="11" t="s">
        <v>169</v>
      </c>
      <c r="C13" s="11" t="s">
        <v>170</v>
      </c>
      <c r="D13" s="80">
        <v>3</v>
      </c>
      <c r="E13" s="50" t="str">
        <f t="shared" si="0"/>
        <v>Below Expectation</v>
      </c>
      <c r="F13" s="50">
        <v>37</v>
      </c>
      <c r="G13" s="50" t="str">
        <f t="shared" si="1"/>
        <v>Meet  Expectations</v>
      </c>
      <c r="H13" s="50">
        <v>35</v>
      </c>
      <c r="I13" s="50" t="str">
        <f t="shared" si="6"/>
        <v>Meet  Expectations</v>
      </c>
      <c r="J13" s="50">
        <v>14</v>
      </c>
      <c r="K13" s="50" t="str">
        <f t="shared" si="2"/>
        <v>Approach Expectation</v>
      </c>
      <c r="L13" s="50">
        <v>15</v>
      </c>
      <c r="M13" s="50" t="str">
        <f t="shared" si="3"/>
        <v>Approach Expectation</v>
      </c>
      <c r="N13" s="51">
        <v>24</v>
      </c>
      <c r="O13" s="51" t="str">
        <f t="shared" si="4"/>
        <v>Meet  Expectation</v>
      </c>
      <c r="P13" s="51">
        <v>3</v>
      </c>
      <c r="Q13" s="51" t="str">
        <f t="shared" si="5"/>
        <v>Below Expectation</v>
      </c>
      <c r="R13" s="52" t="s">
        <v>670</v>
      </c>
      <c r="S13" s="177" t="s">
        <v>670</v>
      </c>
      <c r="T13" s="99"/>
    </row>
    <row r="14" spans="1:20" s="47" customFormat="1" ht="22.5">
      <c r="A14" s="45">
        <v>13</v>
      </c>
      <c r="B14" s="11" t="s">
        <v>147</v>
      </c>
      <c r="C14" s="11" t="s">
        <v>148</v>
      </c>
      <c r="D14" s="80">
        <v>6</v>
      </c>
      <c r="E14" s="50" t="str">
        <f t="shared" si="0"/>
        <v>Below Expectation</v>
      </c>
      <c r="F14" s="50">
        <v>23</v>
      </c>
      <c r="G14" s="50" t="str">
        <f t="shared" si="1"/>
        <v>Approach Expectations</v>
      </c>
      <c r="H14" s="50">
        <v>33</v>
      </c>
      <c r="I14" s="50" t="str">
        <f t="shared" si="6"/>
        <v>Meet  Expectations</v>
      </c>
      <c r="J14" s="50">
        <v>7</v>
      </c>
      <c r="K14" s="50" t="str">
        <f t="shared" si="2"/>
        <v>Below Expectation</v>
      </c>
      <c r="L14" s="50">
        <v>7</v>
      </c>
      <c r="M14" s="50" t="str">
        <f t="shared" si="3"/>
        <v>Below Expectation</v>
      </c>
      <c r="N14" s="51">
        <v>23</v>
      </c>
      <c r="O14" s="51" t="str">
        <f t="shared" si="4"/>
        <v>Meet  Expectation</v>
      </c>
      <c r="P14" s="51">
        <v>1</v>
      </c>
      <c r="Q14" s="51" t="str">
        <f t="shared" si="5"/>
        <v>Below Expectation</v>
      </c>
      <c r="R14" s="52" t="s">
        <v>670</v>
      </c>
      <c r="S14" s="177" t="s">
        <v>670</v>
      </c>
      <c r="T14" s="99"/>
    </row>
    <row r="15" spans="1:20" s="47" customFormat="1" ht="22.5">
      <c r="A15" s="45">
        <v>14</v>
      </c>
      <c r="B15" s="11" t="s">
        <v>153</v>
      </c>
      <c r="C15" s="11" t="s">
        <v>154</v>
      </c>
      <c r="D15" s="80">
        <v>4</v>
      </c>
      <c r="E15" s="50" t="str">
        <f t="shared" si="0"/>
        <v>Below Expectation</v>
      </c>
      <c r="F15" s="50">
        <v>25</v>
      </c>
      <c r="G15" s="50" t="str">
        <f t="shared" si="1"/>
        <v>Approach Expectations</v>
      </c>
      <c r="H15" s="50">
        <v>28</v>
      </c>
      <c r="I15" s="50" t="str">
        <f t="shared" si="6"/>
        <v>Approach Expectations</v>
      </c>
      <c r="J15" s="50">
        <v>3</v>
      </c>
      <c r="K15" s="50" t="str">
        <f t="shared" si="2"/>
        <v>Below Expectation</v>
      </c>
      <c r="L15" s="50">
        <v>8</v>
      </c>
      <c r="M15" s="50" t="str">
        <f t="shared" si="3"/>
        <v>Below Expectation</v>
      </c>
      <c r="N15" s="51">
        <v>19</v>
      </c>
      <c r="O15" s="51" t="str">
        <f t="shared" si="4"/>
        <v>Approach Expectation</v>
      </c>
      <c r="P15" s="51">
        <v>10</v>
      </c>
      <c r="Q15" s="51" t="str">
        <f t="shared" si="5"/>
        <v>Approach Expectation</v>
      </c>
      <c r="R15" s="52" t="s">
        <v>670</v>
      </c>
      <c r="S15" s="177" t="s">
        <v>670</v>
      </c>
      <c r="T15" s="99"/>
    </row>
    <row r="16" spans="1:20" s="47" customFormat="1" ht="22.5">
      <c r="A16" s="45">
        <v>15</v>
      </c>
      <c r="B16" s="11" t="s">
        <v>165</v>
      </c>
      <c r="C16" s="11" t="s">
        <v>166</v>
      </c>
      <c r="D16" s="80">
        <v>4</v>
      </c>
      <c r="E16" s="50" t="str">
        <f t="shared" si="0"/>
        <v>Below Expectation</v>
      </c>
      <c r="F16" s="50">
        <v>26</v>
      </c>
      <c r="G16" s="50" t="str">
        <f t="shared" si="1"/>
        <v>Approach Expectations</v>
      </c>
      <c r="H16" s="50">
        <v>46</v>
      </c>
      <c r="I16" s="50" t="str">
        <f t="shared" si="6"/>
        <v>Exceeds  Expectations</v>
      </c>
      <c r="J16" s="50">
        <v>12</v>
      </c>
      <c r="K16" s="50" t="str">
        <f t="shared" si="2"/>
        <v>Approach Expectation</v>
      </c>
      <c r="L16" s="50">
        <v>8</v>
      </c>
      <c r="M16" s="50" t="str">
        <f t="shared" si="3"/>
        <v>Below Expectation</v>
      </c>
      <c r="N16" s="51">
        <v>18</v>
      </c>
      <c r="O16" s="51" t="str">
        <f t="shared" si="4"/>
        <v>Approach Expectation</v>
      </c>
      <c r="P16" s="51">
        <v>6</v>
      </c>
      <c r="Q16" s="51" t="str">
        <f t="shared" si="5"/>
        <v>Below Expectation</v>
      </c>
      <c r="R16" s="52" t="s">
        <v>670</v>
      </c>
      <c r="S16" s="177" t="s">
        <v>670</v>
      </c>
      <c r="T16" s="99"/>
    </row>
    <row r="17" spans="1:20" s="47" customFormat="1" ht="22.5">
      <c r="A17" s="45">
        <v>16</v>
      </c>
      <c r="B17" s="11" t="s">
        <v>134</v>
      </c>
      <c r="C17" s="11" t="s">
        <v>135</v>
      </c>
      <c r="D17" s="80">
        <v>3</v>
      </c>
      <c r="E17" s="50" t="str">
        <f t="shared" si="0"/>
        <v>Below Expectation</v>
      </c>
      <c r="F17" s="50">
        <v>30</v>
      </c>
      <c r="G17" s="50" t="str">
        <f t="shared" si="1"/>
        <v>Meet  Expectations</v>
      </c>
      <c r="H17" s="50">
        <v>46</v>
      </c>
      <c r="I17" s="50" t="str">
        <f t="shared" si="6"/>
        <v>Exceeds  Expectations</v>
      </c>
      <c r="J17" s="50">
        <v>6</v>
      </c>
      <c r="K17" s="50" t="str">
        <f t="shared" si="2"/>
        <v>Below Expectation</v>
      </c>
      <c r="L17" s="50">
        <v>23</v>
      </c>
      <c r="M17" s="50" t="str">
        <f t="shared" si="3"/>
        <v>Meet  Expectation</v>
      </c>
      <c r="N17" s="51">
        <v>17</v>
      </c>
      <c r="O17" s="51" t="str">
        <f t="shared" si="4"/>
        <v>Approach Expectation</v>
      </c>
      <c r="P17" s="51">
        <v>6</v>
      </c>
      <c r="Q17" s="51" t="str">
        <f t="shared" si="5"/>
        <v>Below Expectation</v>
      </c>
      <c r="R17" s="52" t="s">
        <v>670</v>
      </c>
      <c r="S17" s="177" t="s">
        <v>670</v>
      </c>
      <c r="T17" s="99"/>
    </row>
    <row r="18" spans="1:20" s="47" customFormat="1" ht="22.5">
      <c r="A18" s="45">
        <v>17</v>
      </c>
      <c r="B18" s="11" t="s">
        <v>155</v>
      </c>
      <c r="C18" s="11" t="s">
        <v>156</v>
      </c>
      <c r="D18" s="80">
        <v>3</v>
      </c>
      <c r="E18" s="50" t="str">
        <f t="shared" si="0"/>
        <v>Below Expectation</v>
      </c>
      <c r="F18" s="50">
        <v>23</v>
      </c>
      <c r="G18" s="50" t="str">
        <f t="shared" si="1"/>
        <v>Approach Expectations</v>
      </c>
      <c r="H18" s="50">
        <v>28</v>
      </c>
      <c r="I18" s="50" t="str">
        <f t="shared" si="6"/>
        <v>Approach Expectations</v>
      </c>
      <c r="J18" s="50">
        <v>9</v>
      </c>
      <c r="K18" s="50" t="str">
        <f t="shared" si="2"/>
        <v>Below Expectation</v>
      </c>
      <c r="L18" s="50">
        <v>12</v>
      </c>
      <c r="M18" s="50" t="str">
        <f t="shared" si="3"/>
        <v>Approach Expectation</v>
      </c>
      <c r="N18" s="51">
        <v>18</v>
      </c>
      <c r="O18" s="51" t="str">
        <f t="shared" si="4"/>
        <v>Approach Expectation</v>
      </c>
      <c r="P18" s="51">
        <v>4</v>
      </c>
      <c r="Q18" s="51" t="str">
        <f t="shared" si="5"/>
        <v>Below Expectation</v>
      </c>
      <c r="R18" s="52" t="s">
        <v>670</v>
      </c>
      <c r="S18" s="177" t="s">
        <v>670</v>
      </c>
      <c r="T18" s="99"/>
    </row>
    <row r="19" spans="1:20" s="47" customFormat="1" ht="22.5">
      <c r="A19" s="45">
        <v>18</v>
      </c>
      <c r="B19" s="11" t="s">
        <v>107</v>
      </c>
      <c r="C19" s="11" t="s">
        <v>108</v>
      </c>
      <c r="D19" s="78">
        <v>8</v>
      </c>
      <c r="E19" s="46" t="str">
        <f t="shared" si="0"/>
        <v>Below Expectation</v>
      </c>
      <c r="F19" s="46">
        <v>24</v>
      </c>
      <c r="G19" s="46" t="str">
        <f t="shared" si="1"/>
        <v>Approach Expectations</v>
      </c>
      <c r="H19" s="46">
        <v>30</v>
      </c>
      <c r="I19" s="46" t="str">
        <f t="shared" si="6"/>
        <v>Meet  Expectations</v>
      </c>
      <c r="J19" s="46">
        <v>10</v>
      </c>
      <c r="K19" s="46" t="str">
        <f t="shared" si="2"/>
        <v>Approach Expectation</v>
      </c>
      <c r="L19" s="46">
        <v>8</v>
      </c>
      <c r="M19" s="46" t="str">
        <f t="shared" si="3"/>
        <v>Below Expectation</v>
      </c>
      <c r="N19" s="51">
        <v>17</v>
      </c>
      <c r="O19" s="51" t="str">
        <f t="shared" si="4"/>
        <v>Approach Expectation</v>
      </c>
      <c r="P19" s="51">
        <v>3</v>
      </c>
      <c r="Q19" s="51" t="str">
        <f t="shared" si="5"/>
        <v>Below Expectation</v>
      </c>
      <c r="R19" s="52" t="s">
        <v>670</v>
      </c>
      <c r="S19" s="177" t="s">
        <v>670</v>
      </c>
      <c r="T19" s="99"/>
    </row>
    <row r="20" spans="1:20" s="47" customFormat="1" ht="22.5">
      <c r="A20" s="45">
        <v>19</v>
      </c>
      <c r="B20" s="11" t="s">
        <v>122</v>
      </c>
      <c r="C20" s="11" t="s">
        <v>123</v>
      </c>
      <c r="D20" s="78">
        <v>4</v>
      </c>
      <c r="E20" s="46" t="str">
        <f t="shared" si="0"/>
        <v>Below Expectation</v>
      </c>
      <c r="F20" s="46">
        <v>21</v>
      </c>
      <c r="G20" s="46" t="str">
        <f t="shared" si="1"/>
        <v>Approach Expectations</v>
      </c>
      <c r="H20" s="46">
        <v>27</v>
      </c>
      <c r="I20" s="46" t="str">
        <f t="shared" si="6"/>
        <v>Approach Expectations</v>
      </c>
      <c r="J20" s="151">
        <v>6</v>
      </c>
      <c r="K20" s="46" t="str">
        <f t="shared" si="2"/>
        <v>Below Expectation</v>
      </c>
      <c r="L20" s="46">
        <v>13</v>
      </c>
      <c r="M20" s="46" t="str">
        <f t="shared" si="3"/>
        <v>Approach Expectation</v>
      </c>
      <c r="N20" s="46">
        <v>18</v>
      </c>
      <c r="O20" s="46" t="str">
        <f t="shared" si="4"/>
        <v>Approach Expectation</v>
      </c>
      <c r="P20" s="46">
        <v>4</v>
      </c>
      <c r="Q20" s="46" t="str">
        <f t="shared" si="5"/>
        <v>Below Expectation</v>
      </c>
      <c r="R20" s="52" t="s">
        <v>670</v>
      </c>
      <c r="S20" s="177" t="s">
        <v>670</v>
      </c>
      <c r="T20" s="99"/>
    </row>
    <row r="21" spans="1:20" s="47" customFormat="1" ht="22.5">
      <c r="A21" s="45">
        <v>20</v>
      </c>
      <c r="B21" s="11" t="s">
        <v>163</v>
      </c>
      <c r="C21" s="11" t="s">
        <v>164</v>
      </c>
      <c r="D21" s="80">
        <v>3</v>
      </c>
      <c r="E21" s="50" t="str">
        <f t="shared" si="0"/>
        <v>Below Expectation</v>
      </c>
      <c r="F21" s="50">
        <v>23</v>
      </c>
      <c r="G21" s="50" t="str">
        <f t="shared" si="1"/>
        <v>Approach Expectations</v>
      </c>
      <c r="H21" s="50">
        <v>31</v>
      </c>
      <c r="I21" s="50" t="str">
        <f t="shared" si="6"/>
        <v>Meet  Expectations</v>
      </c>
      <c r="J21" s="151">
        <v>0</v>
      </c>
      <c r="K21" s="50" t="str">
        <f t="shared" si="2"/>
        <v>Below Expectation</v>
      </c>
      <c r="L21" s="50">
        <v>4</v>
      </c>
      <c r="M21" s="50" t="str">
        <f t="shared" si="3"/>
        <v>Below Expectation</v>
      </c>
      <c r="N21" s="51">
        <v>20</v>
      </c>
      <c r="O21" s="51" t="str">
        <f t="shared" si="4"/>
        <v>Meet  Expectation</v>
      </c>
      <c r="P21" s="51">
        <v>3</v>
      </c>
      <c r="Q21" s="51" t="str">
        <f t="shared" si="5"/>
        <v>Below Expectation</v>
      </c>
      <c r="R21" s="52" t="s">
        <v>670</v>
      </c>
      <c r="S21" s="177" t="s">
        <v>670</v>
      </c>
      <c r="T21" s="99"/>
    </row>
    <row r="22" spans="1:20" s="47" customFormat="1" ht="22.5">
      <c r="A22" s="45">
        <v>21</v>
      </c>
      <c r="B22" s="11" t="s">
        <v>118</v>
      </c>
      <c r="C22" s="11" t="s">
        <v>119</v>
      </c>
      <c r="D22" s="78">
        <v>3</v>
      </c>
      <c r="E22" s="46" t="str">
        <f t="shared" si="0"/>
        <v>Below Expectation</v>
      </c>
      <c r="F22" s="46">
        <v>20</v>
      </c>
      <c r="G22" s="46" t="str">
        <f t="shared" si="1"/>
        <v>Approach Expectations</v>
      </c>
      <c r="H22" s="46">
        <v>32</v>
      </c>
      <c r="I22" s="46" t="str">
        <f t="shared" si="6"/>
        <v>Meet  Expectations</v>
      </c>
      <c r="J22" s="151">
        <v>0</v>
      </c>
      <c r="K22" s="46" t="str">
        <f t="shared" si="2"/>
        <v>Below Expectation</v>
      </c>
      <c r="L22" s="46">
        <v>3</v>
      </c>
      <c r="M22" s="46" t="str">
        <f t="shared" si="3"/>
        <v>Below Expectation</v>
      </c>
      <c r="N22" s="51">
        <v>21</v>
      </c>
      <c r="O22" s="51" t="str">
        <f t="shared" si="4"/>
        <v>Meet  Expectation</v>
      </c>
      <c r="P22" s="51">
        <v>5</v>
      </c>
      <c r="Q22" s="51" t="str">
        <f t="shared" si="5"/>
        <v>Below Expectation</v>
      </c>
      <c r="R22" s="52" t="s">
        <v>670</v>
      </c>
      <c r="S22" s="177" t="s">
        <v>670</v>
      </c>
      <c r="T22" s="99"/>
    </row>
    <row r="23" spans="1:20" s="47" customFormat="1" ht="22.5">
      <c r="A23" s="45">
        <v>22</v>
      </c>
      <c r="B23" s="11" t="s">
        <v>109</v>
      </c>
      <c r="C23" s="11" t="s">
        <v>110</v>
      </c>
      <c r="D23" s="78">
        <v>2</v>
      </c>
      <c r="E23" s="46" t="str">
        <f t="shared" si="0"/>
        <v>Below Expectation</v>
      </c>
      <c r="F23" s="46">
        <v>27</v>
      </c>
      <c r="G23" s="46" t="str">
        <f t="shared" si="1"/>
        <v>Approach Expectations</v>
      </c>
      <c r="H23" s="46">
        <v>38</v>
      </c>
      <c r="I23" s="46" t="str">
        <f t="shared" si="6"/>
        <v>Meet  Expectations</v>
      </c>
      <c r="J23" s="151">
        <v>0</v>
      </c>
      <c r="K23" s="46" t="str">
        <f t="shared" si="2"/>
        <v>Below Expectation</v>
      </c>
      <c r="L23" s="46">
        <v>7</v>
      </c>
      <c r="M23" s="46" t="str">
        <f t="shared" si="3"/>
        <v>Below Expectation</v>
      </c>
      <c r="N23" s="51">
        <v>24</v>
      </c>
      <c r="O23" s="51" t="str">
        <f t="shared" si="4"/>
        <v>Meet  Expectation</v>
      </c>
      <c r="P23" s="51">
        <v>3</v>
      </c>
      <c r="Q23" s="51" t="str">
        <f t="shared" si="5"/>
        <v>Below Expectation</v>
      </c>
      <c r="R23" s="52" t="s">
        <v>670</v>
      </c>
      <c r="S23" s="177" t="s">
        <v>670</v>
      </c>
      <c r="T23" s="99"/>
    </row>
    <row r="24" spans="1:20" s="47" customFormat="1" ht="22.5">
      <c r="A24" s="45">
        <v>23</v>
      </c>
      <c r="B24" s="11" t="s">
        <v>130</v>
      </c>
      <c r="C24" s="11" t="s">
        <v>131</v>
      </c>
      <c r="D24" s="80">
        <v>5</v>
      </c>
      <c r="E24" s="50" t="str">
        <f t="shared" si="0"/>
        <v>Below Expectation</v>
      </c>
      <c r="F24" s="50">
        <v>22</v>
      </c>
      <c r="G24" s="50" t="str">
        <f t="shared" si="1"/>
        <v>Approach Expectations</v>
      </c>
      <c r="H24" s="50">
        <v>30</v>
      </c>
      <c r="I24" s="50" t="str">
        <f t="shared" si="6"/>
        <v>Meet  Expectations</v>
      </c>
      <c r="J24" s="151">
        <v>9</v>
      </c>
      <c r="K24" s="50" t="str">
        <f t="shared" si="2"/>
        <v>Below Expectation</v>
      </c>
      <c r="L24" s="50">
        <v>3</v>
      </c>
      <c r="M24" s="50" t="str">
        <f t="shared" si="3"/>
        <v>Below Expectation</v>
      </c>
      <c r="N24" s="51">
        <v>22</v>
      </c>
      <c r="O24" s="51" t="str">
        <f t="shared" si="4"/>
        <v>Meet  Expectation</v>
      </c>
      <c r="P24" s="51">
        <v>3</v>
      </c>
      <c r="Q24" s="51" t="str">
        <f t="shared" si="5"/>
        <v>Below Expectation</v>
      </c>
      <c r="R24" s="52" t="s">
        <v>670</v>
      </c>
      <c r="S24" s="177" t="s">
        <v>670</v>
      </c>
      <c r="T24" s="99"/>
    </row>
    <row r="25" spans="1:20" s="47" customFormat="1" ht="22.5">
      <c r="A25" s="45">
        <v>24</v>
      </c>
      <c r="B25" s="54" t="s">
        <v>670</v>
      </c>
      <c r="C25" s="55" t="s">
        <v>588</v>
      </c>
      <c r="D25" s="80">
        <v>3</v>
      </c>
      <c r="E25" s="50" t="str">
        <f t="shared" si="0"/>
        <v>Below Expectation</v>
      </c>
      <c r="F25" s="50">
        <v>17</v>
      </c>
      <c r="G25" s="50" t="str">
        <f t="shared" si="1"/>
        <v>Below Expectations</v>
      </c>
      <c r="H25" s="50">
        <v>17</v>
      </c>
      <c r="I25" s="50" t="str">
        <f t="shared" si="6"/>
        <v>Below Expectations</v>
      </c>
      <c r="J25" s="151">
        <v>0</v>
      </c>
      <c r="K25" s="50" t="str">
        <f t="shared" si="2"/>
        <v>Below Expectation</v>
      </c>
      <c r="L25" s="50">
        <v>6</v>
      </c>
      <c r="M25" s="50" t="str">
        <f t="shared" si="3"/>
        <v>Below Expectation</v>
      </c>
      <c r="N25" s="51">
        <v>25</v>
      </c>
      <c r="O25" s="51" t="str">
        <f t="shared" si="4"/>
        <v>Meet  Expectation</v>
      </c>
      <c r="P25" s="51">
        <v>9</v>
      </c>
      <c r="Q25" s="51" t="str">
        <f t="shared" si="5"/>
        <v>Below Expectation</v>
      </c>
      <c r="R25" s="52" t="s">
        <v>670</v>
      </c>
      <c r="S25" s="177" t="s">
        <v>670</v>
      </c>
      <c r="T25" s="99"/>
    </row>
    <row r="26" spans="1:20" s="47" customFormat="1" ht="22.5">
      <c r="A26" s="45">
        <v>25</v>
      </c>
      <c r="B26" s="54" t="s">
        <v>670</v>
      </c>
      <c r="C26" s="55" t="s">
        <v>586</v>
      </c>
      <c r="D26" s="80">
        <v>5</v>
      </c>
      <c r="E26" s="50" t="str">
        <f t="shared" si="0"/>
        <v>Below Expectation</v>
      </c>
      <c r="F26" s="50">
        <v>20</v>
      </c>
      <c r="G26" s="50" t="str">
        <f t="shared" si="1"/>
        <v>Approach Expectations</v>
      </c>
      <c r="H26" s="50">
        <v>29</v>
      </c>
      <c r="I26" s="50" t="str">
        <f t="shared" si="6"/>
        <v>Approach Expectations</v>
      </c>
      <c r="J26" s="151">
        <v>9</v>
      </c>
      <c r="K26" s="50" t="str">
        <f t="shared" si="2"/>
        <v>Below Expectation</v>
      </c>
      <c r="L26" s="50" t="s">
        <v>670</v>
      </c>
      <c r="M26" s="50" t="str">
        <f t="shared" si="3"/>
        <v>.................................</v>
      </c>
      <c r="N26" s="51">
        <v>24</v>
      </c>
      <c r="O26" s="51" t="str">
        <f t="shared" si="4"/>
        <v>Meet  Expectation</v>
      </c>
      <c r="P26" s="51">
        <v>4</v>
      </c>
      <c r="Q26" s="51" t="str">
        <f t="shared" si="5"/>
        <v>Below Expectation</v>
      </c>
      <c r="R26" s="52" t="s">
        <v>670</v>
      </c>
      <c r="S26" s="177" t="s">
        <v>670</v>
      </c>
      <c r="T26" s="99"/>
    </row>
    <row r="27" spans="1:20" s="47" customFormat="1" ht="22.5">
      <c r="A27" s="45">
        <v>26</v>
      </c>
      <c r="B27" s="11" t="s">
        <v>120</v>
      </c>
      <c r="C27" s="11" t="s">
        <v>121</v>
      </c>
      <c r="D27" s="78">
        <v>8</v>
      </c>
      <c r="E27" s="46" t="str">
        <f t="shared" si="0"/>
        <v>Below Expectation</v>
      </c>
      <c r="F27" s="46">
        <v>21</v>
      </c>
      <c r="G27" s="46" t="str">
        <f t="shared" si="1"/>
        <v>Approach Expectations</v>
      </c>
      <c r="H27" s="46">
        <v>21</v>
      </c>
      <c r="I27" s="46" t="str">
        <f t="shared" si="6"/>
        <v>Approach Expectations</v>
      </c>
      <c r="J27" s="151">
        <v>9</v>
      </c>
      <c r="K27" s="46" t="str">
        <f t="shared" si="2"/>
        <v>Below Expectation</v>
      </c>
      <c r="L27" s="46">
        <v>3</v>
      </c>
      <c r="M27" s="46" t="str">
        <f t="shared" si="3"/>
        <v>Below Expectation</v>
      </c>
      <c r="N27" s="46">
        <v>26</v>
      </c>
      <c r="O27" s="46" t="str">
        <f t="shared" si="4"/>
        <v>Exceeds  Expectation</v>
      </c>
      <c r="P27" s="46">
        <v>4</v>
      </c>
      <c r="Q27" s="46" t="str">
        <f t="shared" si="5"/>
        <v>Below Expectation</v>
      </c>
      <c r="R27" s="52" t="s">
        <v>670</v>
      </c>
      <c r="S27" s="177" t="s">
        <v>670</v>
      </c>
      <c r="T27" s="99"/>
    </row>
    <row r="28" spans="1:20" s="47" customFormat="1" ht="22.5">
      <c r="A28" s="45">
        <v>27</v>
      </c>
      <c r="B28" s="11" t="s">
        <v>113</v>
      </c>
      <c r="C28" s="11" t="s">
        <v>114</v>
      </c>
      <c r="D28" s="78">
        <v>3</v>
      </c>
      <c r="E28" s="46" t="str">
        <f t="shared" si="0"/>
        <v>Below Expectation</v>
      </c>
      <c r="F28" s="46">
        <v>22</v>
      </c>
      <c r="G28" s="46" t="str">
        <f t="shared" si="1"/>
        <v>Approach Expectations</v>
      </c>
      <c r="H28" s="46">
        <v>21</v>
      </c>
      <c r="I28" s="46" t="str">
        <f t="shared" si="6"/>
        <v>Approach Expectations</v>
      </c>
      <c r="J28" s="151">
        <v>6</v>
      </c>
      <c r="K28" s="46" t="str">
        <f t="shared" si="2"/>
        <v>Below Expectation</v>
      </c>
      <c r="L28" s="46">
        <v>6</v>
      </c>
      <c r="M28" s="46" t="str">
        <f t="shared" si="3"/>
        <v>Below Expectation</v>
      </c>
      <c r="N28" s="51">
        <v>27</v>
      </c>
      <c r="O28" s="51" t="str">
        <f t="shared" si="4"/>
        <v>Exceeds  Expectation</v>
      </c>
      <c r="P28" s="51">
        <v>2</v>
      </c>
      <c r="Q28" s="51" t="str">
        <f t="shared" si="5"/>
        <v>Below Expectation</v>
      </c>
      <c r="R28" s="52" t="s">
        <v>670</v>
      </c>
      <c r="S28" s="177" t="s">
        <v>670</v>
      </c>
      <c r="T28" s="99"/>
    </row>
    <row r="29" spans="1:20" s="47" customFormat="1" ht="22.5">
      <c r="A29" s="45">
        <v>28</v>
      </c>
      <c r="B29" s="11" t="s">
        <v>136</v>
      </c>
      <c r="C29" s="11" t="s">
        <v>137</v>
      </c>
      <c r="D29" s="80">
        <v>5</v>
      </c>
      <c r="E29" s="50" t="str">
        <f t="shared" si="0"/>
        <v>Below Expectation</v>
      </c>
      <c r="F29" s="50">
        <v>28</v>
      </c>
      <c r="G29" s="50" t="str">
        <f t="shared" si="1"/>
        <v>Approach Expectations</v>
      </c>
      <c r="H29" s="50">
        <v>25</v>
      </c>
      <c r="I29" s="50" t="str">
        <f t="shared" si="6"/>
        <v>Approach Expectations</v>
      </c>
      <c r="J29" s="151">
        <v>0</v>
      </c>
      <c r="K29" s="50" t="str">
        <f t="shared" si="2"/>
        <v>Below Expectation</v>
      </c>
      <c r="L29" s="47">
        <v>1</v>
      </c>
      <c r="M29" s="47" t="str">
        <f t="shared" si="3"/>
        <v>Below Expectation</v>
      </c>
      <c r="N29" s="51">
        <v>28</v>
      </c>
      <c r="O29" s="51" t="str">
        <f t="shared" si="4"/>
        <v>Exceeds  Expectation</v>
      </c>
      <c r="P29" s="51">
        <v>3</v>
      </c>
      <c r="Q29" s="51" t="str">
        <f t="shared" si="5"/>
        <v>Below Expectation</v>
      </c>
      <c r="R29" s="52" t="s">
        <v>670</v>
      </c>
      <c r="S29" s="177" t="s">
        <v>670</v>
      </c>
      <c r="T29" s="99"/>
    </row>
    <row r="30" spans="1:20" s="47" customFormat="1" ht="22.5">
      <c r="A30" s="45">
        <v>29</v>
      </c>
      <c r="B30" s="11" t="s">
        <v>93</v>
      </c>
      <c r="C30" s="11" t="s">
        <v>94</v>
      </c>
      <c r="D30" s="78">
        <v>2</v>
      </c>
      <c r="E30" s="46" t="str">
        <f t="shared" si="0"/>
        <v>Below Expectation</v>
      </c>
      <c r="F30" s="46">
        <v>19</v>
      </c>
      <c r="G30" s="46" t="str">
        <f t="shared" si="1"/>
        <v>Below Expectations</v>
      </c>
      <c r="H30" s="46">
        <v>15</v>
      </c>
      <c r="I30" s="46" t="str">
        <f t="shared" si="6"/>
        <v>Below Expectations</v>
      </c>
      <c r="J30" s="151">
        <v>0</v>
      </c>
      <c r="K30" s="46" t="str">
        <f t="shared" si="2"/>
        <v>Below Expectation</v>
      </c>
      <c r="L30" s="46">
        <v>5</v>
      </c>
      <c r="M30" s="46" t="str">
        <f t="shared" si="3"/>
        <v>Below Expectation</v>
      </c>
      <c r="N30" s="51">
        <v>29</v>
      </c>
      <c r="O30" s="51" t="str">
        <f t="shared" si="4"/>
        <v>Exceeds  Expectation</v>
      </c>
      <c r="P30" s="51">
        <v>3</v>
      </c>
      <c r="Q30" s="51" t="str">
        <f t="shared" si="5"/>
        <v>Below Expectation</v>
      </c>
      <c r="R30" s="52" t="s">
        <v>670</v>
      </c>
      <c r="S30" s="177" t="s">
        <v>670</v>
      </c>
      <c r="T30" s="99"/>
    </row>
    <row r="31" spans="1:20" s="47" customFormat="1" ht="22.5">
      <c r="A31" s="45">
        <v>30</v>
      </c>
      <c r="B31" s="11" t="s">
        <v>159</v>
      </c>
      <c r="C31" s="11" t="s">
        <v>160</v>
      </c>
      <c r="D31" s="80">
        <v>4</v>
      </c>
      <c r="E31" s="50" t="str">
        <f t="shared" si="0"/>
        <v>Below Expectation</v>
      </c>
      <c r="F31" s="50">
        <v>20</v>
      </c>
      <c r="G31" s="50" t="str">
        <f t="shared" si="1"/>
        <v>Approach Expectations</v>
      </c>
      <c r="H31" s="50">
        <v>28</v>
      </c>
      <c r="I31" s="50" t="str">
        <f t="shared" si="6"/>
        <v>Approach Expectations</v>
      </c>
      <c r="J31" s="151">
        <v>9</v>
      </c>
      <c r="K31" s="50" t="str">
        <f t="shared" si="2"/>
        <v>Below Expectation</v>
      </c>
      <c r="L31" s="50">
        <v>11</v>
      </c>
      <c r="M31" s="50" t="str">
        <f t="shared" si="3"/>
        <v>Approach Expectation</v>
      </c>
      <c r="N31" s="51">
        <v>30</v>
      </c>
      <c r="O31" s="51" t="str">
        <f t="shared" si="4"/>
        <v>Exceeds  Expectation</v>
      </c>
      <c r="P31" s="51" t="s">
        <v>671</v>
      </c>
      <c r="Q31" s="51" t="str">
        <f t="shared" si="5"/>
        <v>.................................</v>
      </c>
      <c r="R31" s="52" t="s">
        <v>670</v>
      </c>
      <c r="S31" s="177" t="s">
        <v>670</v>
      </c>
      <c r="T31" s="99"/>
    </row>
    <row r="32" spans="1:20" s="47" customFormat="1" ht="22.5">
      <c r="A32" s="45">
        <v>31</v>
      </c>
      <c r="B32" s="11" t="s">
        <v>91</v>
      </c>
      <c r="C32" s="11" t="s">
        <v>92</v>
      </c>
      <c r="D32" s="67">
        <v>2</v>
      </c>
      <c r="E32" s="47" t="str">
        <f t="shared" si="0"/>
        <v>Below Expectation</v>
      </c>
      <c r="F32" s="47">
        <v>13</v>
      </c>
      <c r="G32" s="47" t="str">
        <f t="shared" si="1"/>
        <v>Below Expectations</v>
      </c>
      <c r="H32" s="47">
        <v>27</v>
      </c>
      <c r="I32" s="47" t="str">
        <f t="shared" si="6"/>
        <v>Approach Expectations</v>
      </c>
      <c r="J32" s="151">
        <v>0</v>
      </c>
      <c r="K32" s="47" t="str">
        <f t="shared" si="2"/>
        <v>Below Expectation</v>
      </c>
      <c r="L32" s="47" t="s">
        <v>671</v>
      </c>
      <c r="M32" s="47" t="str">
        <f t="shared" si="3"/>
        <v>.................................</v>
      </c>
      <c r="N32" s="47">
        <v>30</v>
      </c>
      <c r="O32" s="47" t="str">
        <f t="shared" si="4"/>
        <v>Exceeds  Expectation</v>
      </c>
      <c r="P32" s="47" t="s">
        <v>671</v>
      </c>
      <c r="Q32" s="47" t="str">
        <f t="shared" si="5"/>
        <v>.................................</v>
      </c>
      <c r="R32" s="52" t="s">
        <v>670</v>
      </c>
      <c r="S32" s="177" t="s">
        <v>670</v>
      </c>
      <c r="T32" s="99"/>
    </row>
    <row r="33" spans="1:20" s="47" customFormat="1" ht="22.5">
      <c r="A33" s="45">
        <v>32</v>
      </c>
      <c r="B33" s="11" t="s">
        <v>171</v>
      </c>
      <c r="C33" s="11" t="s">
        <v>172</v>
      </c>
      <c r="D33" s="80">
        <v>0</v>
      </c>
      <c r="E33" s="50" t="str">
        <f t="shared" si="0"/>
        <v>Below Expectation</v>
      </c>
      <c r="F33" s="50">
        <v>17</v>
      </c>
      <c r="G33" s="50" t="str">
        <f t="shared" si="1"/>
        <v>Below Expectations</v>
      </c>
      <c r="H33" s="50">
        <v>20</v>
      </c>
      <c r="I33" s="50" t="str">
        <f t="shared" si="6"/>
        <v>Approach Expectations</v>
      </c>
      <c r="J33" s="151">
        <v>7</v>
      </c>
      <c r="K33" s="50" t="str">
        <f t="shared" si="2"/>
        <v>Below Expectation</v>
      </c>
      <c r="L33" s="50">
        <v>2</v>
      </c>
      <c r="M33" s="50" t="str">
        <f t="shared" si="3"/>
        <v>Below Expectation</v>
      </c>
      <c r="N33" s="51">
        <v>2</v>
      </c>
      <c r="O33" s="51" t="str">
        <f t="shared" si="4"/>
        <v>Below Expectation</v>
      </c>
      <c r="P33" s="51">
        <v>4</v>
      </c>
      <c r="Q33" s="51" t="str">
        <f t="shared" si="5"/>
        <v>Below Expectation</v>
      </c>
      <c r="R33" s="52" t="s">
        <v>670</v>
      </c>
      <c r="S33" s="177" t="s">
        <v>670</v>
      </c>
      <c r="T33" s="99"/>
    </row>
    <row r="34" spans="1:20" s="47" customFormat="1" ht="22.5">
      <c r="A34" s="45">
        <v>33</v>
      </c>
      <c r="B34" s="11" t="s">
        <v>103</v>
      </c>
      <c r="C34" s="11" t="s">
        <v>104</v>
      </c>
      <c r="D34" s="78">
        <v>2</v>
      </c>
      <c r="E34" s="46" t="str">
        <f t="shared" ref="E34:E52" si="7">IF(D34&lt;=9,"Below Expectation",IF(D34&lt;=14,"Approach Expectation",IF(D34&lt;=19,"Meet  Expectation",IF(D34&lt;=25,"Exceeds  Expectation","................................."))))</f>
        <v>Below Expectation</v>
      </c>
      <c r="F34" s="46">
        <v>12</v>
      </c>
      <c r="G34" s="46" t="str">
        <f t="shared" ref="G34:G52" si="8">IF(F34&lt;=19,"Below Expectations",IF(F34&lt;=29,"Approach Expectations",IF(F34&lt;=45,"Meet  Expectations",IF(F34&lt;=50,"Exceeds  Expectations","⚠️"))))</f>
        <v>Below Expectations</v>
      </c>
      <c r="H34" s="46">
        <v>23</v>
      </c>
      <c r="I34" s="46" t="str">
        <f t="shared" ref="I34:I52" si="9">IF(H34&lt;=19,"Below Expectations",IF(H34&lt;=29,"Approach Expectations",IF(H34&lt;=45,"Meet  Expectations",IF(H34&lt;=50,"Exceeds  Expectations","⚠️"))))</f>
        <v>Approach Expectations</v>
      </c>
      <c r="J34" s="151">
        <v>4</v>
      </c>
      <c r="K34" s="46" t="str">
        <f t="shared" ref="K34:K52" si="10">IF(J34&lt;=9,"Below Expectation",IF(J34&lt;=14,"Approach Expectation",IF(J34&lt;=19,"Meet  Expectation",IF(J34&lt;=25,"Exceeds  Expectation","................................."))))</f>
        <v>Below Expectation</v>
      </c>
      <c r="L34" s="51">
        <v>3</v>
      </c>
      <c r="M34" s="51" t="str">
        <f t="shared" ref="M34:M52" si="11">IF(L34&lt;=9,"Below Expectation",IF(L34&lt;=19,"Approach Expectation",IF(L34&lt;=25,"Meet  Expectation",IF(L34&lt;=35,"Exceeds  Expectation","................................."))))</f>
        <v>Below Expectation</v>
      </c>
      <c r="N34" s="51">
        <v>14</v>
      </c>
      <c r="O34" s="51" t="str">
        <f t="shared" ref="O34:O52" si="12">IF(N34&lt;=9,"Below Expectation",IF(N34&lt;=19,"Approach Expectation",IF(N34&lt;=25,"Meet  Expectation",IF(N34&lt;=35,"Exceeds  Expectation","................................."))))</f>
        <v>Approach Expectation</v>
      </c>
      <c r="P34" s="46">
        <v>0</v>
      </c>
      <c r="Q34" s="46" t="str">
        <f t="shared" ref="Q34:Q52" si="13">IF(P34&lt;=9,"Below Expectation",IF(P34&lt;=14,"Approach Expectation",IF(P34&lt;=19,"Meet  Expectation",IF(P34&lt;=25,"Exceeds  Expectation","................................."))))</f>
        <v>Below Expectation</v>
      </c>
      <c r="R34" s="52" t="s">
        <v>670</v>
      </c>
      <c r="S34" s="177" t="s">
        <v>670</v>
      </c>
      <c r="T34" s="99"/>
    </row>
    <row r="35" spans="1:20" s="47" customFormat="1" ht="22.5">
      <c r="A35" s="45">
        <v>34</v>
      </c>
      <c r="B35" s="54" t="s">
        <v>670</v>
      </c>
      <c r="C35" s="55" t="s">
        <v>584</v>
      </c>
      <c r="D35" s="80">
        <v>5</v>
      </c>
      <c r="E35" s="50" t="str">
        <f t="shared" si="7"/>
        <v>Below Expectation</v>
      </c>
      <c r="F35" s="50" t="s">
        <v>670</v>
      </c>
      <c r="G35" s="50" t="str">
        <f t="shared" si="8"/>
        <v>⚠️</v>
      </c>
      <c r="H35" s="50">
        <v>22</v>
      </c>
      <c r="I35" s="50" t="str">
        <f t="shared" si="9"/>
        <v>Approach Expectations</v>
      </c>
      <c r="J35" s="151">
        <v>5</v>
      </c>
      <c r="K35" s="50" t="str">
        <f t="shared" si="10"/>
        <v>Below Expectation</v>
      </c>
      <c r="L35" s="50">
        <v>5</v>
      </c>
      <c r="M35" s="50" t="str">
        <f t="shared" si="11"/>
        <v>Below Expectation</v>
      </c>
      <c r="N35" s="51">
        <v>15</v>
      </c>
      <c r="O35" s="51" t="str">
        <f t="shared" si="12"/>
        <v>Approach Expectation</v>
      </c>
      <c r="P35" s="51">
        <v>3</v>
      </c>
      <c r="Q35" s="51" t="str">
        <f t="shared" si="13"/>
        <v>Below Expectation</v>
      </c>
      <c r="R35" s="52" t="s">
        <v>670</v>
      </c>
      <c r="S35" s="177" t="s">
        <v>670</v>
      </c>
      <c r="T35" s="99"/>
    </row>
    <row r="36" spans="1:20" s="47" customFormat="1" ht="22.5">
      <c r="A36" s="45">
        <v>35</v>
      </c>
      <c r="B36" s="11" t="s">
        <v>111</v>
      </c>
      <c r="C36" s="11" t="s">
        <v>112</v>
      </c>
      <c r="D36" s="67">
        <v>3</v>
      </c>
      <c r="E36" s="47" t="str">
        <f t="shared" si="7"/>
        <v>Below Expectation</v>
      </c>
      <c r="F36" s="47">
        <v>20</v>
      </c>
      <c r="G36" s="47" t="str">
        <f t="shared" si="8"/>
        <v>Approach Expectations</v>
      </c>
      <c r="H36" s="47">
        <v>15</v>
      </c>
      <c r="I36" s="47" t="str">
        <f t="shared" si="9"/>
        <v>Below Expectations</v>
      </c>
      <c r="J36" s="151">
        <v>5</v>
      </c>
      <c r="K36" s="47" t="str">
        <f t="shared" si="10"/>
        <v>Below Expectation</v>
      </c>
      <c r="L36" s="47">
        <v>5</v>
      </c>
      <c r="M36" s="47" t="str">
        <f t="shared" si="11"/>
        <v>Below Expectation</v>
      </c>
      <c r="N36" s="47">
        <v>16</v>
      </c>
      <c r="O36" s="47" t="str">
        <f t="shared" si="12"/>
        <v>Approach Expectation</v>
      </c>
      <c r="P36" s="47">
        <v>1</v>
      </c>
      <c r="Q36" s="47" t="str">
        <f t="shared" si="13"/>
        <v>Below Expectation</v>
      </c>
      <c r="R36" s="52" t="s">
        <v>670</v>
      </c>
      <c r="S36" s="177" t="s">
        <v>670</v>
      </c>
      <c r="T36" s="99"/>
    </row>
    <row r="37" spans="1:20" s="47" customFormat="1" ht="22.5">
      <c r="A37" s="45">
        <v>36</v>
      </c>
      <c r="B37" s="11" t="s">
        <v>143</v>
      </c>
      <c r="C37" s="11" t="s">
        <v>144</v>
      </c>
      <c r="D37" s="80">
        <v>2</v>
      </c>
      <c r="E37" s="50" t="str">
        <f t="shared" si="7"/>
        <v>Below Expectation</v>
      </c>
      <c r="F37" s="50">
        <v>14</v>
      </c>
      <c r="G37" s="50" t="str">
        <f t="shared" si="8"/>
        <v>Below Expectations</v>
      </c>
      <c r="H37" s="50">
        <v>22</v>
      </c>
      <c r="I37" s="50" t="str">
        <f t="shared" si="9"/>
        <v>Approach Expectations</v>
      </c>
      <c r="J37" s="151">
        <v>4</v>
      </c>
      <c r="K37" s="50" t="str">
        <f t="shared" si="10"/>
        <v>Below Expectation</v>
      </c>
      <c r="L37" s="50">
        <v>4</v>
      </c>
      <c r="M37" s="50" t="str">
        <f t="shared" si="11"/>
        <v>Below Expectation</v>
      </c>
      <c r="N37" s="51">
        <v>17</v>
      </c>
      <c r="O37" s="51" t="str">
        <f t="shared" si="12"/>
        <v>Approach Expectation</v>
      </c>
      <c r="P37" s="51">
        <v>4</v>
      </c>
      <c r="Q37" s="51" t="str">
        <f t="shared" si="13"/>
        <v>Below Expectation</v>
      </c>
      <c r="R37" s="52" t="s">
        <v>670</v>
      </c>
      <c r="S37" s="177" t="s">
        <v>670</v>
      </c>
      <c r="T37" s="99"/>
    </row>
    <row r="38" spans="1:20" s="47" customFormat="1" ht="22.5">
      <c r="A38" s="45">
        <v>37</v>
      </c>
      <c r="B38" s="11" t="s">
        <v>101</v>
      </c>
      <c r="C38" s="11" t="s">
        <v>102</v>
      </c>
      <c r="D38" s="78">
        <v>3</v>
      </c>
      <c r="E38" s="46" t="str">
        <f t="shared" si="7"/>
        <v>Below Expectation</v>
      </c>
      <c r="F38" s="46">
        <v>16</v>
      </c>
      <c r="G38" s="46" t="str">
        <f t="shared" si="8"/>
        <v>Below Expectations</v>
      </c>
      <c r="H38" s="46">
        <v>20</v>
      </c>
      <c r="I38" s="46" t="str">
        <f t="shared" si="9"/>
        <v>Approach Expectations</v>
      </c>
      <c r="J38" s="151">
        <v>2</v>
      </c>
      <c r="K38" s="46" t="str">
        <f t="shared" si="10"/>
        <v>Below Expectation</v>
      </c>
      <c r="L38" s="46">
        <v>32</v>
      </c>
      <c r="M38" s="46" t="str">
        <f t="shared" si="11"/>
        <v>Exceeds  Expectation</v>
      </c>
      <c r="N38" s="51">
        <v>17</v>
      </c>
      <c r="O38" s="51" t="str">
        <f t="shared" si="12"/>
        <v>Approach Expectation</v>
      </c>
      <c r="P38" s="51">
        <v>3</v>
      </c>
      <c r="Q38" s="51" t="str">
        <f t="shared" si="13"/>
        <v>Below Expectation</v>
      </c>
      <c r="R38" s="52" t="s">
        <v>670</v>
      </c>
      <c r="S38" s="177" t="s">
        <v>670</v>
      </c>
      <c r="T38" s="99"/>
    </row>
    <row r="39" spans="1:20" s="47" customFormat="1" ht="22.5">
      <c r="A39" s="45">
        <v>38</v>
      </c>
      <c r="B39" s="11" t="s">
        <v>145</v>
      </c>
      <c r="C39" s="11" t="s">
        <v>146</v>
      </c>
      <c r="D39" s="80">
        <v>4</v>
      </c>
      <c r="E39" s="50" t="str">
        <f t="shared" si="7"/>
        <v>Below Expectation</v>
      </c>
      <c r="F39" s="50">
        <v>19</v>
      </c>
      <c r="G39" s="50" t="str">
        <f t="shared" si="8"/>
        <v>Below Expectations</v>
      </c>
      <c r="H39" s="50">
        <v>14</v>
      </c>
      <c r="I39" s="50" t="str">
        <f t="shared" si="9"/>
        <v>Below Expectations</v>
      </c>
      <c r="J39" s="151">
        <v>5</v>
      </c>
      <c r="K39" s="50" t="str">
        <f t="shared" si="10"/>
        <v>Below Expectation</v>
      </c>
      <c r="L39" s="50">
        <v>0</v>
      </c>
      <c r="M39" s="50" t="str">
        <f t="shared" si="11"/>
        <v>Below Expectation</v>
      </c>
      <c r="N39" s="51">
        <v>18</v>
      </c>
      <c r="O39" s="51" t="str">
        <f t="shared" si="12"/>
        <v>Approach Expectation</v>
      </c>
      <c r="P39" s="51">
        <v>4</v>
      </c>
      <c r="Q39" s="51" t="str">
        <f t="shared" si="13"/>
        <v>Below Expectation</v>
      </c>
      <c r="R39" s="52" t="s">
        <v>670</v>
      </c>
      <c r="S39" s="177" t="s">
        <v>670</v>
      </c>
      <c r="T39" s="99"/>
    </row>
    <row r="40" spans="1:20" s="47" customFormat="1" ht="22.5">
      <c r="A40" s="45">
        <v>39</v>
      </c>
      <c r="B40" s="11" t="s">
        <v>87</v>
      </c>
      <c r="C40" s="11" t="s">
        <v>88</v>
      </c>
      <c r="D40" s="67">
        <v>3</v>
      </c>
      <c r="E40" s="47" t="str">
        <f t="shared" si="7"/>
        <v>Below Expectation</v>
      </c>
      <c r="F40" s="47">
        <v>12</v>
      </c>
      <c r="G40" s="47" t="str">
        <f t="shared" si="8"/>
        <v>Below Expectations</v>
      </c>
      <c r="H40" s="47">
        <v>5</v>
      </c>
      <c r="I40" s="47" t="str">
        <f t="shared" si="9"/>
        <v>Below Expectations</v>
      </c>
      <c r="J40" s="151">
        <v>6</v>
      </c>
      <c r="K40" s="47" t="str">
        <f t="shared" si="10"/>
        <v>Below Expectation</v>
      </c>
      <c r="L40" s="47">
        <v>5</v>
      </c>
      <c r="M40" s="47" t="str">
        <f t="shared" si="11"/>
        <v>Below Expectation</v>
      </c>
      <c r="N40" s="47">
        <v>19</v>
      </c>
      <c r="O40" s="47" t="str">
        <f t="shared" si="12"/>
        <v>Approach Expectation</v>
      </c>
      <c r="P40" s="47">
        <v>3</v>
      </c>
      <c r="Q40" s="47" t="str">
        <f t="shared" si="13"/>
        <v>Below Expectation</v>
      </c>
      <c r="R40" s="52" t="s">
        <v>670</v>
      </c>
      <c r="S40" s="177" t="s">
        <v>670</v>
      </c>
      <c r="T40" s="99"/>
    </row>
    <row r="41" spans="1:20" s="47" customFormat="1" ht="23">
      <c r="A41" s="45">
        <v>40</v>
      </c>
      <c r="B41" s="11" t="s">
        <v>124</v>
      </c>
      <c r="C41" s="11" t="s">
        <v>125</v>
      </c>
      <c r="D41" s="175">
        <v>1</v>
      </c>
      <c r="E41" s="56" t="str">
        <f t="shared" si="7"/>
        <v>Below Expectation</v>
      </c>
      <c r="F41" s="57">
        <v>12</v>
      </c>
      <c r="G41" s="57" t="str">
        <f t="shared" si="8"/>
        <v>Below Expectations</v>
      </c>
      <c r="H41" s="57">
        <v>13</v>
      </c>
      <c r="I41" s="57" t="str">
        <f t="shared" si="9"/>
        <v>Below Expectations</v>
      </c>
      <c r="J41" s="151">
        <v>0</v>
      </c>
      <c r="K41" s="58" t="str">
        <f t="shared" si="10"/>
        <v>Below Expectation</v>
      </c>
      <c r="L41" s="57">
        <v>2</v>
      </c>
      <c r="M41" s="57" t="str">
        <f t="shared" si="11"/>
        <v>Below Expectation</v>
      </c>
      <c r="N41" s="59">
        <v>20</v>
      </c>
      <c r="O41" s="59" t="str">
        <f t="shared" si="12"/>
        <v>Meet  Expectation</v>
      </c>
      <c r="P41" s="59">
        <v>4</v>
      </c>
      <c r="Q41" s="59" t="str">
        <f t="shared" si="13"/>
        <v>Below Expectation</v>
      </c>
      <c r="R41" s="52" t="s">
        <v>670</v>
      </c>
      <c r="S41" s="177" t="s">
        <v>670</v>
      </c>
      <c r="T41" s="99"/>
    </row>
    <row r="42" spans="1:20" s="47" customFormat="1" ht="22.5">
      <c r="A42" s="45">
        <v>41</v>
      </c>
      <c r="B42" s="11" t="s">
        <v>151</v>
      </c>
      <c r="C42" s="11" t="s">
        <v>152</v>
      </c>
      <c r="D42" s="80">
        <v>3</v>
      </c>
      <c r="E42" s="50" t="str">
        <f t="shared" si="7"/>
        <v>Below Expectation</v>
      </c>
      <c r="F42" s="50">
        <v>16</v>
      </c>
      <c r="G42" s="50" t="str">
        <f t="shared" si="8"/>
        <v>Below Expectations</v>
      </c>
      <c r="H42" s="50">
        <v>18</v>
      </c>
      <c r="I42" s="50" t="str">
        <f t="shared" si="9"/>
        <v>Below Expectations</v>
      </c>
      <c r="J42" s="151">
        <v>9</v>
      </c>
      <c r="K42" s="50" t="str">
        <f t="shared" si="10"/>
        <v>Below Expectation</v>
      </c>
      <c r="L42" s="50">
        <v>5</v>
      </c>
      <c r="M42" s="50" t="str">
        <f t="shared" si="11"/>
        <v>Below Expectation</v>
      </c>
      <c r="N42" s="51">
        <v>25</v>
      </c>
      <c r="O42" s="51" t="str">
        <f t="shared" si="12"/>
        <v>Meet  Expectation</v>
      </c>
      <c r="P42" s="51">
        <v>7</v>
      </c>
      <c r="Q42" s="51" t="str">
        <f t="shared" si="13"/>
        <v>Below Expectation</v>
      </c>
      <c r="R42" s="52" t="s">
        <v>670</v>
      </c>
      <c r="S42" s="177" t="s">
        <v>670</v>
      </c>
      <c r="T42" s="99"/>
    </row>
    <row r="43" spans="1:20" s="47" customFormat="1" ht="22.5">
      <c r="A43" s="45">
        <v>42</v>
      </c>
      <c r="B43" s="11" t="s">
        <v>167</v>
      </c>
      <c r="C43" s="11" t="s">
        <v>168</v>
      </c>
      <c r="D43" s="80" t="s">
        <v>672</v>
      </c>
      <c r="E43" s="50" t="str">
        <f t="shared" si="7"/>
        <v>.................................</v>
      </c>
      <c r="F43" s="179" t="s">
        <v>670</v>
      </c>
      <c r="G43" s="50" t="str">
        <f t="shared" si="8"/>
        <v>⚠️</v>
      </c>
      <c r="H43" s="179" t="s">
        <v>670</v>
      </c>
      <c r="I43" s="50" t="str">
        <f t="shared" si="9"/>
        <v>⚠️</v>
      </c>
      <c r="J43" s="151">
        <v>0</v>
      </c>
      <c r="K43" s="50" t="str">
        <f t="shared" si="10"/>
        <v>Below Expectation</v>
      </c>
      <c r="L43" s="179" t="s">
        <v>670</v>
      </c>
      <c r="M43" s="50" t="str">
        <f t="shared" si="11"/>
        <v>.................................</v>
      </c>
      <c r="N43" s="180" t="s">
        <v>670</v>
      </c>
      <c r="O43" s="51" t="str">
        <f t="shared" si="12"/>
        <v>.................................</v>
      </c>
      <c r="P43" s="51" t="s">
        <v>671</v>
      </c>
      <c r="Q43" s="51" t="str">
        <f t="shared" si="13"/>
        <v>.................................</v>
      </c>
      <c r="R43" s="52" t="s">
        <v>670</v>
      </c>
      <c r="S43" s="177" t="s">
        <v>670</v>
      </c>
      <c r="T43" s="99"/>
    </row>
    <row r="44" spans="1:20" s="47" customFormat="1" ht="22.5">
      <c r="A44" s="45">
        <v>43</v>
      </c>
      <c r="B44" s="11" t="s">
        <v>128</v>
      </c>
      <c r="C44" s="11" t="s">
        <v>129</v>
      </c>
      <c r="D44" s="78">
        <v>3</v>
      </c>
      <c r="E44" s="46" t="str">
        <f t="shared" si="7"/>
        <v>Below Expectation</v>
      </c>
      <c r="F44" s="46">
        <v>22</v>
      </c>
      <c r="G44" s="46" t="str">
        <f t="shared" si="8"/>
        <v>Approach Expectations</v>
      </c>
      <c r="H44" s="46">
        <v>17</v>
      </c>
      <c r="I44" s="46" t="str">
        <f t="shared" si="9"/>
        <v>Below Expectations</v>
      </c>
      <c r="J44" s="151">
        <v>6</v>
      </c>
      <c r="K44" s="46" t="str">
        <f t="shared" si="10"/>
        <v>Below Expectation</v>
      </c>
      <c r="L44" s="46">
        <v>3</v>
      </c>
      <c r="M44" s="46" t="str">
        <f t="shared" si="11"/>
        <v>Below Expectation</v>
      </c>
      <c r="N44" s="51">
        <v>14</v>
      </c>
      <c r="O44" s="51" t="str">
        <f t="shared" si="12"/>
        <v>Approach Expectation</v>
      </c>
      <c r="P44" s="51">
        <v>5</v>
      </c>
      <c r="Q44" s="51" t="str">
        <f t="shared" si="13"/>
        <v>Below Expectation</v>
      </c>
      <c r="R44" s="52" t="s">
        <v>670</v>
      </c>
      <c r="S44" s="177" t="s">
        <v>670</v>
      </c>
      <c r="T44" s="99"/>
    </row>
    <row r="45" spans="1:20" s="47" customFormat="1" ht="22.5">
      <c r="A45" s="45">
        <v>44</v>
      </c>
      <c r="B45" s="11" t="s">
        <v>85</v>
      </c>
      <c r="C45" s="11" t="s">
        <v>86</v>
      </c>
      <c r="D45" s="67">
        <v>1</v>
      </c>
      <c r="E45" s="47" t="str">
        <f t="shared" si="7"/>
        <v>Below Expectation</v>
      </c>
      <c r="F45" s="47">
        <v>16</v>
      </c>
      <c r="G45" s="47" t="str">
        <f t="shared" si="8"/>
        <v>Below Expectations</v>
      </c>
      <c r="H45" s="47">
        <v>27</v>
      </c>
      <c r="I45" s="47" t="str">
        <f t="shared" si="9"/>
        <v>Approach Expectations</v>
      </c>
      <c r="J45" s="151">
        <v>3</v>
      </c>
      <c r="K45" s="47" t="str">
        <f t="shared" si="10"/>
        <v>Below Expectation</v>
      </c>
      <c r="L45" s="47">
        <v>4</v>
      </c>
      <c r="M45" s="47" t="str">
        <f t="shared" si="11"/>
        <v>Below Expectation</v>
      </c>
      <c r="N45" s="47">
        <v>17</v>
      </c>
      <c r="O45" s="47" t="str">
        <f t="shared" si="12"/>
        <v>Approach Expectation</v>
      </c>
      <c r="P45" s="47">
        <v>5</v>
      </c>
      <c r="Q45" s="47" t="str">
        <f t="shared" si="13"/>
        <v>Below Expectation</v>
      </c>
      <c r="R45" s="52" t="s">
        <v>670</v>
      </c>
      <c r="S45" s="177" t="s">
        <v>670</v>
      </c>
      <c r="T45" s="99"/>
    </row>
    <row r="46" spans="1:20" s="47" customFormat="1" ht="22.5">
      <c r="A46" s="45">
        <v>45</v>
      </c>
      <c r="B46" s="11" t="s">
        <v>157</v>
      </c>
      <c r="C46" s="11" t="s">
        <v>158</v>
      </c>
      <c r="D46" s="80">
        <v>0</v>
      </c>
      <c r="E46" s="50" t="str">
        <f t="shared" si="7"/>
        <v>Below Expectation</v>
      </c>
      <c r="F46" s="50">
        <v>12</v>
      </c>
      <c r="G46" s="50" t="str">
        <f t="shared" si="8"/>
        <v>Below Expectations</v>
      </c>
      <c r="H46" s="50">
        <v>18</v>
      </c>
      <c r="I46" s="50" t="str">
        <f t="shared" si="9"/>
        <v>Below Expectations</v>
      </c>
      <c r="J46" s="151">
        <v>0</v>
      </c>
      <c r="K46" s="50" t="str">
        <f t="shared" si="10"/>
        <v>Below Expectation</v>
      </c>
      <c r="L46" s="50">
        <v>5</v>
      </c>
      <c r="M46" s="50" t="str">
        <f t="shared" si="11"/>
        <v>Below Expectation</v>
      </c>
      <c r="N46" s="51">
        <v>20</v>
      </c>
      <c r="O46" s="51" t="str">
        <f t="shared" si="12"/>
        <v>Meet  Expectation</v>
      </c>
      <c r="P46" s="51">
        <v>3</v>
      </c>
      <c r="Q46" s="51" t="str">
        <f t="shared" si="13"/>
        <v>Below Expectation</v>
      </c>
      <c r="R46" s="52" t="s">
        <v>670</v>
      </c>
      <c r="S46" s="177" t="s">
        <v>670</v>
      </c>
      <c r="T46" s="99"/>
    </row>
    <row r="47" spans="1:20" s="47" customFormat="1" ht="22.5">
      <c r="A47" s="45">
        <v>46</v>
      </c>
      <c r="B47" s="11" t="s">
        <v>161</v>
      </c>
      <c r="C47" s="11" t="s">
        <v>162</v>
      </c>
      <c r="D47" s="80" t="s">
        <v>671</v>
      </c>
      <c r="E47" s="50" t="str">
        <f t="shared" si="7"/>
        <v>.................................</v>
      </c>
      <c r="F47" s="50">
        <v>23</v>
      </c>
      <c r="G47" s="50" t="str">
        <f t="shared" si="8"/>
        <v>Approach Expectations</v>
      </c>
      <c r="H47" s="50">
        <v>32</v>
      </c>
      <c r="I47" s="50" t="str">
        <f t="shared" si="9"/>
        <v>Meet  Expectations</v>
      </c>
      <c r="J47" s="151">
        <v>4</v>
      </c>
      <c r="K47" s="50" t="str">
        <f t="shared" si="10"/>
        <v>Below Expectation</v>
      </c>
      <c r="L47" s="50">
        <v>3</v>
      </c>
      <c r="M47" s="50" t="str">
        <f t="shared" si="11"/>
        <v>Below Expectation</v>
      </c>
      <c r="N47" s="51">
        <v>24</v>
      </c>
      <c r="O47" s="51" t="str">
        <f t="shared" si="12"/>
        <v>Meet  Expectation</v>
      </c>
      <c r="P47" s="180" t="s">
        <v>670</v>
      </c>
      <c r="Q47" s="51" t="str">
        <f t="shared" si="13"/>
        <v>.................................</v>
      </c>
      <c r="R47" s="52" t="s">
        <v>670</v>
      </c>
      <c r="S47" s="177" t="s">
        <v>670</v>
      </c>
      <c r="T47" s="99"/>
    </row>
    <row r="48" spans="1:20" s="47" customFormat="1" ht="22.5">
      <c r="A48" s="45">
        <v>47</v>
      </c>
      <c r="B48" s="11" t="s">
        <v>115</v>
      </c>
      <c r="C48" s="11" t="s">
        <v>116</v>
      </c>
      <c r="D48" s="78">
        <v>2</v>
      </c>
      <c r="E48" s="46" t="str">
        <f t="shared" si="7"/>
        <v>Below Expectation</v>
      </c>
      <c r="F48" s="46">
        <v>17</v>
      </c>
      <c r="G48" s="46" t="str">
        <f t="shared" si="8"/>
        <v>Below Expectations</v>
      </c>
      <c r="H48" s="46">
        <v>24</v>
      </c>
      <c r="I48" s="46" t="str">
        <f t="shared" si="9"/>
        <v>Approach Expectations</v>
      </c>
      <c r="J48" s="151">
        <v>0</v>
      </c>
      <c r="K48" s="46" t="str">
        <f t="shared" si="10"/>
        <v>Below Expectation</v>
      </c>
      <c r="L48" s="46">
        <v>0</v>
      </c>
      <c r="M48" s="46" t="str">
        <f t="shared" si="11"/>
        <v>Below Expectation</v>
      </c>
      <c r="N48" s="51">
        <v>25</v>
      </c>
      <c r="O48" s="51" t="str">
        <f t="shared" si="12"/>
        <v>Meet  Expectation</v>
      </c>
      <c r="P48" s="51">
        <v>0</v>
      </c>
      <c r="Q48" s="51" t="str">
        <f t="shared" si="13"/>
        <v>Below Expectation</v>
      </c>
      <c r="R48" s="52" t="s">
        <v>670</v>
      </c>
      <c r="S48" s="177" t="s">
        <v>670</v>
      </c>
      <c r="T48" s="99"/>
    </row>
    <row r="49" spans="1:20" s="47" customFormat="1" ht="22.5">
      <c r="A49" s="45">
        <v>48</v>
      </c>
      <c r="B49" s="11" t="s">
        <v>138</v>
      </c>
      <c r="C49" s="11" t="s">
        <v>139</v>
      </c>
      <c r="D49" s="80">
        <v>1</v>
      </c>
      <c r="E49" s="50" t="str">
        <f t="shared" si="7"/>
        <v>Below Expectation</v>
      </c>
      <c r="F49" s="50">
        <v>10</v>
      </c>
      <c r="G49" s="50" t="str">
        <f t="shared" si="8"/>
        <v>Below Expectations</v>
      </c>
      <c r="H49" s="50">
        <v>19</v>
      </c>
      <c r="I49" s="50" t="str">
        <f t="shared" si="9"/>
        <v>Below Expectations</v>
      </c>
      <c r="J49" s="151">
        <v>0</v>
      </c>
      <c r="K49" s="50" t="str">
        <f t="shared" si="10"/>
        <v>Below Expectation</v>
      </c>
      <c r="L49" s="50" t="s">
        <v>671</v>
      </c>
      <c r="M49" s="50" t="str">
        <f t="shared" si="11"/>
        <v>.................................</v>
      </c>
      <c r="N49" s="51">
        <v>26</v>
      </c>
      <c r="O49" s="51" t="str">
        <f t="shared" si="12"/>
        <v>Exceeds  Expectation</v>
      </c>
      <c r="P49" s="51">
        <v>4</v>
      </c>
      <c r="Q49" s="51" t="str">
        <f t="shared" si="13"/>
        <v>Below Expectation</v>
      </c>
      <c r="R49" s="52" t="s">
        <v>670</v>
      </c>
      <c r="S49" s="177" t="s">
        <v>670</v>
      </c>
      <c r="T49" s="99"/>
    </row>
    <row r="50" spans="1:20" s="47" customFormat="1" ht="22.5">
      <c r="A50" s="45">
        <v>49</v>
      </c>
      <c r="B50" s="54" t="s">
        <v>670</v>
      </c>
      <c r="C50" s="55" t="s">
        <v>585</v>
      </c>
      <c r="D50" s="80">
        <v>5</v>
      </c>
      <c r="E50" s="50" t="str">
        <f t="shared" si="7"/>
        <v>Below Expectation</v>
      </c>
      <c r="F50" s="50">
        <v>10</v>
      </c>
      <c r="G50" s="50" t="str">
        <f t="shared" si="8"/>
        <v>Below Expectations</v>
      </c>
      <c r="H50" s="50">
        <v>23</v>
      </c>
      <c r="I50" s="50" t="str">
        <f t="shared" si="9"/>
        <v>Approach Expectations</v>
      </c>
      <c r="J50" s="151">
        <v>0</v>
      </c>
      <c r="K50" s="50" t="str">
        <f t="shared" si="10"/>
        <v>Below Expectation</v>
      </c>
      <c r="L50" s="50">
        <v>3</v>
      </c>
      <c r="M50" s="50" t="str">
        <f t="shared" si="11"/>
        <v>Below Expectation</v>
      </c>
      <c r="N50" s="51">
        <v>27</v>
      </c>
      <c r="O50" s="51" t="str">
        <f t="shared" si="12"/>
        <v>Exceeds  Expectation</v>
      </c>
      <c r="P50" s="51">
        <v>3</v>
      </c>
      <c r="Q50" s="51" t="str">
        <f t="shared" si="13"/>
        <v>Below Expectation</v>
      </c>
      <c r="R50" s="52" t="s">
        <v>670</v>
      </c>
      <c r="S50" s="177" t="s">
        <v>670</v>
      </c>
      <c r="T50" s="99"/>
    </row>
    <row r="51" spans="1:20" s="47" customFormat="1" ht="22.5">
      <c r="A51" s="45"/>
      <c r="B51" s="54"/>
      <c r="C51" s="55" t="s">
        <v>721</v>
      </c>
      <c r="D51" s="80"/>
      <c r="E51" s="50" t="str">
        <f>IF(D51&lt;=9,"Below Expectation",IF(D51&lt;=14,"Approach Expectation",IF(D51&lt;=19,"Meet  Expectation",IF(D51&lt;=25,"Exceeds  Expectation","................................."))))</f>
        <v>Below Expectation</v>
      </c>
      <c r="F51" s="50"/>
      <c r="G51" s="50" t="str">
        <f>IF(F51&lt;=19,"Below Expectations",IF(F51&lt;=29,"Approach Expectations",IF(F51&lt;=45,"Meet  Expectations",IF(F51&lt;=50,"Exceeds  Expectations","⚠️"))))</f>
        <v>Below Expectations</v>
      </c>
      <c r="H51" s="50"/>
      <c r="I51" s="50" t="str">
        <f>IF(H51&lt;=19,"Below Expectations",IF(H51&lt;=29,"Approach Expectations",IF(H51&lt;=45,"Meet  Expectations",IF(H51&lt;=50,"Exceeds  Expectations","⚠️"))))</f>
        <v>Below Expectations</v>
      </c>
      <c r="J51" s="151"/>
      <c r="K51" s="50" t="str">
        <f>IF(J51&lt;=9,"Below Expectation",IF(J51&lt;=14,"Approach Expectation",IF(J51&lt;=19,"Meet  Expectation",IF(J51&lt;=25,"Exceeds  Expectation","................................."))))</f>
        <v>Below Expectation</v>
      </c>
      <c r="L51" s="50"/>
      <c r="M51" s="50" t="str">
        <f>IF(L51&lt;=9,"Below Expectation",IF(L51&lt;=19,"Approach Expectation",IF(L51&lt;=25,"Meet  Expectation",IF(L51&lt;=35,"Exceeds  Expectation","................................."))))</f>
        <v>Below Expectation</v>
      </c>
      <c r="N51" s="51"/>
      <c r="O51" s="51" t="str">
        <f>IF(N51&lt;=9,"Below Expectation",IF(N51&lt;=19,"Approach Expectation",IF(N51&lt;=25,"Meet  Expectation",IF(N51&lt;=35,"Exceeds  Expectation","................................."))))</f>
        <v>Below Expectation</v>
      </c>
      <c r="P51" s="51"/>
      <c r="Q51" s="51" t="str">
        <f>IF(P51&lt;=9,"Below Expectation",IF(P51&lt;=14,"Approach Expectation",IF(P51&lt;=19,"Meet  Expectation",IF(P51&lt;=25,"Exceeds  Expectation","................................."))))</f>
        <v>Below Expectation</v>
      </c>
      <c r="R51" s="52"/>
      <c r="S51" s="177"/>
      <c r="T51" s="99"/>
    </row>
    <row r="52" spans="1:20" s="47" customFormat="1" ht="22.5">
      <c r="A52" s="45">
        <v>50</v>
      </c>
      <c r="B52" s="11" t="s">
        <v>95</v>
      </c>
      <c r="C52" s="11" t="s">
        <v>96</v>
      </c>
      <c r="D52" s="78">
        <v>0</v>
      </c>
      <c r="E52" s="46" t="str">
        <f t="shared" si="7"/>
        <v>Below Expectation</v>
      </c>
      <c r="F52" s="46">
        <v>10</v>
      </c>
      <c r="G52" s="46" t="str">
        <f t="shared" si="8"/>
        <v>Below Expectations</v>
      </c>
      <c r="H52" s="46">
        <v>17</v>
      </c>
      <c r="I52" s="46" t="str">
        <f t="shared" si="9"/>
        <v>Below Expectations</v>
      </c>
      <c r="J52" s="151">
        <v>0</v>
      </c>
      <c r="K52" s="46" t="str">
        <f t="shared" si="10"/>
        <v>Below Expectation</v>
      </c>
      <c r="L52" s="46">
        <v>1</v>
      </c>
      <c r="M52" s="46" t="str">
        <f t="shared" si="11"/>
        <v>Below Expectation</v>
      </c>
      <c r="N52" s="51">
        <v>18</v>
      </c>
      <c r="O52" s="51" t="str">
        <f t="shared" si="12"/>
        <v>Approach Expectation</v>
      </c>
      <c r="P52" s="51">
        <v>5</v>
      </c>
      <c r="Q52" s="51" t="str">
        <f t="shared" si="13"/>
        <v>Below Expectation</v>
      </c>
      <c r="R52" s="52" t="s">
        <v>670</v>
      </c>
      <c r="S52" s="177" t="s">
        <v>670</v>
      </c>
      <c r="T52" s="99"/>
    </row>
  </sheetData>
  <phoneticPr fontId="9" type="noConversion"/>
  <conditionalFormatting sqref="D2 F2:J2 L2 N2 P2 D3:Q3 F4:Q4 D5:Q14 O15:Q15 D16:N16">
    <cfRule type="expression" priority="25" stopIfTrue="1">
      <formula>D2=""</formula>
    </cfRule>
    <cfRule type="expression" dxfId="56" priority="26" stopIfTrue="1">
      <formula>D2=KeyCustom2</formula>
    </cfRule>
    <cfRule type="expression" dxfId="55" priority="27" stopIfTrue="1">
      <formula>D2=KeyCustom1</formula>
    </cfRule>
    <cfRule type="expression" dxfId="54" priority="28" stopIfTrue="1">
      <formula>D2=KeySick</formula>
    </cfRule>
    <cfRule type="expression" dxfId="53" priority="29" stopIfTrue="1">
      <formula>D2=KeyPersonal</formula>
    </cfRule>
    <cfRule type="expression" dxfId="52" priority="30" stopIfTrue="1">
      <formula>D2=KeyVacation</formula>
    </cfRule>
  </conditionalFormatting>
  <conditionalFormatting sqref="D26:I26 K26:M26 L27:M27">
    <cfRule type="expression" priority="13" stopIfTrue="1">
      <formula>D26=""</formula>
    </cfRule>
    <cfRule type="expression" dxfId="51" priority="14" stopIfTrue="1">
      <formula>D26=KeyCustom2</formula>
    </cfRule>
    <cfRule type="expression" dxfId="50" priority="15" stopIfTrue="1">
      <formula>D26=KeyCustom1</formula>
    </cfRule>
    <cfRule type="expression" dxfId="49" priority="16" stopIfTrue="1">
      <formula>D26=KeySick</formula>
    </cfRule>
    <cfRule type="expression" dxfId="48" priority="17" stopIfTrue="1">
      <formula>D26=KeyPersonal</formula>
    </cfRule>
    <cfRule type="expression" dxfId="47" priority="18" stopIfTrue="1">
      <formula>D26=KeyVacation</formula>
    </cfRule>
  </conditionalFormatting>
  <conditionalFormatting sqref="K21">
    <cfRule type="expression" priority="19" stopIfTrue="1">
      <formula>K21=""</formula>
    </cfRule>
    <cfRule type="expression" dxfId="46" priority="20" stopIfTrue="1">
      <formula>K21=KeyCustom2</formula>
    </cfRule>
    <cfRule type="expression" dxfId="45" priority="21" stopIfTrue="1">
      <formula>K21=KeyCustom1</formula>
    </cfRule>
    <cfRule type="expression" dxfId="44" priority="22" stopIfTrue="1">
      <formula>K21=KeySick</formula>
    </cfRule>
    <cfRule type="expression" dxfId="43" priority="23" stopIfTrue="1">
      <formula>K21=KeyPersonal</formula>
    </cfRule>
    <cfRule type="expression" dxfId="42" priority="24" stopIfTrue="1">
      <formula>K21=KeyVacation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C1" xr:uid="{648FC0D7-0E80-46CA-A31F-A52D4206F6F3}"/>
  </dataValidations>
  <printOptions horizontalCentered="1"/>
  <pageMargins left="0.25" right="0.25" top="0.75" bottom="0.75" header="0.3" footer="0.3"/>
  <pageSetup scale="53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Q53"/>
  <sheetViews>
    <sheetView showGridLines="0" topLeftCell="D1" zoomScale="70" zoomScaleNormal="100" workbookViewId="0">
      <selection activeCell="P53" sqref="P53"/>
    </sheetView>
  </sheetViews>
  <sheetFormatPr defaultColWidth="8.81640625" defaultRowHeight="23.5"/>
  <cols>
    <col min="1" max="1" width="6.7265625" style="1" bestFit="1" customWidth="1"/>
    <col min="2" max="2" width="28" style="1" bestFit="1" customWidth="1"/>
    <col min="3" max="3" width="73.26953125" style="1" customWidth="1"/>
    <col min="4" max="4" width="21.6328125" style="1" customWidth="1"/>
    <col min="5" max="5" width="40.7265625" style="1" customWidth="1"/>
    <col min="6" max="6" width="21.6328125" style="1" customWidth="1"/>
    <col min="7" max="7" width="35.81640625" style="1" customWidth="1"/>
    <col min="8" max="8" width="21.6328125" style="1" customWidth="1"/>
    <col min="9" max="9" width="33.36328125" style="1" customWidth="1"/>
    <col min="10" max="10" width="21.6328125" style="1" customWidth="1"/>
    <col min="11" max="11" width="42" style="1" customWidth="1"/>
    <col min="12" max="12" width="21.6328125" style="1" customWidth="1"/>
    <col min="13" max="13" width="38.81640625" style="1" customWidth="1"/>
    <col min="14" max="14" width="21.6328125" style="1" customWidth="1"/>
    <col min="15" max="15" width="36.81640625" style="1" customWidth="1"/>
    <col min="16" max="16" width="21.6328125" style="1" customWidth="1"/>
    <col min="17" max="17" width="35.1796875" style="1" customWidth="1"/>
    <col min="18" max="16384" width="8.81640625" style="1"/>
  </cols>
  <sheetData>
    <row r="1" spans="1:17" s="6" customFormat="1" ht="23">
      <c r="A1" s="4" t="s">
        <v>83</v>
      </c>
      <c r="B1" s="4" t="s">
        <v>82</v>
      </c>
      <c r="C1" s="4" t="s">
        <v>0</v>
      </c>
      <c r="D1" s="129" t="s">
        <v>75</v>
      </c>
      <c r="E1" s="129" t="s">
        <v>590</v>
      </c>
      <c r="F1" s="129" t="s">
        <v>76</v>
      </c>
      <c r="G1" s="129" t="s">
        <v>640</v>
      </c>
      <c r="H1" s="129" t="s">
        <v>77</v>
      </c>
      <c r="I1" s="129" t="s">
        <v>641</v>
      </c>
      <c r="J1" s="129" t="s">
        <v>78</v>
      </c>
      <c r="K1" s="129" t="s">
        <v>647</v>
      </c>
      <c r="L1" s="129" t="s">
        <v>80</v>
      </c>
      <c r="M1" s="129" t="s">
        <v>645</v>
      </c>
      <c r="N1" s="129" t="s">
        <v>79</v>
      </c>
      <c r="O1" s="129" t="s">
        <v>648</v>
      </c>
      <c r="P1" s="129" t="s">
        <v>716</v>
      </c>
      <c r="Q1" s="129" t="s">
        <v>718</v>
      </c>
    </row>
    <row r="2" spans="1:17">
      <c r="A2" s="3">
        <v>1</v>
      </c>
      <c r="B2" s="181" t="s">
        <v>255</v>
      </c>
      <c r="C2" s="182" t="s">
        <v>256</v>
      </c>
      <c r="D2" s="185">
        <v>63</v>
      </c>
      <c r="E2" s="189" t="str">
        <f t="shared" ref="E2:E33" si="0">IF(D2&lt;=24,"Below Expectations",IF(D2&lt;=57,"Approach Expectations",IF(D2&lt;=70,"Meet  Expectations",IF(D2&lt;=100,"Exceeds  Expectations","⚠️⚠️"))))</f>
        <v>Meet  Expectations</v>
      </c>
      <c r="F2" s="181">
        <v>70</v>
      </c>
      <c r="G2" s="189" t="str">
        <f t="shared" ref="G2:G33" si="1">IF(F2&lt;=24,"Below Expectations",IF(F2&lt;=59,"Approach Expectations",IF(F2&lt;=70,"Meet  Expectations",IF(F2&lt;=100,"Exceeds  Expectations","⚠️⚠️"))))</f>
        <v>Meet  Expectations</v>
      </c>
      <c r="H2" s="181">
        <v>54</v>
      </c>
      <c r="I2" s="189" t="str">
        <f t="shared" ref="I2:I33" si="2">IF(H2&lt;=24,"Below Expectations",IF(H2&lt;=59,"Approach Expectations",IF(H2&lt;=70,"Meet  Expectations",IF(H2&lt;=100,"Exceeds  Expectations","⚠️⚠️"))))</f>
        <v>Approach Expectations</v>
      </c>
      <c r="J2" s="181">
        <v>61</v>
      </c>
      <c r="K2" s="189" t="str">
        <f t="shared" ref="K2:K33" si="3">IF(J2&lt;=24,"Below Expectations",IF(J2&lt;=59,"Approach Expectations",IF(J2&lt;=70,"Meet  Expectations",IF(J2&lt;=100,"Exceeds  Expectations","⚠️⚠️"))))</f>
        <v>Meet  Expectations</v>
      </c>
      <c r="L2" s="181">
        <v>51</v>
      </c>
      <c r="M2" s="189" t="str">
        <f t="shared" ref="M2:M53" si="4">IF(L2&lt;=24,"Below Expectations",IF(L2&lt;=59,"Approach Expectations",IF(L2&lt;=70,"Meet  Expectations",IF(L2&lt;=100,"Exceeds  Expectations","⚠️⚠️"))))</f>
        <v>Approach Expectations</v>
      </c>
      <c r="N2" s="181">
        <v>47</v>
      </c>
      <c r="O2" s="189" t="str">
        <f t="shared" ref="O2:O53" si="5">IF(N2&lt;=24,"Below Expectations",IF(N2&lt;=59,"Approach Expectations",IF(N2&lt;=70,"Meet  Expectations",IF(N2&lt;=100,"Exceeds  Expectations","⚠️⚠️"))))</f>
        <v>Approach Expectations</v>
      </c>
      <c r="P2" s="181">
        <v>44</v>
      </c>
      <c r="Q2" s="189" t="str">
        <f t="shared" ref="Q2:Q53" si="6">IF(P2&lt;=24,"Below Expectations",IF(P2&lt;=59,"Approach Expectations",IF(P2&lt;=70,"Meet  Expectations",IF(P2&lt;=100,"Exceeds  Expectations","⚠️⚠️"))))</f>
        <v>Approach Expectations</v>
      </c>
    </row>
    <row r="3" spans="1:17">
      <c r="A3" s="3">
        <v>2</v>
      </c>
      <c r="B3" s="183" t="s">
        <v>227</v>
      </c>
      <c r="C3" s="184" t="s">
        <v>228</v>
      </c>
      <c r="D3" s="186">
        <v>73</v>
      </c>
      <c r="E3" s="189" t="str">
        <f t="shared" si="0"/>
        <v>Exceeds  Expectations</v>
      </c>
      <c r="F3" s="187">
        <v>64</v>
      </c>
      <c r="G3" s="189" t="str">
        <f t="shared" si="1"/>
        <v>Meet  Expectations</v>
      </c>
      <c r="H3" s="187">
        <v>60</v>
      </c>
      <c r="I3" s="189" t="str">
        <f t="shared" si="2"/>
        <v>Meet  Expectations</v>
      </c>
      <c r="J3" s="187">
        <v>44</v>
      </c>
      <c r="K3" s="189" t="str">
        <f t="shared" si="3"/>
        <v>Approach Expectations</v>
      </c>
      <c r="L3" s="187">
        <v>84</v>
      </c>
      <c r="M3" s="189" t="str">
        <f t="shared" si="4"/>
        <v>Exceeds  Expectations</v>
      </c>
      <c r="N3" s="187">
        <v>50</v>
      </c>
      <c r="O3" s="189" t="str">
        <f t="shared" si="5"/>
        <v>Approach Expectations</v>
      </c>
      <c r="P3" s="187">
        <v>50</v>
      </c>
      <c r="Q3" s="189" t="str">
        <f t="shared" si="6"/>
        <v>Approach Expectations</v>
      </c>
    </row>
    <row r="4" spans="1:17">
      <c r="A4" s="3">
        <v>3</v>
      </c>
      <c r="B4" s="181" t="s">
        <v>265</v>
      </c>
      <c r="C4" s="182" t="s">
        <v>238</v>
      </c>
      <c r="D4" s="185">
        <v>87</v>
      </c>
      <c r="E4" s="189" t="str">
        <f t="shared" si="0"/>
        <v>Exceeds  Expectations</v>
      </c>
      <c r="F4" s="181">
        <v>60</v>
      </c>
      <c r="G4" s="189" t="str">
        <f t="shared" si="1"/>
        <v>Meet  Expectations</v>
      </c>
      <c r="H4" s="181">
        <v>32</v>
      </c>
      <c r="I4" s="189" t="str">
        <f t="shared" si="2"/>
        <v>Approach Expectations</v>
      </c>
      <c r="J4" s="181">
        <v>58</v>
      </c>
      <c r="K4" s="189" t="str">
        <f t="shared" si="3"/>
        <v>Approach Expectations</v>
      </c>
      <c r="L4" s="181">
        <v>39</v>
      </c>
      <c r="M4" s="189" t="str">
        <f t="shared" si="4"/>
        <v>Approach Expectations</v>
      </c>
      <c r="N4" s="181">
        <v>33</v>
      </c>
      <c r="O4" s="189" t="str">
        <f t="shared" si="5"/>
        <v>Approach Expectations</v>
      </c>
      <c r="P4" s="181">
        <v>52</v>
      </c>
      <c r="Q4" s="189" t="str">
        <f t="shared" si="6"/>
        <v>Approach Expectations</v>
      </c>
    </row>
    <row r="5" spans="1:17">
      <c r="A5" s="3">
        <v>4</v>
      </c>
      <c r="B5" s="181" t="s">
        <v>241</v>
      </c>
      <c r="C5" s="182" t="s">
        <v>192</v>
      </c>
      <c r="D5" s="185">
        <v>47</v>
      </c>
      <c r="E5" s="189" t="str">
        <f t="shared" si="0"/>
        <v>Approach Expectations</v>
      </c>
      <c r="F5" s="181">
        <v>38</v>
      </c>
      <c r="G5" s="189" t="str">
        <f t="shared" si="1"/>
        <v>Approach Expectations</v>
      </c>
      <c r="H5" s="181">
        <v>40</v>
      </c>
      <c r="I5" s="189" t="str">
        <f t="shared" si="2"/>
        <v>Approach Expectations</v>
      </c>
      <c r="J5" s="181">
        <v>36</v>
      </c>
      <c r="K5" s="189" t="str">
        <f t="shared" si="3"/>
        <v>Approach Expectations</v>
      </c>
      <c r="L5" s="181">
        <v>39</v>
      </c>
      <c r="M5" s="189" t="str">
        <f t="shared" si="4"/>
        <v>Approach Expectations</v>
      </c>
      <c r="N5" s="181">
        <v>40</v>
      </c>
      <c r="O5" s="189" t="str">
        <f t="shared" si="5"/>
        <v>Approach Expectations</v>
      </c>
      <c r="P5" s="181">
        <v>48</v>
      </c>
      <c r="Q5" s="189" t="str">
        <f t="shared" si="6"/>
        <v>Approach Expectations</v>
      </c>
    </row>
    <row r="6" spans="1:17">
      <c r="A6" s="3">
        <v>5</v>
      </c>
      <c r="B6" s="181" t="s">
        <v>205</v>
      </c>
      <c r="C6" s="182" t="s">
        <v>258</v>
      </c>
      <c r="D6" s="185">
        <v>57</v>
      </c>
      <c r="E6" s="189" t="str">
        <f t="shared" si="0"/>
        <v>Approach Expectations</v>
      </c>
      <c r="F6" s="181">
        <v>72</v>
      </c>
      <c r="G6" s="189" t="str">
        <f t="shared" si="1"/>
        <v>Exceeds  Expectations</v>
      </c>
      <c r="H6" s="188">
        <v>70</v>
      </c>
      <c r="I6" s="189" t="str">
        <f t="shared" si="2"/>
        <v>Meet  Expectations</v>
      </c>
      <c r="J6" s="181">
        <v>47</v>
      </c>
      <c r="K6" s="189" t="str">
        <f t="shared" si="3"/>
        <v>Approach Expectations</v>
      </c>
      <c r="L6" s="181">
        <v>54</v>
      </c>
      <c r="M6" s="189" t="str">
        <f t="shared" si="4"/>
        <v>Approach Expectations</v>
      </c>
      <c r="N6" s="181">
        <v>53</v>
      </c>
      <c r="O6" s="189" t="str">
        <f t="shared" si="5"/>
        <v>Approach Expectations</v>
      </c>
      <c r="P6" s="181">
        <v>66</v>
      </c>
      <c r="Q6" s="189" t="str">
        <f t="shared" si="6"/>
        <v>Meet  Expectations</v>
      </c>
    </row>
    <row r="7" spans="1:17">
      <c r="A7" s="3">
        <v>6</v>
      </c>
      <c r="B7" s="181" t="s">
        <v>217</v>
      </c>
      <c r="C7" s="184" t="s">
        <v>206</v>
      </c>
      <c r="D7" s="186">
        <v>63</v>
      </c>
      <c r="E7" s="189" t="str">
        <f t="shared" si="0"/>
        <v>Meet  Expectations</v>
      </c>
      <c r="F7" s="181">
        <v>64</v>
      </c>
      <c r="G7" s="189" t="str">
        <f t="shared" si="1"/>
        <v>Meet  Expectations</v>
      </c>
      <c r="H7" s="181">
        <v>34</v>
      </c>
      <c r="I7" s="189" t="str">
        <f t="shared" si="2"/>
        <v>Approach Expectations</v>
      </c>
      <c r="J7" s="181">
        <v>40</v>
      </c>
      <c r="K7" s="189" t="str">
        <f t="shared" si="3"/>
        <v>Approach Expectations</v>
      </c>
      <c r="L7" s="181">
        <v>33</v>
      </c>
      <c r="M7" s="189" t="str">
        <f t="shared" si="4"/>
        <v>Approach Expectations</v>
      </c>
      <c r="N7" s="181">
        <v>30</v>
      </c>
      <c r="O7" s="189" t="str">
        <f t="shared" si="5"/>
        <v>Approach Expectations</v>
      </c>
      <c r="P7" s="181">
        <v>60</v>
      </c>
      <c r="Q7" s="189" t="str">
        <f t="shared" si="6"/>
        <v>Meet  Expectations</v>
      </c>
    </row>
    <row r="8" spans="1:17">
      <c r="A8" s="3">
        <v>7</v>
      </c>
      <c r="B8" s="181" t="s">
        <v>709</v>
      </c>
      <c r="C8" s="182" t="s">
        <v>266</v>
      </c>
      <c r="D8" s="185">
        <v>33</v>
      </c>
      <c r="E8" s="189" t="str">
        <f t="shared" si="0"/>
        <v>Approach Expectations</v>
      </c>
      <c r="F8" s="181">
        <v>62</v>
      </c>
      <c r="G8" s="189" t="str">
        <f t="shared" si="1"/>
        <v>Meet  Expectations</v>
      </c>
      <c r="H8" s="181">
        <v>58</v>
      </c>
      <c r="I8" s="189" t="str">
        <f t="shared" si="2"/>
        <v>Approach Expectations</v>
      </c>
      <c r="J8" s="181">
        <v>44</v>
      </c>
      <c r="K8" s="189" t="str">
        <f t="shared" si="3"/>
        <v>Approach Expectations</v>
      </c>
      <c r="L8" s="181">
        <v>42</v>
      </c>
      <c r="M8" s="189" t="str">
        <f t="shared" si="4"/>
        <v>Approach Expectations</v>
      </c>
      <c r="N8" s="181">
        <v>60</v>
      </c>
      <c r="O8" s="189" t="str">
        <f t="shared" si="5"/>
        <v>Meet  Expectations</v>
      </c>
      <c r="P8" s="181">
        <v>40</v>
      </c>
      <c r="Q8" s="189" t="str">
        <f t="shared" si="6"/>
        <v>Approach Expectations</v>
      </c>
    </row>
    <row r="9" spans="1:17">
      <c r="A9" s="3">
        <v>8</v>
      </c>
      <c r="B9" s="181" t="s">
        <v>237</v>
      </c>
      <c r="C9" s="184" t="s">
        <v>262</v>
      </c>
      <c r="D9" s="186">
        <v>57</v>
      </c>
      <c r="E9" s="189" t="str">
        <f t="shared" si="0"/>
        <v>Approach Expectations</v>
      </c>
      <c r="F9" s="181">
        <v>50</v>
      </c>
      <c r="G9" s="189" t="str">
        <f t="shared" si="1"/>
        <v>Approach Expectations</v>
      </c>
      <c r="H9" s="181">
        <v>50</v>
      </c>
      <c r="I9" s="189" t="str">
        <f t="shared" si="2"/>
        <v>Approach Expectations</v>
      </c>
      <c r="J9" s="181">
        <v>51</v>
      </c>
      <c r="K9" s="189" t="str">
        <f t="shared" si="3"/>
        <v>Approach Expectations</v>
      </c>
      <c r="L9" s="181">
        <v>27</v>
      </c>
      <c r="M9" s="189" t="str">
        <f t="shared" si="4"/>
        <v>Approach Expectations</v>
      </c>
      <c r="N9" s="181">
        <v>40</v>
      </c>
      <c r="O9" s="189" t="str">
        <f t="shared" si="5"/>
        <v>Approach Expectations</v>
      </c>
      <c r="P9" s="181">
        <v>46</v>
      </c>
      <c r="Q9" s="189" t="str">
        <f t="shared" si="6"/>
        <v>Approach Expectations</v>
      </c>
    </row>
    <row r="10" spans="1:17">
      <c r="A10" s="3">
        <v>9</v>
      </c>
      <c r="B10" s="181" t="s">
        <v>203</v>
      </c>
      <c r="C10" s="182" t="s">
        <v>220</v>
      </c>
      <c r="D10" s="185">
        <v>63</v>
      </c>
      <c r="E10" s="189" t="str">
        <f t="shared" si="0"/>
        <v>Meet  Expectations</v>
      </c>
      <c r="F10" s="181">
        <v>44</v>
      </c>
      <c r="G10" s="189" t="str">
        <f t="shared" si="1"/>
        <v>Approach Expectations</v>
      </c>
      <c r="H10" s="181">
        <v>32</v>
      </c>
      <c r="I10" s="189" t="str">
        <f t="shared" si="2"/>
        <v>Approach Expectations</v>
      </c>
      <c r="J10" s="181">
        <v>38</v>
      </c>
      <c r="K10" s="189" t="str">
        <f t="shared" si="3"/>
        <v>Approach Expectations</v>
      </c>
      <c r="L10" s="181">
        <v>42</v>
      </c>
      <c r="M10" s="189" t="str">
        <f t="shared" si="4"/>
        <v>Approach Expectations</v>
      </c>
      <c r="N10" s="181">
        <v>20</v>
      </c>
      <c r="O10" s="189" t="str">
        <f t="shared" si="5"/>
        <v>Below Expectations</v>
      </c>
      <c r="P10" s="181">
        <v>46</v>
      </c>
      <c r="Q10" s="189" t="str">
        <f t="shared" si="6"/>
        <v>Approach Expectations</v>
      </c>
    </row>
    <row r="11" spans="1:17">
      <c r="A11" s="3">
        <v>10</v>
      </c>
      <c r="B11" s="183" t="s">
        <v>719</v>
      </c>
      <c r="C11" s="184" t="s">
        <v>587</v>
      </c>
      <c r="D11" s="186">
        <v>37</v>
      </c>
      <c r="E11" s="189" t="str">
        <f t="shared" si="0"/>
        <v>Approach Expectations</v>
      </c>
      <c r="F11" s="187">
        <v>64</v>
      </c>
      <c r="G11" s="189" t="str">
        <f t="shared" si="1"/>
        <v>Meet  Expectations</v>
      </c>
      <c r="H11" s="187">
        <v>46</v>
      </c>
      <c r="I11" s="189" t="str">
        <f t="shared" si="2"/>
        <v>Approach Expectations</v>
      </c>
      <c r="J11" s="187">
        <v>41</v>
      </c>
      <c r="K11" s="189" t="str">
        <f t="shared" si="3"/>
        <v>Approach Expectations</v>
      </c>
      <c r="L11" s="187">
        <v>42</v>
      </c>
      <c r="M11" s="189" t="str">
        <f t="shared" si="4"/>
        <v>Approach Expectations</v>
      </c>
      <c r="N11" s="187">
        <v>37</v>
      </c>
      <c r="O11" s="189" t="str">
        <f t="shared" si="5"/>
        <v>Approach Expectations</v>
      </c>
      <c r="P11" s="187">
        <v>28</v>
      </c>
      <c r="Q11" s="189" t="str">
        <f t="shared" si="6"/>
        <v>Approach Expectations</v>
      </c>
    </row>
    <row r="12" spans="1:17">
      <c r="A12" s="3">
        <v>11</v>
      </c>
      <c r="B12" s="181" t="s">
        <v>231</v>
      </c>
      <c r="C12" s="182" t="s">
        <v>252</v>
      </c>
      <c r="D12" s="185">
        <v>17</v>
      </c>
      <c r="E12" s="189" t="str">
        <f t="shared" si="0"/>
        <v>Below Expectations</v>
      </c>
      <c r="F12" s="181">
        <v>28</v>
      </c>
      <c r="G12" s="189" t="str">
        <f t="shared" si="1"/>
        <v>Approach Expectations</v>
      </c>
      <c r="H12" s="181">
        <v>54</v>
      </c>
      <c r="I12" s="189" t="str">
        <f t="shared" si="2"/>
        <v>Approach Expectations</v>
      </c>
      <c r="J12" s="181">
        <v>31</v>
      </c>
      <c r="K12" s="189" t="str">
        <f t="shared" si="3"/>
        <v>Approach Expectations</v>
      </c>
      <c r="L12" s="181">
        <v>27</v>
      </c>
      <c r="M12" s="189" t="str">
        <f t="shared" si="4"/>
        <v>Approach Expectations</v>
      </c>
      <c r="N12" s="181">
        <v>40</v>
      </c>
      <c r="O12" s="189" t="str">
        <f t="shared" si="5"/>
        <v>Approach Expectations</v>
      </c>
      <c r="P12" s="181">
        <v>27</v>
      </c>
      <c r="Q12" s="189" t="str">
        <f t="shared" si="6"/>
        <v>Approach Expectations</v>
      </c>
    </row>
    <row r="13" spans="1:17">
      <c r="A13" s="3">
        <v>12</v>
      </c>
      <c r="B13" s="181" t="s">
        <v>181</v>
      </c>
      <c r="C13" s="184" t="s">
        <v>186</v>
      </c>
      <c r="D13" s="186">
        <v>40</v>
      </c>
      <c r="E13" s="189" t="str">
        <f t="shared" si="0"/>
        <v>Approach Expectations</v>
      </c>
      <c r="F13" s="181">
        <v>54</v>
      </c>
      <c r="G13" s="189" t="str">
        <f t="shared" si="1"/>
        <v>Approach Expectations</v>
      </c>
      <c r="H13" s="181">
        <v>40</v>
      </c>
      <c r="I13" s="189" t="str">
        <f t="shared" si="2"/>
        <v>Approach Expectations</v>
      </c>
      <c r="J13" s="181">
        <v>69</v>
      </c>
      <c r="K13" s="189" t="str">
        <f t="shared" si="3"/>
        <v>Meet  Expectations</v>
      </c>
      <c r="L13" s="181">
        <v>33</v>
      </c>
      <c r="M13" s="189" t="str">
        <f t="shared" si="4"/>
        <v>Approach Expectations</v>
      </c>
      <c r="N13" s="181">
        <v>20</v>
      </c>
      <c r="O13" s="189" t="str">
        <f t="shared" si="5"/>
        <v>Below Expectations</v>
      </c>
      <c r="P13" s="181">
        <v>42</v>
      </c>
      <c r="Q13" s="189" t="str">
        <f t="shared" si="6"/>
        <v>Approach Expectations</v>
      </c>
    </row>
    <row r="14" spans="1:17">
      <c r="A14" s="3">
        <v>13</v>
      </c>
      <c r="B14" s="181" t="s">
        <v>261</v>
      </c>
      <c r="C14" s="182" t="s">
        <v>218</v>
      </c>
      <c r="D14" s="185">
        <v>57</v>
      </c>
      <c r="E14" s="189" t="str">
        <f t="shared" si="0"/>
        <v>Approach Expectations</v>
      </c>
      <c r="F14" s="181">
        <v>40</v>
      </c>
      <c r="G14" s="189" t="str">
        <f t="shared" si="1"/>
        <v>Approach Expectations</v>
      </c>
      <c r="H14" s="181">
        <v>46</v>
      </c>
      <c r="I14" s="189" t="str">
        <f t="shared" si="2"/>
        <v>Approach Expectations</v>
      </c>
      <c r="J14" s="181">
        <v>51</v>
      </c>
      <c r="K14" s="189" t="str">
        <f t="shared" si="3"/>
        <v>Approach Expectations</v>
      </c>
      <c r="L14" s="181">
        <v>27</v>
      </c>
      <c r="M14" s="189" t="str">
        <f t="shared" si="4"/>
        <v>Approach Expectations</v>
      </c>
      <c r="N14" s="181">
        <v>50</v>
      </c>
      <c r="O14" s="189" t="str">
        <f t="shared" si="5"/>
        <v>Approach Expectations</v>
      </c>
      <c r="P14" s="181">
        <v>46</v>
      </c>
      <c r="Q14" s="189" t="str">
        <f t="shared" si="6"/>
        <v>Approach Expectations</v>
      </c>
    </row>
    <row r="15" spans="1:17">
      <c r="A15" s="3">
        <v>14</v>
      </c>
      <c r="B15" s="181" t="s">
        <v>215</v>
      </c>
      <c r="C15" s="184" t="s">
        <v>182</v>
      </c>
      <c r="D15" s="186">
        <v>40</v>
      </c>
      <c r="E15" s="189" t="str">
        <f t="shared" si="0"/>
        <v>Approach Expectations</v>
      </c>
      <c r="F15" s="181">
        <v>38</v>
      </c>
      <c r="G15" s="189" t="str">
        <f t="shared" si="1"/>
        <v>Approach Expectations</v>
      </c>
      <c r="H15" s="181">
        <v>40</v>
      </c>
      <c r="I15" s="189" t="str">
        <f t="shared" si="2"/>
        <v>Approach Expectations</v>
      </c>
      <c r="J15" s="181">
        <v>44</v>
      </c>
      <c r="K15" s="189" t="str">
        <f t="shared" si="3"/>
        <v>Approach Expectations</v>
      </c>
      <c r="L15" s="181">
        <v>33</v>
      </c>
      <c r="M15" s="189" t="str">
        <f t="shared" si="4"/>
        <v>Approach Expectations</v>
      </c>
      <c r="N15" s="181">
        <v>27</v>
      </c>
      <c r="O15" s="189" t="str">
        <f t="shared" si="5"/>
        <v>Approach Expectations</v>
      </c>
      <c r="P15" s="181">
        <v>46</v>
      </c>
      <c r="Q15" s="189" t="str">
        <f t="shared" si="6"/>
        <v>Approach Expectations</v>
      </c>
    </row>
    <row r="16" spans="1:17">
      <c r="A16" s="3">
        <v>15</v>
      </c>
      <c r="B16" s="181" t="s">
        <v>197</v>
      </c>
      <c r="C16" s="182" t="s">
        <v>264</v>
      </c>
      <c r="D16" s="185">
        <v>87</v>
      </c>
      <c r="E16" s="189" t="str">
        <f t="shared" si="0"/>
        <v>Exceeds  Expectations</v>
      </c>
      <c r="F16" s="181">
        <v>42</v>
      </c>
      <c r="G16" s="189" t="str">
        <f t="shared" si="1"/>
        <v>Approach Expectations</v>
      </c>
      <c r="H16" s="181">
        <v>36</v>
      </c>
      <c r="I16" s="189" t="str">
        <f t="shared" si="2"/>
        <v>Approach Expectations</v>
      </c>
      <c r="J16" s="181">
        <v>44</v>
      </c>
      <c r="K16" s="189" t="str">
        <f t="shared" si="3"/>
        <v>Approach Expectations</v>
      </c>
      <c r="L16" s="181">
        <v>42</v>
      </c>
      <c r="M16" s="189" t="str">
        <f t="shared" si="4"/>
        <v>Approach Expectations</v>
      </c>
      <c r="N16" s="181">
        <v>33</v>
      </c>
      <c r="O16" s="189" t="str">
        <f t="shared" si="5"/>
        <v>Approach Expectations</v>
      </c>
      <c r="P16" s="181">
        <v>44</v>
      </c>
      <c r="Q16" s="189" t="str">
        <f t="shared" si="6"/>
        <v>Approach Expectations</v>
      </c>
    </row>
    <row r="17" spans="1:17">
      <c r="A17" s="3">
        <v>16</v>
      </c>
      <c r="B17" s="181" t="s">
        <v>221</v>
      </c>
      <c r="C17" s="182" t="s">
        <v>240</v>
      </c>
      <c r="D17" s="185">
        <v>40</v>
      </c>
      <c r="E17" s="189" t="str">
        <f t="shared" si="0"/>
        <v>Approach Expectations</v>
      </c>
      <c r="F17" s="181">
        <v>20</v>
      </c>
      <c r="G17" s="189" t="str">
        <f t="shared" si="1"/>
        <v>Below Expectations</v>
      </c>
      <c r="H17" s="181">
        <v>40</v>
      </c>
      <c r="I17" s="189" t="str">
        <f t="shared" si="2"/>
        <v>Approach Expectations</v>
      </c>
      <c r="J17" s="181">
        <v>38</v>
      </c>
      <c r="K17" s="189" t="str">
        <f t="shared" si="3"/>
        <v>Approach Expectations</v>
      </c>
      <c r="L17" s="181" t="s">
        <v>717</v>
      </c>
      <c r="M17" s="189" t="str">
        <f t="shared" si="4"/>
        <v>⚠️⚠️</v>
      </c>
      <c r="N17" s="181">
        <v>22</v>
      </c>
      <c r="O17" s="189" t="str">
        <f t="shared" si="5"/>
        <v>Below Expectations</v>
      </c>
      <c r="P17" s="181">
        <v>20</v>
      </c>
      <c r="Q17" s="189" t="str">
        <f t="shared" si="6"/>
        <v>Below Expectations</v>
      </c>
    </row>
    <row r="18" spans="1:17">
      <c r="A18" s="3">
        <v>17</v>
      </c>
      <c r="B18" s="181" t="s">
        <v>239</v>
      </c>
      <c r="C18" s="182" t="s">
        <v>242</v>
      </c>
      <c r="D18" s="185">
        <v>30</v>
      </c>
      <c r="E18" s="189" t="str">
        <f t="shared" si="0"/>
        <v>Approach Expectations</v>
      </c>
      <c r="F18" s="181">
        <v>62</v>
      </c>
      <c r="G18" s="189" t="str">
        <f t="shared" si="1"/>
        <v>Meet  Expectations</v>
      </c>
      <c r="H18" s="181">
        <v>38</v>
      </c>
      <c r="I18" s="189" t="str">
        <f t="shared" si="2"/>
        <v>Approach Expectations</v>
      </c>
      <c r="J18" s="181">
        <v>51</v>
      </c>
      <c r="K18" s="189" t="str">
        <f t="shared" si="3"/>
        <v>Approach Expectations</v>
      </c>
      <c r="L18" s="181">
        <v>30</v>
      </c>
      <c r="M18" s="189" t="str">
        <f t="shared" si="4"/>
        <v>Approach Expectations</v>
      </c>
      <c r="N18" s="181">
        <v>23</v>
      </c>
      <c r="O18" s="189" t="str">
        <f t="shared" si="5"/>
        <v>Below Expectations</v>
      </c>
      <c r="P18" s="181">
        <v>42</v>
      </c>
      <c r="Q18" s="189" t="str">
        <f t="shared" si="6"/>
        <v>Approach Expectations</v>
      </c>
    </row>
    <row r="19" spans="1:17">
      <c r="A19" s="3">
        <v>18</v>
      </c>
      <c r="B19" s="183" t="s">
        <v>193</v>
      </c>
      <c r="C19" s="184" t="s">
        <v>234</v>
      </c>
      <c r="D19" s="186">
        <v>43</v>
      </c>
      <c r="E19" s="189" t="str">
        <f t="shared" si="0"/>
        <v>Approach Expectations</v>
      </c>
      <c r="F19" s="187">
        <v>24</v>
      </c>
      <c r="G19" s="189" t="str">
        <f t="shared" si="1"/>
        <v>Below Expectations</v>
      </c>
      <c r="H19" s="187">
        <v>30</v>
      </c>
      <c r="I19" s="189" t="str">
        <f t="shared" si="2"/>
        <v>Approach Expectations</v>
      </c>
      <c r="J19" s="187">
        <v>24</v>
      </c>
      <c r="K19" s="189" t="str">
        <f t="shared" si="3"/>
        <v>Below Expectations</v>
      </c>
      <c r="L19" s="187">
        <v>36</v>
      </c>
      <c r="M19" s="189" t="str">
        <f t="shared" si="4"/>
        <v>Approach Expectations</v>
      </c>
      <c r="N19" s="187">
        <v>27</v>
      </c>
      <c r="O19" s="189" t="str">
        <f t="shared" si="5"/>
        <v>Approach Expectations</v>
      </c>
      <c r="P19" s="187">
        <v>22</v>
      </c>
      <c r="Q19" s="189" t="str">
        <f t="shared" si="6"/>
        <v>Below Expectations</v>
      </c>
    </row>
    <row r="20" spans="1:17">
      <c r="A20" s="3">
        <v>19</v>
      </c>
      <c r="B20" s="181" t="s">
        <v>257</v>
      </c>
      <c r="C20" s="182" t="s">
        <v>222</v>
      </c>
      <c r="D20" s="185">
        <v>33</v>
      </c>
      <c r="E20" s="189" t="str">
        <f t="shared" si="0"/>
        <v>Approach Expectations</v>
      </c>
      <c r="F20" s="181">
        <v>24</v>
      </c>
      <c r="G20" s="189" t="str">
        <f t="shared" si="1"/>
        <v>Below Expectations</v>
      </c>
      <c r="H20" s="181">
        <v>40</v>
      </c>
      <c r="I20" s="189" t="str">
        <f t="shared" si="2"/>
        <v>Approach Expectations</v>
      </c>
      <c r="J20" s="181">
        <v>14</v>
      </c>
      <c r="K20" s="189" t="str">
        <f t="shared" si="3"/>
        <v>Below Expectations</v>
      </c>
      <c r="L20" s="181">
        <v>36</v>
      </c>
      <c r="M20" s="189" t="str">
        <f t="shared" si="4"/>
        <v>Approach Expectations</v>
      </c>
      <c r="N20" s="181">
        <v>20</v>
      </c>
      <c r="O20" s="189" t="str">
        <f t="shared" si="5"/>
        <v>Below Expectations</v>
      </c>
      <c r="P20" s="181">
        <v>34</v>
      </c>
      <c r="Q20" s="189" t="str">
        <f t="shared" si="6"/>
        <v>Approach Expectations</v>
      </c>
    </row>
    <row r="21" spans="1:17">
      <c r="A21" s="3">
        <v>20</v>
      </c>
      <c r="B21" s="183" t="s">
        <v>185</v>
      </c>
      <c r="C21" s="184" t="s">
        <v>204</v>
      </c>
      <c r="D21" s="186">
        <v>53</v>
      </c>
      <c r="E21" s="189" t="str">
        <f t="shared" si="0"/>
        <v>Approach Expectations</v>
      </c>
      <c r="F21" s="187">
        <v>43</v>
      </c>
      <c r="G21" s="189" t="str">
        <f t="shared" si="1"/>
        <v>Approach Expectations</v>
      </c>
      <c r="H21" s="187">
        <v>40</v>
      </c>
      <c r="I21" s="189" t="str">
        <f t="shared" si="2"/>
        <v>Approach Expectations</v>
      </c>
      <c r="J21" s="187">
        <v>34</v>
      </c>
      <c r="K21" s="189" t="str">
        <f t="shared" si="3"/>
        <v>Approach Expectations</v>
      </c>
      <c r="L21" s="187">
        <v>27</v>
      </c>
      <c r="M21" s="189" t="str">
        <f t="shared" si="4"/>
        <v>Approach Expectations</v>
      </c>
      <c r="N21" s="187">
        <v>23</v>
      </c>
      <c r="O21" s="189" t="str">
        <f t="shared" si="5"/>
        <v>Below Expectations</v>
      </c>
      <c r="P21" s="187">
        <v>26</v>
      </c>
      <c r="Q21" s="189" t="str">
        <f t="shared" si="6"/>
        <v>Approach Expectations</v>
      </c>
    </row>
    <row r="22" spans="1:17">
      <c r="A22" s="3">
        <v>21</v>
      </c>
      <c r="B22" s="181" t="s">
        <v>245</v>
      </c>
      <c r="C22" s="182" t="s">
        <v>250</v>
      </c>
      <c r="D22" s="185">
        <v>37</v>
      </c>
      <c r="E22" s="189" t="str">
        <f t="shared" si="0"/>
        <v>Approach Expectations</v>
      </c>
      <c r="F22" s="181">
        <v>28</v>
      </c>
      <c r="G22" s="189" t="str">
        <f t="shared" si="1"/>
        <v>Approach Expectations</v>
      </c>
      <c r="H22" s="181">
        <v>20</v>
      </c>
      <c r="I22" s="189" t="str">
        <f t="shared" si="2"/>
        <v>Below Expectations</v>
      </c>
      <c r="J22" s="181">
        <v>24</v>
      </c>
      <c r="K22" s="189" t="str">
        <f t="shared" si="3"/>
        <v>Below Expectations</v>
      </c>
      <c r="L22" s="181">
        <v>24</v>
      </c>
      <c r="M22" s="189" t="str">
        <f t="shared" si="4"/>
        <v>Below Expectations</v>
      </c>
      <c r="N22" s="181">
        <v>43</v>
      </c>
      <c r="O22" s="189" t="str">
        <f t="shared" si="5"/>
        <v>Approach Expectations</v>
      </c>
      <c r="P22" s="181">
        <v>38</v>
      </c>
      <c r="Q22" s="189" t="str">
        <f t="shared" si="6"/>
        <v>Approach Expectations</v>
      </c>
    </row>
    <row r="23" spans="1:17">
      <c r="A23" s="3">
        <v>22</v>
      </c>
      <c r="B23" s="181" t="s">
        <v>267</v>
      </c>
      <c r="C23" s="182" t="s">
        <v>246</v>
      </c>
      <c r="D23" s="185">
        <v>33</v>
      </c>
      <c r="E23" s="189" t="str">
        <f t="shared" si="0"/>
        <v>Approach Expectations</v>
      </c>
      <c r="F23" s="181">
        <v>58</v>
      </c>
      <c r="G23" s="189" t="str">
        <f t="shared" si="1"/>
        <v>Approach Expectations</v>
      </c>
      <c r="H23" s="181">
        <v>58</v>
      </c>
      <c r="I23" s="189" t="str">
        <f t="shared" si="2"/>
        <v>Approach Expectations</v>
      </c>
      <c r="J23" s="181">
        <v>31</v>
      </c>
      <c r="K23" s="189" t="str">
        <f t="shared" si="3"/>
        <v>Approach Expectations</v>
      </c>
      <c r="L23" s="181">
        <v>10</v>
      </c>
      <c r="M23" s="189" t="str">
        <f t="shared" si="4"/>
        <v>Below Expectations</v>
      </c>
      <c r="N23" s="181">
        <v>28</v>
      </c>
      <c r="O23" s="189" t="str">
        <f t="shared" si="5"/>
        <v>Approach Expectations</v>
      </c>
      <c r="P23" s="181"/>
      <c r="Q23" s="189" t="str">
        <f t="shared" si="6"/>
        <v>Below Expectations</v>
      </c>
    </row>
    <row r="24" spans="1:17">
      <c r="A24" s="3">
        <v>23</v>
      </c>
      <c r="B24" s="181" t="s">
        <v>187</v>
      </c>
      <c r="C24" s="182" t="s">
        <v>268</v>
      </c>
      <c r="D24" s="185">
        <v>43</v>
      </c>
      <c r="E24" s="189" t="str">
        <f t="shared" si="0"/>
        <v>Approach Expectations</v>
      </c>
      <c r="F24" s="181">
        <v>26</v>
      </c>
      <c r="G24" s="189" t="str">
        <f t="shared" si="1"/>
        <v>Approach Expectations</v>
      </c>
      <c r="H24" s="181">
        <v>24</v>
      </c>
      <c r="I24" s="189" t="str">
        <f t="shared" si="2"/>
        <v>Below Expectations</v>
      </c>
      <c r="J24" s="181">
        <v>34</v>
      </c>
      <c r="K24" s="189" t="str">
        <f t="shared" si="3"/>
        <v>Approach Expectations</v>
      </c>
      <c r="L24" s="181" t="s">
        <v>717</v>
      </c>
      <c r="M24" s="189" t="str">
        <f t="shared" si="4"/>
        <v>⚠️⚠️</v>
      </c>
      <c r="N24" s="181">
        <v>30</v>
      </c>
      <c r="O24" s="189" t="str">
        <f t="shared" si="5"/>
        <v>Approach Expectations</v>
      </c>
      <c r="P24" s="181">
        <v>46</v>
      </c>
      <c r="Q24" s="189" t="str">
        <f t="shared" si="6"/>
        <v>Approach Expectations</v>
      </c>
    </row>
    <row r="25" spans="1:17">
      <c r="A25" s="3">
        <v>24</v>
      </c>
      <c r="B25" s="183" t="s">
        <v>195</v>
      </c>
      <c r="C25" s="184" t="s">
        <v>180</v>
      </c>
      <c r="D25" s="186">
        <v>30</v>
      </c>
      <c r="E25" s="189" t="str">
        <f t="shared" si="0"/>
        <v>Approach Expectations</v>
      </c>
      <c r="F25" s="187">
        <v>26</v>
      </c>
      <c r="G25" s="189" t="str">
        <f t="shared" si="1"/>
        <v>Approach Expectations</v>
      </c>
      <c r="H25" s="187">
        <v>28</v>
      </c>
      <c r="I25" s="189" t="str">
        <f t="shared" si="2"/>
        <v>Approach Expectations</v>
      </c>
      <c r="J25" s="187">
        <v>41</v>
      </c>
      <c r="K25" s="189" t="str">
        <f t="shared" si="3"/>
        <v>Approach Expectations</v>
      </c>
      <c r="L25" s="187">
        <v>33</v>
      </c>
      <c r="M25" s="189" t="str">
        <f t="shared" si="4"/>
        <v>Approach Expectations</v>
      </c>
      <c r="N25" s="187">
        <v>33</v>
      </c>
      <c r="O25" s="189" t="str">
        <f t="shared" si="5"/>
        <v>Approach Expectations</v>
      </c>
      <c r="P25" s="187">
        <v>46</v>
      </c>
      <c r="Q25" s="189" t="str">
        <f t="shared" si="6"/>
        <v>Approach Expectations</v>
      </c>
    </row>
    <row r="26" spans="1:17">
      <c r="A26" s="3">
        <v>25</v>
      </c>
      <c r="B26" s="181" t="s">
        <v>207</v>
      </c>
      <c r="C26" s="182" t="s">
        <v>260</v>
      </c>
      <c r="D26" s="185">
        <v>33</v>
      </c>
      <c r="E26" s="189" t="str">
        <f t="shared" si="0"/>
        <v>Approach Expectations</v>
      </c>
      <c r="F26" s="181">
        <v>50</v>
      </c>
      <c r="G26" s="189" t="str">
        <f t="shared" si="1"/>
        <v>Approach Expectations</v>
      </c>
      <c r="H26" s="181">
        <v>34</v>
      </c>
      <c r="I26" s="189" t="str">
        <f t="shared" si="2"/>
        <v>Approach Expectations</v>
      </c>
      <c r="J26" s="181">
        <v>51</v>
      </c>
      <c r="K26" s="189" t="str">
        <f t="shared" si="3"/>
        <v>Approach Expectations</v>
      </c>
      <c r="L26" s="181">
        <v>39</v>
      </c>
      <c r="M26" s="189" t="str">
        <f t="shared" si="4"/>
        <v>Approach Expectations</v>
      </c>
      <c r="N26" s="181">
        <v>28</v>
      </c>
      <c r="O26" s="189" t="str">
        <f t="shared" si="5"/>
        <v>Approach Expectations</v>
      </c>
      <c r="P26" s="181">
        <v>27</v>
      </c>
      <c r="Q26" s="189" t="str">
        <f t="shared" si="6"/>
        <v>Approach Expectations</v>
      </c>
    </row>
    <row r="27" spans="1:17">
      <c r="A27" s="3">
        <v>26</v>
      </c>
      <c r="B27" s="183" t="s">
        <v>719</v>
      </c>
      <c r="C27" s="184" t="s">
        <v>710</v>
      </c>
      <c r="D27" s="186">
        <v>33</v>
      </c>
      <c r="E27" s="189" t="str">
        <f t="shared" si="0"/>
        <v>Approach Expectations</v>
      </c>
      <c r="F27" s="187">
        <v>36</v>
      </c>
      <c r="G27" s="189" t="str">
        <f t="shared" si="1"/>
        <v>Approach Expectations</v>
      </c>
      <c r="H27" s="187">
        <v>66</v>
      </c>
      <c r="I27" s="189" t="str">
        <f t="shared" si="2"/>
        <v>Meet  Expectations</v>
      </c>
      <c r="J27" s="187">
        <v>38</v>
      </c>
      <c r="K27" s="189" t="str">
        <f t="shared" si="3"/>
        <v>Approach Expectations</v>
      </c>
      <c r="L27" s="187">
        <v>24</v>
      </c>
      <c r="M27" s="189" t="str">
        <f t="shared" si="4"/>
        <v>Below Expectations</v>
      </c>
      <c r="N27" s="187">
        <v>47</v>
      </c>
      <c r="O27" s="189" t="str">
        <f t="shared" si="5"/>
        <v>Approach Expectations</v>
      </c>
      <c r="P27" s="187">
        <v>40</v>
      </c>
      <c r="Q27" s="189" t="str">
        <f t="shared" si="6"/>
        <v>Approach Expectations</v>
      </c>
    </row>
    <row r="28" spans="1:17">
      <c r="A28" s="3">
        <v>27</v>
      </c>
      <c r="B28" s="181" t="s">
        <v>191</v>
      </c>
      <c r="C28" s="182" t="s">
        <v>216</v>
      </c>
      <c r="D28" s="185">
        <v>37</v>
      </c>
      <c r="E28" s="189" t="str">
        <f t="shared" si="0"/>
        <v>Approach Expectations</v>
      </c>
      <c r="F28" s="181">
        <v>40</v>
      </c>
      <c r="G28" s="189" t="str">
        <f t="shared" si="1"/>
        <v>Approach Expectations</v>
      </c>
      <c r="H28" s="181">
        <v>42</v>
      </c>
      <c r="I28" s="189" t="str">
        <f t="shared" si="2"/>
        <v>Approach Expectations</v>
      </c>
      <c r="J28" s="181">
        <v>31</v>
      </c>
      <c r="K28" s="189" t="str">
        <f t="shared" si="3"/>
        <v>Approach Expectations</v>
      </c>
      <c r="L28" s="181">
        <v>27</v>
      </c>
      <c r="M28" s="189" t="str">
        <f t="shared" si="4"/>
        <v>Approach Expectations</v>
      </c>
      <c r="N28" s="181">
        <v>20</v>
      </c>
      <c r="O28" s="189" t="str">
        <f t="shared" si="5"/>
        <v>Below Expectations</v>
      </c>
      <c r="P28" s="181">
        <v>20</v>
      </c>
      <c r="Q28" s="189" t="str">
        <f t="shared" si="6"/>
        <v>Below Expectations</v>
      </c>
    </row>
    <row r="29" spans="1:17">
      <c r="A29" s="3">
        <v>28</v>
      </c>
      <c r="B29" s="183" t="s">
        <v>183</v>
      </c>
      <c r="C29" s="184" t="s">
        <v>202</v>
      </c>
      <c r="D29" s="186">
        <v>43</v>
      </c>
      <c r="E29" s="189" t="str">
        <f t="shared" si="0"/>
        <v>Approach Expectations</v>
      </c>
      <c r="F29" s="187">
        <v>30</v>
      </c>
      <c r="G29" s="189" t="str">
        <f t="shared" si="1"/>
        <v>Approach Expectations</v>
      </c>
      <c r="H29" s="187">
        <v>38</v>
      </c>
      <c r="I29" s="189" t="str">
        <f t="shared" si="2"/>
        <v>Approach Expectations</v>
      </c>
      <c r="J29" s="187">
        <v>31</v>
      </c>
      <c r="K29" s="189" t="str">
        <f t="shared" si="3"/>
        <v>Approach Expectations</v>
      </c>
      <c r="L29" s="187">
        <v>24</v>
      </c>
      <c r="M29" s="189" t="str">
        <f t="shared" si="4"/>
        <v>Below Expectations</v>
      </c>
      <c r="N29" s="187">
        <v>27</v>
      </c>
      <c r="O29" s="189" t="str">
        <f t="shared" si="5"/>
        <v>Approach Expectations</v>
      </c>
      <c r="P29" s="187">
        <v>34</v>
      </c>
      <c r="Q29" s="189" t="str">
        <f t="shared" si="6"/>
        <v>Approach Expectations</v>
      </c>
    </row>
    <row r="30" spans="1:17">
      <c r="A30" s="3">
        <v>29</v>
      </c>
      <c r="B30" s="183" t="s">
        <v>711</v>
      </c>
      <c r="C30" s="184" t="s">
        <v>712</v>
      </c>
      <c r="D30" s="186" t="s">
        <v>717</v>
      </c>
      <c r="E30" s="189" t="str">
        <f t="shared" si="0"/>
        <v>⚠️⚠️</v>
      </c>
      <c r="F30" s="186" t="s">
        <v>717</v>
      </c>
      <c r="G30" s="189" t="str">
        <f t="shared" si="1"/>
        <v>⚠️⚠️</v>
      </c>
      <c r="H30" s="186" t="s">
        <v>717</v>
      </c>
      <c r="I30" s="189" t="str">
        <f t="shared" si="2"/>
        <v>⚠️⚠️</v>
      </c>
      <c r="J30" s="186" t="s">
        <v>717</v>
      </c>
      <c r="K30" s="189" t="str">
        <f t="shared" si="3"/>
        <v>⚠️⚠️</v>
      </c>
      <c r="L30" s="186" t="s">
        <v>717</v>
      </c>
      <c r="M30" s="189" t="str">
        <f t="shared" si="4"/>
        <v>⚠️⚠️</v>
      </c>
      <c r="N30" s="186" t="s">
        <v>717</v>
      </c>
      <c r="O30" s="189" t="str">
        <f t="shared" si="5"/>
        <v>⚠️⚠️</v>
      </c>
      <c r="P30" s="186" t="s">
        <v>717</v>
      </c>
      <c r="Q30" s="189" t="str">
        <f t="shared" si="6"/>
        <v>⚠️⚠️</v>
      </c>
    </row>
    <row r="31" spans="1:17">
      <c r="A31" s="3">
        <v>30</v>
      </c>
      <c r="B31" s="183" t="s">
        <v>225</v>
      </c>
      <c r="C31" s="184" t="s">
        <v>224</v>
      </c>
      <c r="D31" s="186">
        <v>30</v>
      </c>
      <c r="E31" s="189" t="str">
        <f t="shared" si="0"/>
        <v>Approach Expectations</v>
      </c>
      <c r="F31" s="187">
        <v>20</v>
      </c>
      <c r="G31" s="189" t="str">
        <f t="shared" si="1"/>
        <v>Below Expectations</v>
      </c>
      <c r="H31" s="187">
        <v>44</v>
      </c>
      <c r="I31" s="189" t="str">
        <f t="shared" si="2"/>
        <v>Approach Expectations</v>
      </c>
      <c r="J31" s="187">
        <v>31</v>
      </c>
      <c r="K31" s="189" t="str">
        <f t="shared" si="3"/>
        <v>Approach Expectations</v>
      </c>
      <c r="L31" s="187">
        <v>33</v>
      </c>
      <c r="M31" s="189" t="str">
        <f t="shared" si="4"/>
        <v>Approach Expectations</v>
      </c>
      <c r="N31" s="187">
        <v>33</v>
      </c>
      <c r="O31" s="189" t="str">
        <f t="shared" si="5"/>
        <v>Approach Expectations</v>
      </c>
      <c r="P31" s="187">
        <v>22</v>
      </c>
      <c r="Q31" s="189" t="str">
        <f t="shared" si="6"/>
        <v>Below Expectations</v>
      </c>
    </row>
    <row r="32" spans="1:17">
      <c r="A32" s="3">
        <v>31</v>
      </c>
      <c r="B32" s="183" t="s">
        <v>211</v>
      </c>
      <c r="C32" s="184" t="s">
        <v>198</v>
      </c>
      <c r="D32" s="186">
        <v>33</v>
      </c>
      <c r="E32" s="189" t="str">
        <f t="shared" si="0"/>
        <v>Approach Expectations</v>
      </c>
      <c r="F32" s="187">
        <v>26</v>
      </c>
      <c r="G32" s="189" t="str">
        <f t="shared" si="1"/>
        <v>Approach Expectations</v>
      </c>
      <c r="H32" s="187">
        <v>30</v>
      </c>
      <c r="I32" s="189" t="str">
        <f t="shared" si="2"/>
        <v>Approach Expectations</v>
      </c>
      <c r="J32" s="187">
        <v>31</v>
      </c>
      <c r="K32" s="189" t="str">
        <f t="shared" si="3"/>
        <v>Approach Expectations</v>
      </c>
      <c r="L32" s="187">
        <v>21</v>
      </c>
      <c r="M32" s="189" t="str">
        <f t="shared" si="4"/>
        <v>Below Expectations</v>
      </c>
      <c r="N32" s="187">
        <v>37</v>
      </c>
      <c r="O32" s="189" t="str">
        <f t="shared" si="5"/>
        <v>Approach Expectations</v>
      </c>
      <c r="P32" s="187">
        <v>38</v>
      </c>
      <c r="Q32" s="189" t="str">
        <f t="shared" si="6"/>
        <v>Approach Expectations</v>
      </c>
    </row>
    <row r="33" spans="1:17">
      <c r="A33" s="3">
        <v>32</v>
      </c>
      <c r="B33" s="183" t="s">
        <v>251</v>
      </c>
      <c r="C33" s="184" t="s">
        <v>194</v>
      </c>
      <c r="D33" s="186">
        <v>23</v>
      </c>
      <c r="E33" s="189" t="str">
        <f t="shared" si="0"/>
        <v>Below Expectations</v>
      </c>
      <c r="F33" s="187">
        <v>20</v>
      </c>
      <c r="G33" s="189" t="str">
        <f t="shared" si="1"/>
        <v>Below Expectations</v>
      </c>
      <c r="H33" s="187">
        <v>24</v>
      </c>
      <c r="I33" s="189" t="str">
        <f t="shared" si="2"/>
        <v>Below Expectations</v>
      </c>
      <c r="J33" s="187">
        <v>36</v>
      </c>
      <c r="K33" s="189" t="str">
        <f t="shared" si="3"/>
        <v>Approach Expectations</v>
      </c>
      <c r="L33" s="187">
        <v>30</v>
      </c>
      <c r="M33" s="189" t="str">
        <f t="shared" si="4"/>
        <v>Approach Expectations</v>
      </c>
      <c r="N33" s="187">
        <v>32</v>
      </c>
      <c r="O33" s="189" t="str">
        <f t="shared" si="5"/>
        <v>Approach Expectations</v>
      </c>
      <c r="P33" s="187">
        <v>31</v>
      </c>
      <c r="Q33" s="189" t="str">
        <f t="shared" si="6"/>
        <v>Approach Expectations</v>
      </c>
    </row>
    <row r="34" spans="1:17">
      <c r="A34" s="3">
        <v>33</v>
      </c>
      <c r="B34" s="183" t="s">
        <v>229</v>
      </c>
      <c r="C34" s="184" t="s">
        <v>226</v>
      </c>
      <c r="D34" s="186">
        <v>23</v>
      </c>
      <c r="E34" s="189" t="str">
        <f t="shared" ref="E34:E53" si="7">IF(D34&lt;=24,"Below Expectations",IF(D34&lt;=57,"Approach Expectations",IF(D34&lt;=70,"Meet  Expectations",IF(D34&lt;=100,"Exceeds  Expectations","⚠️⚠️"))))</f>
        <v>Below Expectations</v>
      </c>
      <c r="F34" s="187">
        <v>24</v>
      </c>
      <c r="G34" s="189" t="str">
        <f t="shared" ref="G34:G53" si="8">IF(F34&lt;=24,"Below Expectations",IF(F34&lt;=59,"Approach Expectations",IF(F34&lt;=70,"Meet  Expectations",IF(F34&lt;=100,"Exceeds  Expectations","⚠️⚠️"))))</f>
        <v>Below Expectations</v>
      </c>
      <c r="H34" s="187">
        <v>32</v>
      </c>
      <c r="I34" s="189" t="str">
        <f t="shared" ref="I34:I53" si="9">IF(H34&lt;=24,"Below Expectations",IF(H34&lt;=59,"Approach Expectations",IF(H34&lt;=70,"Meet  Expectations",IF(H34&lt;=100,"Exceeds  Expectations","⚠️⚠️"))))</f>
        <v>Approach Expectations</v>
      </c>
      <c r="J34" s="187">
        <v>31</v>
      </c>
      <c r="K34" s="189" t="str">
        <f t="shared" ref="K34:K53" si="10">IF(J34&lt;=24,"Below Expectations",IF(J34&lt;=59,"Approach Expectations",IF(J34&lt;=70,"Meet  Expectations",IF(J34&lt;=100,"Exceeds  Expectations","⚠️⚠️"))))</f>
        <v>Approach Expectations</v>
      </c>
      <c r="L34" s="187">
        <v>26</v>
      </c>
      <c r="M34" s="189" t="str">
        <f t="shared" si="4"/>
        <v>Approach Expectations</v>
      </c>
      <c r="N34" s="187">
        <v>30</v>
      </c>
      <c r="O34" s="189" t="str">
        <f t="shared" si="5"/>
        <v>Approach Expectations</v>
      </c>
      <c r="P34" s="187"/>
      <c r="Q34" s="189" t="str">
        <f t="shared" si="6"/>
        <v>Below Expectations</v>
      </c>
    </row>
    <row r="35" spans="1:17">
      <c r="A35" s="3">
        <v>34</v>
      </c>
      <c r="B35" s="183" t="s">
        <v>213</v>
      </c>
      <c r="C35" s="184" t="s">
        <v>244</v>
      </c>
      <c r="D35" s="186">
        <v>33</v>
      </c>
      <c r="E35" s="189" t="str">
        <f t="shared" si="7"/>
        <v>Approach Expectations</v>
      </c>
      <c r="F35" s="187">
        <v>13</v>
      </c>
      <c r="G35" s="189" t="str">
        <f t="shared" si="8"/>
        <v>Below Expectations</v>
      </c>
      <c r="H35" s="187">
        <v>34</v>
      </c>
      <c r="I35" s="189" t="str">
        <f t="shared" si="9"/>
        <v>Approach Expectations</v>
      </c>
      <c r="J35" s="187">
        <v>13</v>
      </c>
      <c r="K35" s="189" t="str">
        <f t="shared" si="10"/>
        <v>Below Expectations</v>
      </c>
      <c r="L35" s="187">
        <v>33</v>
      </c>
      <c r="M35" s="189" t="str">
        <f t="shared" si="4"/>
        <v>Approach Expectations</v>
      </c>
      <c r="N35" s="187">
        <v>27</v>
      </c>
      <c r="O35" s="189" t="str">
        <f t="shared" si="5"/>
        <v>Approach Expectations</v>
      </c>
      <c r="P35" s="187">
        <v>16</v>
      </c>
      <c r="Q35" s="189" t="str">
        <f t="shared" si="6"/>
        <v>Below Expectations</v>
      </c>
    </row>
    <row r="36" spans="1:17">
      <c r="A36" s="3">
        <v>35</v>
      </c>
      <c r="B36" s="183" t="s">
        <v>177</v>
      </c>
      <c r="C36" s="184" t="s">
        <v>190</v>
      </c>
      <c r="D36" s="186">
        <v>23</v>
      </c>
      <c r="E36" s="189" t="str">
        <f t="shared" si="7"/>
        <v>Below Expectations</v>
      </c>
      <c r="F36" s="187">
        <v>36</v>
      </c>
      <c r="G36" s="189" t="str">
        <f t="shared" si="8"/>
        <v>Approach Expectations</v>
      </c>
      <c r="H36" s="187">
        <v>12</v>
      </c>
      <c r="I36" s="189" t="str">
        <f t="shared" si="9"/>
        <v>Below Expectations</v>
      </c>
      <c r="J36" s="187">
        <v>21</v>
      </c>
      <c r="K36" s="189" t="str">
        <f t="shared" si="10"/>
        <v>Below Expectations</v>
      </c>
      <c r="L36" s="187">
        <v>24</v>
      </c>
      <c r="M36" s="189" t="str">
        <f t="shared" si="4"/>
        <v>Below Expectations</v>
      </c>
      <c r="N36" s="187">
        <v>40</v>
      </c>
      <c r="O36" s="189" t="str">
        <f t="shared" si="5"/>
        <v>Approach Expectations</v>
      </c>
      <c r="P36" s="187">
        <v>26</v>
      </c>
      <c r="Q36" s="189" t="str">
        <f t="shared" si="6"/>
        <v>Approach Expectations</v>
      </c>
    </row>
    <row r="37" spans="1:17">
      <c r="A37" s="3">
        <v>36</v>
      </c>
      <c r="B37" s="183" t="s">
        <v>219</v>
      </c>
      <c r="C37" s="184" t="s">
        <v>214</v>
      </c>
      <c r="D37" s="186">
        <v>27</v>
      </c>
      <c r="E37" s="189" t="str">
        <f t="shared" si="7"/>
        <v>Approach Expectations</v>
      </c>
      <c r="F37" s="187">
        <v>26</v>
      </c>
      <c r="G37" s="189" t="str">
        <f t="shared" si="8"/>
        <v>Approach Expectations</v>
      </c>
      <c r="H37" s="187">
        <v>33</v>
      </c>
      <c r="I37" s="189" t="str">
        <f t="shared" si="9"/>
        <v>Approach Expectations</v>
      </c>
      <c r="J37" s="187">
        <v>24</v>
      </c>
      <c r="K37" s="189" t="str">
        <f t="shared" si="10"/>
        <v>Below Expectations</v>
      </c>
      <c r="L37" s="187">
        <v>33</v>
      </c>
      <c r="M37" s="189" t="str">
        <f t="shared" si="4"/>
        <v>Approach Expectations</v>
      </c>
      <c r="N37" s="187">
        <v>27</v>
      </c>
      <c r="O37" s="189" t="str">
        <f t="shared" si="5"/>
        <v>Approach Expectations</v>
      </c>
      <c r="P37" s="187">
        <v>40</v>
      </c>
      <c r="Q37" s="189" t="str">
        <f t="shared" si="6"/>
        <v>Approach Expectations</v>
      </c>
    </row>
    <row r="38" spans="1:17">
      <c r="A38" s="3">
        <v>37</v>
      </c>
      <c r="B38" s="183" t="s">
        <v>199</v>
      </c>
      <c r="C38" s="184" t="s">
        <v>208</v>
      </c>
      <c r="D38" s="186">
        <v>30</v>
      </c>
      <c r="E38" s="189" t="str">
        <f t="shared" si="7"/>
        <v>Approach Expectations</v>
      </c>
      <c r="F38" s="187">
        <v>46</v>
      </c>
      <c r="G38" s="189" t="str">
        <f t="shared" si="8"/>
        <v>Approach Expectations</v>
      </c>
      <c r="H38" s="187">
        <v>30</v>
      </c>
      <c r="I38" s="189" t="str">
        <f t="shared" si="9"/>
        <v>Approach Expectations</v>
      </c>
      <c r="J38" s="187">
        <v>21</v>
      </c>
      <c r="K38" s="189" t="str">
        <f t="shared" si="10"/>
        <v>Below Expectations</v>
      </c>
      <c r="L38" s="187">
        <v>36</v>
      </c>
      <c r="M38" s="189" t="str">
        <f t="shared" si="4"/>
        <v>Approach Expectations</v>
      </c>
      <c r="N38" s="187">
        <v>27</v>
      </c>
      <c r="O38" s="189" t="str">
        <f t="shared" si="5"/>
        <v>Approach Expectations</v>
      </c>
      <c r="P38" s="187">
        <v>38</v>
      </c>
      <c r="Q38" s="189" t="str">
        <f t="shared" si="6"/>
        <v>Approach Expectations</v>
      </c>
    </row>
    <row r="39" spans="1:17">
      <c r="A39" s="3">
        <v>38</v>
      </c>
      <c r="B39" s="183" t="s">
        <v>243</v>
      </c>
      <c r="C39" s="184" t="s">
        <v>200</v>
      </c>
      <c r="D39" s="186">
        <v>53</v>
      </c>
      <c r="E39" s="189" t="str">
        <f t="shared" si="7"/>
        <v>Approach Expectations</v>
      </c>
      <c r="F39" s="187">
        <v>48</v>
      </c>
      <c r="G39" s="189" t="str">
        <f t="shared" si="8"/>
        <v>Approach Expectations</v>
      </c>
      <c r="H39" s="187">
        <v>30</v>
      </c>
      <c r="I39" s="189" t="str">
        <f t="shared" si="9"/>
        <v>Approach Expectations</v>
      </c>
      <c r="J39" s="187">
        <v>21</v>
      </c>
      <c r="K39" s="189" t="str">
        <f t="shared" si="10"/>
        <v>Below Expectations</v>
      </c>
      <c r="L39" s="187">
        <v>27</v>
      </c>
      <c r="M39" s="189" t="str">
        <f t="shared" si="4"/>
        <v>Approach Expectations</v>
      </c>
      <c r="N39" s="187">
        <v>20</v>
      </c>
      <c r="O39" s="189" t="str">
        <f t="shared" si="5"/>
        <v>Below Expectations</v>
      </c>
      <c r="P39" s="187">
        <v>38</v>
      </c>
      <c r="Q39" s="189" t="str">
        <f t="shared" si="6"/>
        <v>Approach Expectations</v>
      </c>
    </row>
    <row r="40" spans="1:17">
      <c r="A40" s="3">
        <v>39</v>
      </c>
      <c r="B40" s="183" t="s">
        <v>201</v>
      </c>
      <c r="C40" s="184" t="s">
        <v>210</v>
      </c>
      <c r="D40" s="186">
        <v>37</v>
      </c>
      <c r="E40" s="189" t="str">
        <f t="shared" si="7"/>
        <v>Approach Expectations</v>
      </c>
      <c r="F40" s="187">
        <v>26</v>
      </c>
      <c r="G40" s="189" t="str">
        <f t="shared" si="8"/>
        <v>Approach Expectations</v>
      </c>
      <c r="H40" s="187">
        <v>31</v>
      </c>
      <c r="I40" s="189" t="str">
        <f t="shared" si="9"/>
        <v>Approach Expectations</v>
      </c>
      <c r="J40" s="187">
        <v>30</v>
      </c>
      <c r="K40" s="189" t="str">
        <f t="shared" si="10"/>
        <v>Approach Expectations</v>
      </c>
      <c r="L40" s="187">
        <v>30</v>
      </c>
      <c r="M40" s="189" t="str">
        <f t="shared" si="4"/>
        <v>Approach Expectations</v>
      </c>
      <c r="N40" s="187">
        <v>33</v>
      </c>
      <c r="O40" s="189" t="str">
        <f t="shared" si="5"/>
        <v>Approach Expectations</v>
      </c>
      <c r="P40" s="187">
        <v>28</v>
      </c>
      <c r="Q40" s="189" t="str">
        <f t="shared" si="6"/>
        <v>Approach Expectations</v>
      </c>
    </row>
    <row r="41" spans="1:17">
      <c r="A41" s="3">
        <v>40</v>
      </c>
      <c r="B41" s="183" t="s">
        <v>189</v>
      </c>
      <c r="C41" s="184" t="s">
        <v>248</v>
      </c>
      <c r="D41" s="186">
        <v>37</v>
      </c>
      <c r="E41" s="189" t="str">
        <f t="shared" si="7"/>
        <v>Approach Expectations</v>
      </c>
      <c r="F41" s="187">
        <v>12</v>
      </c>
      <c r="G41" s="189" t="str">
        <f t="shared" si="8"/>
        <v>Below Expectations</v>
      </c>
      <c r="H41" s="187">
        <v>24</v>
      </c>
      <c r="I41" s="189" t="str">
        <f t="shared" si="9"/>
        <v>Below Expectations</v>
      </c>
      <c r="J41" s="187">
        <v>34</v>
      </c>
      <c r="K41" s="189" t="str">
        <f t="shared" si="10"/>
        <v>Approach Expectations</v>
      </c>
      <c r="L41" s="187">
        <v>33</v>
      </c>
      <c r="M41" s="189" t="str">
        <f t="shared" si="4"/>
        <v>Approach Expectations</v>
      </c>
      <c r="N41" s="187">
        <v>30</v>
      </c>
      <c r="O41" s="189" t="str">
        <f t="shared" si="5"/>
        <v>Approach Expectations</v>
      </c>
      <c r="P41" s="187">
        <v>28</v>
      </c>
      <c r="Q41" s="189" t="str">
        <f t="shared" si="6"/>
        <v>Approach Expectations</v>
      </c>
    </row>
    <row r="42" spans="1:17">
      <c r="A42" s="3">
        <v>41</v>
      </c>
      <c r="B42" s="183" t="s">
        <v>269</v>
      </c>
      <c r="C42" s="184" t="s">
        <v>212</v>
      </c>
      <c r="D42" s="186">
        <v>23</v>
      </c>
      <c r="E42" s="189" t="str">
        <f t="shared" si="7"/>
        <v>Below Expectations</v>
      </c>
      <c r="F42" s="187">
        <v>36</v>
      </c>
      <c r="G42" s="189" t="str">
        <f t="shared" si="8"/>
        <v>Approach Expectations</v>
      </c>
      <c r="H42" s="187">
        <v>36</v>
      </c>
      <c r="I42" s="189" t="str">
        <f t="shared" si="9"/>
        <v>Approach Expectations</v>
      </c>
      <c r="J42" s="187">
        <v>31</v>
      </c>
      <c r="K42" s="189" t="str">
        <f t="shared" si="10"/>
        <v>Approach Expectations</v>
      </c>
      <c r="L42" s="187">
        <v>24</v>
      </c>
      <c r="M42" s="189" t="str">
        <f t="shared" si="4"/>
        <v>Below Expectations</v>
      </c>
      <c r="N42" s="187"/>
      <c r="O42" s="189" t="str">
        <f t="shared" si="5"/>
        <v>Below Expectations</v>
      </c>
      <c r="P42" s="187"/>
      <c r="Q42" s="189" t="str">
        <f t="shared" si="6"/>
        <v>Below Expectations</v>
      </c>
    </row>
    <row r="43" spans="1:17">
      <c r="A43" s="3">
        <v>42</v>
      </c>
      <c r="B43" s="183" t="s">
        <v>259</v>
      </c>
      <c r="C43" s="184" t="s">
        <v>230</v>
      </c>
      <c r="D43" s="186">
        <v>53</v>
      </c>
      <c r="E43" s="189" t="str">
        <f t="shared" si="7"/>
        <v>Approach Expectations</v>
      </c>
      <c r="F43" s="187">
        <v>34</v>
      </c>
      <c r="G43" s="189" t="str">
        <f t="shared" si="8"/>
        <v>Approach Expectations</v>
      </c>
      <c r="H43" s="187">
        <v>28</v>
      </c>
      <c r="I43" s="189" t="str">
        <f t="shared" si="9"/>
        <v>Approach Expectations</v>
      </c>
      <c r="J43" s="187">
        <v>34</v>
      </c>
      <c r="K43" s="189" t="str">
        <f t="shared" si="10"/>
        <v>Approach Expectations</v>
      </c>
      <c r="L43" s="187">
        <v>24</v>
      </c>
      <c r="M43" s="189" t="str">
        <f t="shared" si="4"/>
        <v>Below Expectations</v>
      </c>
      <c r="N43" s="187">
        <v>17</v>
      </c>
      <c r="O43" s="189" t="str">
        <f t="shared" si="5"/>
        <v>Below Expectations</v>
      </c>
      <c r="P43" s="187">
        <v>20</v>
      </c>
      <c r="Q43" s="189" t="str">
        <f t="shared" si="6"/>
        <v>Below Expectations</v>
      </c>
    </row>
    <row r="44" spans="1:17">
      <c r="A44" s="3">
        <v>43</v>
      </c>
      <c r="B44" s="183" t="s">
        <v>235</v>
      </c>
      <c r="C44" s="184" t="s">
        <v>178</v>
      </c>
      <c r="D44" s="186">
        <v>27</v>
      </c>
      <c r="E44" s="189" t="str">
        <f t="shared" si="7"/>
        <v>Approach Expectations</v>
      </c>
      <c r="F44" s="187">
        <v>22</v>
      </c>
      <c r="G44" s="189" t="str">
        <f t="shared" si="8"/>
        <v>Below Expectations</v>
      </c>
      <c r="H44" s="187">
        <v>28</v>
      </c>
      <c r="I44" s="189" t="str">
        <f t="shared" si="9"/>
        <v>Approach Expectations</v>
      </c>
      <c r="J44" s="187">
        <v>31</v>
      </c>
      <c r="K44" s="189" t="str">
        <f t="shared" si="10"/>
        <v>Approach Expectations</v>
      </c>
      <c r="L44" s="187">
        <v>36</v>
      </c>
      <c r="M44" s="189" t="str">
        <f t="shared" si="4"/>
        <v>Approach Expectations</v>
      </c>
      <c r="N44" s="187">
        <v>27</v>
      </c>
      <c r="O44" s="189" t="str">
        <f t="shared" si="5"/>
        <v>Approach Expectations</v>
      </c>
      <c r="P44" s="187">
        <v>22</v>
      </c>
      <c r="Q44" s="189" t="str">
        <f t="shared" si="6"/>
        <v>Below Expectations</v>
      </c>
    </row>
    <row r="45" spans="1:17">
      <c r="A45" s="3">
        <v>44</v>
      </c>
      <c r="B45" s="183" t="s">
        <v>209</v>
      </c>
      <c r="C45" s="184" t="s">
        <v>236</v>
      </c>
      <c r="D45" s="186">
        <v>17</v>
      </c>
      <c r="E45" s="189" t="str">
        <f t="shared" si="7"/>
        <v>Below Expectations</v>
      </c>
      <c r="F45" s="187">
        <v>33</v>
      </c>
      <c r="G45" s="189" t="str">
        <f t="shared" si="8"/>
        <v>Approach Expectations</v>
      </c>
      <c r="H45" s="187">
        <v>20</v>
      </c>
      <c r="I45" s="189" t="str">
        <f t="shared" si="9"/>
        <v>Below Expectations</v>
      </c>
      <c r="J45" s="187">
        <v>21</v>
      </c>
      <c r="K45" s="189" t="str">
        <f t="shared" si="10"/>
        <v>Below Expectations</v>
      </c>
      <c r="L45" s="187">
        <v>36</v>
      </c>
      <c r="M45" s="189" t="str">
        <f t="shared" si="4"/>
        <v>Approach Expectations</v>
      </c>
      <c r="N45" s="187">
        <v>20</v>
      </c>
      <c r="O45" s="189" t="str">
        <f t="shared" si="5"/>
        <v>Below Expectations</v>
      </c>
      <c r="P45" s="187"/>
      <c r="Q45" s="189" t="str">
        <f t="shared" si="6"/>
        <v>Below Expectations</v>
      </c>
    </row>
    <row r="46" spans="1:17">
      <c r="A46" s="3">
        <v>45</v>
      </c>
      <c r="B46" s="183" t="s">
        <v>233</v>
      </c>
      <c r="C46" s="184" t="s">
        <v>184</v>
      </c>
      <c r="D46" s="186">
        <v>23</v>
      </c>
      <c r="E46" s="189" t="str">
        <f t="shared" si="7"/>
        <v>Below Expectations</v>
      </c>
      <c r="F46" s="187">
        <v>22</v>
      </c>
      <c r="G46" s="189" t="str">
        <f t="shared" si="8"/>
        <v>Below Expectations</v>
      </c>
      <c r="H46" s="187">
        <v>34</v>
      </c>
      <c r="I46" s="189" t="str">
        <f t="shared" si="9"/>
        <v>Approach Expectations</v>
      </c>
      <c r="J46" s="187">
        <v>41</v>
      </c>
      <c r="K46" s="189" t="str">
        <f t="shared" si="10"/>
        <v>Approach Expectations</v>
      </c>
      <c r="L46" s="187">
        <v>18</v>
      </c>
      <c r="M46" s="189" t="str">
        <f t="shared" si="4"/>
        <v>Below Expectations</v>
      </c>
      <c r="N46" s="187">
        <v>30</v>
      </c>
      <c r="O46" s="189" t="str">
        <f t="shared" si="5"/>
        <v>Approach Expectations</v>
      </c>
      <c r="P46" s="187">
        <v>16</v>
      </c>
      <c r="Q46" s="189" t="str">
        <f t="shared" si="6"/>
        <v>Below Expectations</v>
      </c>
    </row>
    <row r="47" spans="1:17">
      <c r="A47" s="3">
        <v>46</v>
      </c>
      <c r="B47" s="183" t="s">
        <v>223</v>
      </c>
      <c r="C47" s="184" t="s">
        <v>188</v>
      </c>
      <c r="D47" s="186">
        <v>37</v>
      </c>
      <c r="E47" s="189" t="str">
        <f t="shared" si="7"/>
        <v>Approach Expectations</v>
      </c>
      <c r="F47" s="187">
        <v>14</v>
      </c>
      <c r="G47" s="189" t="str">
        <f t="shared" si="8"/>
        <v>Below Expectations</v>
      </c>
      <c r="H47" s="187">
        <v>28</v>
      </c>
      <c r="I47" s="189" t="str">
        <f t="shared" si="9"/>
        <v>Approach Expectations</v>
      </c>
      <c r="J47" s="187">
        <v>31</v>
      </c>
      <c r="K47" s="189" t="str">
        <f t="shared" si="10"/>
        <v>Approach Expectations</v>
      </c>
      <c r="L47" s="187">
        <v>27</v>
      </c>
      <c r="M47" s="189" t="str">
        <f t="shared" si="4"/>
        <v>Approach Expectations</v>
      </c>
      <c r="N47" s="187">
        <v>24</v>
      </c>
      <c r="O47" s="189" t="str">
        <f t="shared" si="5"/>
        <v>Below Expectations</v>
      </c>
      <c r="P47" s="187">
        <v>22</v>
      </c>
      <c r="Q47" s="189" t="str">
        <f t="shared" si="6"/>
        <v>Below Expectations</v>
      </c>
    </row>
    <row r="48" spans="1:17">
      <c r="A48" s="3">
        <v>47</v>
      </c>
      <c r="B48" s="183" t="s">
        <v>179</v>
      </c>
      <c r="C48" s="184" t="s">
        <v>196</v>
      </c>
      <c r="D48" s="186">
        <v>23</v>
      </c>
      <c r="E48" s="189" t="str">
        <f t="shared" si="7"/>
        <v>Below Expectations</v>
      </c>
      <c r="F48" s="187">
        <v>20</v>
      </c>
      <c r="G48" s="189" t="str">
        <f t="shared" si="8"/>
        <v>Below Expectations</v>
      </c>
      <c r="H48" s="187">
        <v>22</v>
      </c>
      <c r="I48" s="189" t="str">
        <f t="shared" si="9"/>
        <v>Below Expectations</v>
      </c>
      <c r="J48" s="187">
        <v>21</v>
      </c>
      <c r="K48" s="189" t="str">
        <f t="shared" si="10"/>
        <v>Below Expectations</v>
      </c>
      <c r="L48" s="187">
        <v>21</v>
      </c>
      <c r="M48" s="189" t="str">
        <f t="shared" si="4"/>
        <v>Below Expectations</v>
      </c>
      <c r="N48" s="187">
        <v>40</v>
      </c>
      <c r="O48" s="189" t="str">
        <f t="shared" si="5"/>
        <v>Approach Expectations</v>
      </c>
      <c r="P48" s="187">
        <v>24</v>
      </c>
      <c r="Q48" s="189" t="str">
        <f t="shared" si="6"/>
        <v>Below Expectations</v>
      </c>
    </row>
    <row r="49" spans="1:17">
      <c r="A49" s="3">
        <v>48</v>
      </c>
      <c r="B49" s="183" t="s">
        <v>263</v>
      </c>
      <c r="C49" s="184" t="s">
        <v>254</v>
      </c>
      <c r="D49" s="186">
        <v>23</v>
      </c>
      <c r="E49" s="189" t="str">
        <f t="shared" si="7"/>
        <v>Below Expectations</v>
      </c>
      <c r="F49" s="187">
        <v>30</v>
      </c>
      <c r="G49" s="189" t="str">
        <f t="shared" si="8"/>
        <v>Approach Expectations</v>
      </c>
      <c r="H49" s="187">
        <v>22</v>
      </c>
      <c r="I49" s="189" t="str">
        <f t="shared" si="9"/>
        <v>Below Expectations</v>
      </c>
      <c r="J49" s="187">
        <v>34</v>
      </c>
      <c r="K49" s="189" t="str">
        <f t="shared" si="10"/>
        <v>Approach Expectations</v>
      </c>
      <c r="L49" s="187">
        <v>30</v>
      </c>
      <c r="M49" s="189" t="str">
        <f t="shared" si="4"/>
        <v>Approach Expectations</v>
      </c>
      <c r="N49" s="187">
        <v>30</v>
      </c>
      <c r="O49" s="189" t="str">
        <f t="shared" si="5"/>
        <v>Approach Expectations</v>
      </c>
      <c r="P49" s="187">
        <v>24</v>
      </c>
      <c r="Q49" s="189" t="str">
        <f t="shared" si="6"/>
        <v>Below Expectations</v>
      </c>
    </row>
    <row r="50" spans="1:17">
      <c r="A50" s="3">
        <v>49</v>
      </c>
      <c r="B50" s="183" t="s">
        <v>253</v>
      </c>
      <c r="C50" s="184" t="s">
        <v>270</v>
      </c>
      <c r="D50" s="186">
        <v>23</v>
      </c>
      <c r="E50" s="189" t="str">
        <f t="shared" si="7"/>
        <v>Below Expectations</v>
      </c>
      <c r="F50" s="187">
        <v>24</v>
      </c>
      <c r="G50" s="189" t="str">
        <f t="shared" si="8"/>
        <v>Below Expectations</v>
      </c>
      <c r="H50" s="187">
        <v>18</v>
      </c>
      <c r="I50" s="189" t="str">
        <f t="shared" si="9"/>
        <v>Below Expectations</v>
      </c>
      <c r="J50" s="187">
        <v>24</v>
      </c>
      <c r="K50" s="189" t="str">
        <f t="shared" si="10"/>
        <v>Below Expectations</v>
      </c>
      <c r="L50" s="187">
        <v>6</v>
      </c>
      <c r="M50" s="189" t="str">
        <f t="shared" si="4"/>
        <v>Below Expectations</v>
      </c>
      <c r="N50" s="187">
        <v>30</v>
      </c>
      <c r="O50" s="189" t="str">
        <f t="shared" si="5"/>
        <v>Approach Expectations</v>
      </c>
      <c r="P50" s="187">
        <v>26</v>
      </c>
      <c r="Q50" s="189" t="str">
        <f t="shared" si="6"/>
        <v>Approach Expectations</v>
      </c>
    </row>
    <row r="51" spans="1:17">
      <c r="A51" s="2"/>
      <c r="B51" s="183" t="s">
        <v>713</v>
      </c>
      <c r="C51" s="184" t="s">
        <v>714</v>
      </c>
      <c r="D51" s="186">
        <v>20</v>
      </c>
      <c r="E51" s="189" t="str">
        <f t="shared" si="7"/>
        <v>Below Expectations</v>
      </c>
      <c r="F51" s="187">
        <v>28</v>
      </c>
      <c r="G51" s="189" t="str">
        <f t="shared" si="8"/>
        <v>Approach Expectations</v>
      </c>
      <c r="H51" s="187">
        <v>26</v>
      </c>
      <c r="I51" s="189" t="str">
        <f t="shared" si="9"/>
        <v>Approach Expectations</v>
      </c>
      <c r="J51" s="187">
        <v>38</v>
      </c>
      <c r="K51" s="189" t="str">
        <f t="shared" si="10"/>
        <v>Approach Expectations</v>
      </c>
      <c r="L51" s="187">
        <v>30</v>
      </c>
      <c r="M51" s="189" t="str">
        <f t="shared" si="4"/>
        <v>Approach Expectations</v>
      </c>
      <c r="N51" s="187">
        <v>40</v>
      </c>
      <c r="O51" s="189" t="str">
        <f t="shared" si="5"/>
        <v>Approach Expectations</v>
      </c>
      <c r="P51" s="187">
        <v>30</v>
      </c>
      <c r="Q51" s="189" t="str">
        <f t="shared" si="6"/>
        <v>Approach Expectations</v>
      </c>
    </row>
    <row r="52" spans="1:17">
      <c r="A52" s="2"/>
      <c r="B52" s="183" t="s">
        <v>249</v>
      </c>
      <c r="C52" s="184" t="s">
        <v>232</v>
      </c>
      <c r="D52" s="187">
        <v>0</v>
      </c>
      <c r="E52" s="189" t="str">
        <f t="shared" si="7"/>
        <v>Below Expectations</v>
      </c>
      <c r="F52" s="187">
        <v>0</v>
      </c>
      <c r="G52" s="189" t="str">
        <f t="shared" si="8"/>
        <v>Below Expectations</v>
      </c>
      <c r="H52" s="187">
        <v>20</v>
      </c>
      <c r="I52" s="189" t="str">
        <f t="shared" si="9"/>
        <v>Below Expectations</v>
      </c>
      <c r="J52" s="187">
        <v>0</v>
      </c>
      <c r="K52" s="189" t="str">
        <f t="shared" si="10"/>
        <v>Below Expectations</v>
      </c>
      <c r="L52" s="187">
        <v>21</v>
      </c>
      <c r="M52" s="189" t="str">
        <f t="shared" si="4"/>
        <v>Below Expectations</v>
      </c>
      <c r="N52" s="187">
        <v>20</v>
      </c>
      <c r="O52" s="189" t="str">
        <f t="shared" si="5"/>
        <v>Below Expectations</v>
      </c>
      <c r="P52" s="187">
        <v>0</v>
      </c>
      <c r="Q52" s="189" t="str">
        <f t="shared" si="6"/>
        <v>Below Expectations</v>
      </c>
    </row>
    <row r="53" spans="1:17">
      <c r="A53" s="2"/>
      <c r="B53" s="183" t="s">
        <v>247</v>
      </c>
      <c r="C53" s="184" t="s">
        <v>715</v>
      </c>
      <c r="D53" s="186" t="s">
        <v>694</v>
      </c>
      <c r="E53" s="189" t="str">
        <f t="shared" si="7"/>
        <v>⚠️⚠️</v>
      </c>
      <c r="F53" s="187"/>
      <c r="G53" s="189" t="str">
        <f t="shared" si="8"/>
        <v>Below Expectations</v>
      </c>
      <c r="H53" s="187"/>
      <c r="I53" s="189" t="str">
        <f t="shared" si="9"/>
        <v>Below Expectations</v>
      </c>
      <c r="J53" s="187"/>
      <c r="K53" s="189" t="str">
        <f t="shared" si="10"/>
        <v>Below Expectations</v>
      </c>
      <c r="L53" s="187"/>
      <c r="M53" s="189" t="str">
        <f t="shared" si="4"/>
        <v>Below Expectations</v>
      </c>
      <c r="N53" s="187"/>
      <c r="O53" s="189" t="str">
        <f t="shared" si="5"/>
        <v>Below Expectations</v>
      </c>
      <c r="P53" s="187"/>
      <c r="Q53" s="189" t="str">
        <f t="shared" si="6"/>
        <v>Below Expectations</v>
      </c>
    </row>
  </sheetData>
  <phoneticPr fontId="9" type="noConversion"/>
  <conditionalFormatting sqref="B2:P53">
    <cfRule type="expression" dxfId="41" priority="3">
      <formula>ISEVEN(ROW())</formula>
    </cfRule>
  </conditionalFormatting>
  <conditionalFormatting sqref="Q2:Q53">
    <cfRule type="expression" dxfId="40" priority="1">
      <formula>ISEVEN(ROW())</formula>
    </cfRule>
  </conditionalFormatting>
  <dataValidations xWindow="232" yWindow="365" count="2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Q1" xr:uid="{39A7FFFB-62A9-4638-89C6-02535DD7FE5B}"/>
    <dataValidation type="list" allowBlank="1" showErrorMessage="1" sqref="B51" xr:uid="{1E5558E6-9559-427B-AD25-3405A93927FB}">
      <formula1>"0,0%,1,10,11,12,13,14,15,16,17,18,19,2,20,21,22,23,24,25,25%,26,27,28,29,3,30,30%,31,32,33,34,35,35%,36,37,38,39,4,40,40%,41,42,43,44,45,45%,46,47,48,49,5,50,50%,51,52,55%,6,60%,65%,7,70%,8,9,A001749771,A002105962,A002198332,A002198634,A002198816,A0021989"&amp;"22,A002199129,A002199293,A002362886,A002363011,A002363164,A002363358,A002363382,A002363450,A002363480,A002363549,A002363573,A002363588,A002363639,A002494640,A002494651,A002494659,AKATCH TITUS OTIENO,ANINDO GLEN OPONDO,B,B-,B+,B001514116,B001514333,B001514"&amp;"473,B001515476,B001517383,B001517988,B001519059,B001719850,B001719871,B001719888,B001719932,B001720036,B001720073,B001720099,B001720129,B001720333,B001720386,B001720596,B001720707,B001720747,B001720788,B001720872,B001983278,B002304691,B002306377,B00335188"&amp;"2,B003439011,B003441588,B003441595,BUORO EUGINE ESMA,C,C-,C+,D,D+,IMBO SAMUEL OTIENO,LANGU TYRON OTIENO,MAYAMBA PHENNY APIYO,MAYAMBA WINNIE ADONGO,NOT AVAILABLE,OBAJE CALEB OCHUKA,OCHIENG AUSTINE ODIWUOR,OCHIENG MARK OMONDI,OCHIENG MARYANNE AKOTH,OCHIENG "&amp;"STEPHEN OTIENO,OCHIENG' SELINE ADHIAMBO ,ODHIAMBO DENIS OTIENO,ODHIAMBO EDITH ACHIENG,ODHIAMBO GEORGE OCHIENG,ODHIAMBO ROSE AWUOR,ODONGO,BENARD OKECH,OGOT CAROLINE ATIENO,OKOTH VENIA ANYANGO,OKUMU EMMANUEL ONYANGO,OLUOCH MELVINE AKINYI,OMBOK CATHRINE ADHI"&amp;"AMBO,OMBOK HOLYFILLED OCHIENG,OMBOK ROMANUS RAILA,OMONDI MARION AKINYI,OMONDI PAREL OCHIENG,OMONDI VICTOR OTIENO,OMONDI YVONNE AUMA,ONDIASO,FRANK LENOX,ONYANGO BARACK OMONDI,ONYANGO EUNICE AKOTH,OTIENO JAMES NICKSON ODUOR,OTIENO JENIPHER APIYO,OTIENO JOSE"&amp;"PH WASONGA,OTIENO MERYL ADHIAMBO,OTIENO PAUL OMONDI,OTIENO PAULINE VICKLINE LEAH,OTIENO SANDRA JOYLET AKINYI,OTIENO,HELLEN ATIENO,OUMA CHARLES ODHIAMBO,OUMA DICKENS OTIENO,OUMA EVALINE AWINO,OUMA HELLEN VALARY ATIENO,OUMA JOHN OWINO,OUMA MIKE OTIENO,OUMA "&amp;"WILLIAM ODHIAMBO,OWINO JULIA ACHIENG,OWINO SHEILA ADHIAMBO,OWINO TRIZAH ANGEL ACHIENG,OWINO VENESSA AUMA,WINDA ESTHER JUMA,X"</formula1>
    </dataValidation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03ED-D3E6-434F-90D0-BA71617C3EB6}">
  <sheetPr>
    <tabColor rgb="FF00B050"/>
    <pageSetUpPr fitToPage="1"/>
  </sheetPr>
  <dimension ref="A1:Y44"/>
  <sheetViews>
    <sheetView showGridLines="0" topLeftCell="G1" zoomScale="65" zoomScaleNormal="108" workbookViewId="0">
      <selection activeCell="Y44" sqref="Y44"/>
    </sheetView>
  </sheetViews>
  <sheetFormatPr defaultColWidth="8.81640625" defaultRowHeight="22.5"/>
  <cols>
    <col min="1" max="1" width="10.26953125" style="9" bestFit="1" customWidth="1"/>
    <col min="2" max="2" width="26.1796875" style="8" bestFit="1" customWidth="1"/>
    <col min="3" max="3" width="65.36328125" style="8" customWidth="1"/>
    <col min="4" max="4" width="11.81640625" style="8" bestFit="1" customWidth="1"/>
    <col min="5" max="5" width="49.7265625" style="8" customWidth="1"/>
    <col min="6" max="6" width="14.453125" style="8" bestFit="1" customWidth="1"/>
    <col min="7" max="7" width="37.7265625" style="8" customWidth="1"/>
    <col min="8" max="8" width="16.1796875" style="8" bestFit="1" customWidth="1"/>
    <col min="9" max="9" width="40.90625" style="8" customWidth="1"/>
    <col min="10" max="10" width="11.81640625" style="8" customWidth="1"/>
    <col min="11" max="11" width="46.08984375" style="8" customWidth="1"/>
    <col min="12" max="12" width="10.54296875" style="8" customWidth="1"/>
    <col min="13" max="13" width="48.54296875" style="8" customWidth="1"/>
    <col min="14" max="14" width="12.1796875" style="8" customWidth="1"/>
    <col min="15" max="15" width="41.54296875" style="8" customWidth="1"/>
    <col min="16" max="16" width="15.26953125" style="9" bestFit="1" customWidth="1"/>
    <col min="17" max="17" width="45.7265625" style="8" customWidth="1"/>
    <col min="18" max="18" width="16.81640625" style="8" bestFit="1" customWidth="1"/>
    <col min="19" max="19" width="43.7265625" style="8" customWidth="1"/>
    <col min="20" max="20" width="11" style="8" customWidth="1"/>
    <col min="21" max="21" width="40.7265625" style="8" customWidth="1"/>
    <col min="22" max="22" width="15.7265625" style="75" customWidth="1"/>
    <col min="23" max="23" width="23" style="8" hidden="1" customWidth="1"/>
    <col min="24" max="24" width="82.6328125" style="8" hidden="1" customWidth="1"/>
    <col min="25" max="25" width="58" style="8" bestFit="1" customWidth="1"/>
    <col min="26" max="16384" width="8.81640625" style="8"/>
  </cols>
  <sheetData>
    <row r="1" spans="1:25" s="6" customFormat="1" ht="23">
      <c r="A1" s="129" t="s">
        <v>83</v>
      </c>
      <c r="B1" s="4" t="s">
        <v>82</v>
      </c>
      <c r="C1" s="4" t="s">
        <v>0</v>
      </c>
      <c r="D1" s="5" t="s">
        <v>75</v>
      </c>
      <c r="E1" s="5" t="s">
        <v>590</v>
      </c>
      <c r="F1" s="5" t="s">
        <v>76</v>
      </c>
      <c r="G1" s="5" t="s">
        <v>640</v>
      </c>
      <c r="H1" s="5" t="s">
        <v>77</v>
      </c>
      <c r="I1" s="5" t="s">
        <v>641</v>
      </c>
      <c r="J1" s="5" t="s">
        <v>78</v>
      </c>
      <c r="K1" s="5" t="s">
        <v>647</v>
      </c>
      <c r="L1" s="5" t="s">
        <v>79</v>
      </c>
      <c r="M1" s="5" t="s">
        <v>648</v>
      </c>
      <c r="N1" s="5" t="s">
        <v>80</v>
      </c>
      <c r="O1" s="5" t="s">
        <v>645</v>
      </c>
      <c r="P1" s="5" t="s">
        <v>84</v>
      </c>
      <c r="Q1" s="5" t="s">
        <v>642</v>
      </c>
      <c r="R1" s="5" t="s">
        <v>354</v>
      </c>
      <c r="S1" s="5" t="s">
        <v>653</v>
      </c>
      <c r="T1" s="5" t="s">
        <v>81</v>
      </c>
      <c r="U1" s="5" t="s">
        <v>649</v>
      </c>
      <c r="V1" s="5" t="s">
        <v>690</v>
      </c>
      <c r="W1" s="5" t="s">
        <v>686</v>
      </c>
      <c r="X1" s="5" t="s">
        <v>687</v>
      </c>
      <c r="Y1" s="22" t="s">
        <v>691</v>
      </c>
    </row>
    <row r="2" spans="1:25" s="68" customFormat="1">
      <c r="A2" s="130">
        <v>1</v>
      </c>
      <c r="B2" s="10" t="s">
        <v>303</v>
      </c>
      <c r="C2" s="10" t="s">
        <v>304</v>
      </c>
      <c r="D2" s="69">
        <v>20</v>
      </c>
      <c r="E2" s="10" t="str">
        <f t="shared" ref="E2:E43" si="0">IF(D2="", "", IF(D2&lt;=15, "Below Expectations", IF(D2&lt;=30, "Approach Expectations", IF(D2&lt;=40, "Meet Expectations", IF(D2&lt;=50, "Exceeds Expectations")))))</f>
        <v>Approach Expectations</v>
      </c>
      <c r="F2" s="69">
        <v>49</v>
      </c>
      <c r="G2" s="10" t="str">
        <f t="shared" ref="G2:G43" si="1">IF(F2="","",IF(F2&lt;=24,"Below Expectations",IF(F2&lt;=38,"Approach Expectations",IF(F2&lt;=49,"Meet  Expectations",IF(F2&lt;=68,"Exceeds  Expectations")))))</f>
        <v>Meet  Expectations</v>
      </c>
      <c r="H2" s="69">
        <v>20</v>
      </c>
      <c r="I2" s="10" t="str">
        <f t="shared" ref="I2:I43" si="2">IF(H2="","",IF(H2&lt;=15,"Below Expectations",IF(H2&lt;=30,"Approach Expectations",IF(H2&lt;=40,"Meet  Expectations",IF(H2&lt;=50,"Exceeds  Expectations")))))</f>
        <v>Approach Expectations</v>
      </c>
      <c r="J2" s="69">
        <v>16</v>
      </c>
      <c r="K2" s="10" t="str">
        <f t="shared" ref="K2:K43" si="3">IF(J2="","",IF(J2&lt;=9,"Below Expectations",IF(J2&lt;=14,"Approach Expectations",IF(J2&lt;=17,"Meet  Expectations",IF(J2&lt;=25,"Exceeds  Expectations")))))</f>
        <v>Meet  Expectations</v>
      </c>
      <c r="L2" s="69">
        <v>17</v>
      </c>
      <c r="M2" s="10" t="str">
        <f t="shared" ref="M2:M43" si="4">IF(L2="","",IF(L2&lt;=10,"Below Expectations",IF(L2&lt;=20,"Approach Expectations",IF(L2&lt;=30,"Meet  Expectations",IF(L2&lt;=40,"Exceeds  Expectations")))))</f>
        <v>Approach Expectations</v>
      </c>
      <c r="N2" s="70">
        <v>39</v>
      </c>
      <c r="O2" s="10" t="str">
        <f t="shared" ref="O2:O43" si="5">IF(N2="","",IF(N2&lt;=18,"Below Expectations",IF(N2&lt;=35,"Approach Expectations",IF(N2&lt;=54,"Meet  Expectations",IF(N2&lt;=66,"Exceeds  Expectations")))))</f>
        <v>Meet  Expectations</v>
      </c>
      <c r="P2" s="67">
        <v>7</v>
      </c>
      <c r="Q2" s="10" t="str">
        <f t="shared" ref="Q2:Q43" si="6">IF(P2="","",IF(P2&lt;=15,"Below Expectations",IF(P2&lt;=30,"Approach Expectations",IF(P2&lt;=40,"Meet  Expectations",IF(P2&lt;=50,"Exceeds  Expectations")))))</f>
        <v>Below Expectations</v>
      </c>
      <c r="R2" s="70">
        <v>21</v>
      </c>
      <c r="S2" s="10" t="str">
        <f t="shared" ref="S2:S43" si="7">IF(R2="","",IF(R2&lt;=15,"Below Expectations",IF(R2&lt;=30,"Approach Expectations",IF(R2&lt;=40,"Meet  Expectations",IF(R2&lt;=52,"Exceeds  Expectations")))))</f>
        <v>Approach Expectations</v>
      </c>
      <c r="T2" s="69">
        <v>38</v>
      </c>
      <c r="U2" s="79" t="str">
        <f t="shared" ref="U2:U43" si="8">IF(T2="","",IF(T2&lt;=15,"Below Expectations",IF(T2&lt;=30,"Approach Expectations",IF(T2&lt;=40,"Meet  Expectations",IF(T2&lt;=50,"Exceeds  Expectations")))))</f>
        <v>Meet  Expectations</v>
      </c>
      <c r="V2" s="86"/>
      <c r="W2" s="48"/>
      <c r="X2" s="49"/>
      <c r="Y2" s="79"/>
    </row>
    <row r="3" spans="1:25" s="68" customFormat="1">
      <c r="A3" s="130">
        <v>2</v>
      </c>
      <c r="B3" s="10" t="s">
        <v>309</v>
      </c>
      <c r="C3" s="10" t="s">
        <v>310</v>
      </c>
      <c r="D3" s="69">
        <v>20</v>
      </c>
      <c r="E3" s="10" t="str">
        <f t="shared" si="0"/>
        <v>Approach Expectations</v>
      </c>
      <c r="F3" s="69">
        <v>49</v>
      </c>
      <c r="G3" s="10" t="str">
        <f t="shared" si="1"/>
        <v>Meet  Expectations</v>
      </c>
      <c r="H3" s="69">
        <v>17</v>
      </c>
      <c r="I3" s="10" t="str">
        <f t="shared" si="2"/>
        <v>Approach Expectations</v>
      </c>
      <c r="J3" s="69">
        <v>10</v>
      </c>
      <c r="K3" s="10" t="str">
        <f t="shared" si="3"/>
        <v>Approach Expectations</v>
      </c>
      <c r="L3" s="69">
        <v>17</v>
      </c>
      <c r="M3" s="10" t="str">
        <f t="shared" si="4"/>
        <v>Approach Expectations</v>
      </c>
      <c r="N3" s="70">
        <v>41</v>
      </c>
      <c r="O3" s="10" t="str">
        <f t="shared" si="5"/>
        <v>Meet  Expectations</v>
      </c>
      <c r="P3" s="67">
        <v>10</v>
      </c>
      <c r="Q3" s="10" t="str">
        <f t="shared" si="6"/>
        <v>Below Expectations</v>
      </c>
      <c r="R3" s="70">
        <v>12</v>
      </c>
      <c r="S3" s="10" t="str">
        <f t="shared" si="7"/>
        <v>Below Expectations</v>
      </c>
      <c r="T3" s="69">
        <v>36</v>
      </c>
      <c r="U3" s="191" t="str">
        <f t="shared" si="8"/>
        <v>Meet  Expectations</v>
      </c>
      <c r="V3" s="86"/>
      <c r="W3" s="48"/>
      <c r="X3" s="49"/>
      <c r="Y3" s="79"/>
    </row>
    <row r="4" spans="1:25" s="68" customFormat="1">
      <c r="A4" s="130">
        <v>3</v>
      </c>
      <c r="B4" s="10" t="s">
        <v>321</v>
      </c>
      <c r="C4" s="10" t="s">
        <v>322</v>
      </c>
      <c r="D4" s="74">
        <v>11</v>
      </c>
      <c r="E4" s="10" t="str">
        <f t="shared" si="0"/>
        <v>Below Expectations</v>
      </c>
      <c r="F4" s="74">
        <v>49</v>
      </c>
      <c r="G4" s="10" t="str">
        <f t="shared" si="1"/>
        <v>Meet  Expectations</v>
      </c>
      <c r="H4" s="74">
        <v>25</v>
      </c>
      <c r="I4" s="10" t="str">
        <f t="shared" si="2"/>
        <v>Approach Expectations</v>
      </c>
      <c r="J4" s="74">
        <v>16</v>
      </c>
      <c r="K4" s="10" t="str">
        <f t="shared" si="3"/>
        <v>Meet  Expectations</v>
      </c>
      <c r="L4" s="74">
        <v>15</v>
      </c>
      <c r="M4" s="10" t="str">
        <f t="shared" si="4"/>
        <v>Approach Expectations</v>
      </c>
      <c r="N4" s="70">
        <v>27</v>
      </c>
      <c r="O4" s="10" t="str">
        <f t="shared" si="5"/>
        <v>Approach Expectations</v>
      </c>
      <c r="P4" s="67">
        <v>6</v>
      </c>
      <c r="Q4" s="10" t="str">
        <f t="shared" si="6"/>
        <v>Below Expectations</v>
      </c>
      <c r="R4" s="70">
        <v>23</v>
      </c>
      <c r="S4" s="10" t="str">
        <f t="shared" si="7"/>
        <v>Approach Expectations</v>
      </c>
      <c r="T4" s="69">
        <v>34</v>
      </c>
      <c r="U4" s="191" t="str">
        <f t="shared" si="8"/>
        <v>Meet  Expectations</v>
      </c>
      <c r="V4" s="86"/>
      <c r="W4" s="48"/>
      <c r="X4" s="49"/>
      <c r="Y4" s="79"/>
    </row>
    <row r="5" spans="1:25" s="68" customFormat="1">
      <c r="A5" s="130">
        <v>4</v>
      </c>
      <c r="B5" s="10" t="s">
        <v>325</v>
      </c>
      <c r="C5" s="10" t="s">
        <v>326</v>
      </c>
      <c r="D5" s="67">
        <v>18</v>
      </c>
      <c r="E5" s="10" t="str">
        <f t="shared" si="0"/>
        <v>Approach Expectations</v>
      </c>
      <c r="F5" s="67">
        <v>37</v>
      </c>
      <c r="G5" s="10" t="str">
        <f t="shared" si="1"/>
        <v>Approach Expectations</v>
      </c>
      <c r="H5" s="67">
        <v>22</v>
      </c>
      <c r="I5" s="10" t="str">
        <f t="shared" si="2"/>
        <v>Approach Expectations</v>
      </c>
      <c r="J5" s="67">
        <v>10</v>
      </c>
      <c r="K5" s="10" t="str">
        <f t="shared" si="3"/>
        <v>Approach Expectations</v>
      </c>
      <c r="L5" s="67">
        <v>14</v>
      </c>
      <c r="M5" s="10" t="str">
        <f t="shared" si="4"/>
        <v>Approach Expectations</v>
      </c>
      <c r="N5" s="70">
        <v>17</v>
      </c>
      <c r="O5" s="10" t="str">
        <f t="shared" si="5"/>
        <v>Below Expectations</v>
      </c>
      <c r="P5" s="67">
        <v>16</v>
      </c>
      <c r="Q5" s="10" t="str">
        <f t="shared" si="6"/>
        <v>Approach Expectations</v>
      </c>
      <c r="R5" s="70">
        <v>18</v>
      </c>
      <c r="S5" s="10" t="str">
        <f t="shared" si="7"/>
        <v>Approach Expectations</v>
      </c>
      <c r="T5" s="69">
        <v>25</v>
      </c>
      <c r="U5" s="191" t="str">
        <f t="shared" si="8"/>
        <v>Approach Expectations</v>
      </c>
      <c r="V5" s="86"/>
      <c r="W5" s="48"/>
      <c r="X5" s="49"/>
      <c r="Y5" s="79"/>
    </row>
    <row r="6" spans="1:25" s="68" customFormat="1">
      <c r="A6" s="130">
        <v>5</v>
      </c>
      <c r="B6" s="10" t="s">
        <v>347</v>
      </c>
      <c r="C6" s="10" t="s">
        <v>348</v>
      </c>
      <c r="D6" s="74">
        <v>10</v>
      </c>
      <c r="E6" s="10" t="str">
        <f t="shared" si="0"/>
        <v>Below Expectations</v>
      </c>
      <c r="F6" s="74">
        <v>46</v>
      </c>
      <c r="G6" s="10" t="str">
        <f t="shared" si="1"/>
        <v>Meet  Expectations</v>
      </c>
      <c r="H6" s="74">
        <v>28</v>
      </c>
      <c r="I6" s="10" t="str">
        <f t="shared" si="2"/>
        <v>Approach Expectations</v>
      </c>
      <c r="J6" s="74">
        <v>15</v>
      </c>
      <c r="K6" s="10" t="str">
        <f t="shared" si="3"/>
        <v>Meet  Expectations</v>
      </c>
      <c r="L6" s="74">
        <v>13</v>
      </c>
      <c r="M6" s="10" t="str">
        <f t="shared" si="4"/>
        <v>Approach Expectations</v>
      </c>
      <c r="N6" s="70">
        <v>8</v>
      </c>
      <c r="O6" s="10" t="str">
        <f t="shared" si="5"/>
        <v>Below Expectations</v>
      </c>
      <c r="P6" s="67">
        <v>5</v>
      </c>
      <c r="Q6" s="10" t="str">
        <f t="shared" si="6"/>
        <v>Below Expectations</v>
      </c>
      <c r="R6" s="70">
        <v>8</v>
      </c>
      <c r="S6" s="10" t="str">
        <f t="shared" si="7"/>
        <v>Below Expectations</v>
      </c>
      <c r="T6" s="69">
        <v>12</v>
      </c>
      <c r="U6" s="191" t="str">
        <f t="shared" si="8"/>
        <v>Below Expectations</v>
      </c>
      <c r="V6" s="86"/>
      <c r="W6" s="48"/>
      <c r="X6" s="49"/>
      <c r="Y6" s="79"/>
    </row>
    <row r="7" spans="1:25" s="68" customFormat="1">
      <c r="A7" s="130">
        <v>6</v>
      </c>
      <c r="B7" s="10" t="s">
        <v>281</v>
      </c>
      <c r="C7" s="10" t="s">
        <v>282</v>
      </c>
      <c r="D7" s="69">
        <v>6</v>
      </c>
      <c r="E7" s="10" t="str">
        <f t="shared" si="0"/>
        <v>Below Expectations</v>
      </c>
      <c r="F7" s="69">
        <v>34</v>
      </c>
      <c r="G7" s="10" t="str">
        <f t="shared" si="1"/>
        <v>Approach Expectations</v>
      </c>
      <c r="H7" s="69">
        <v>20</v>
      </c>
      <c r="I7" s="10" t="str">
        <f t="shared" si="2"/>
        <v>Approach Expectations</v>
      </c>
      <c r="J7" s="69">
        <v>12</v>
      </c>
      <c r="K7" s="10" t="str">
        <f t="shared" si="3"/>
        <v>Approach Expectations</v>
      </c>
      <c r="L7" s="69">
        <v>11</v>
      </c>
      <c r="M7" s="10" t="str">
        <f t="shared" si="4"/>
        <v>Approach Expectations</v>
      </c>
      <c r="N7" s="70">
        <v>26</v>
      </c>
      <c r="O7" s="10" t="str">
        <f t="shared" si="5"/>
        <v>Approach Expectations</v>
      </c>
      <c r="P7" s="67">
        <v>12</v>
      </c>
      <c r="Q7" s="10" t="str">
        <f t="shared" si="6"/>
        <v>Below Expectations</v>
      </c>
      <c r="R7" s="70">
        <v>14</v>
      </c>
      <c r="S7" s="10" t="str">
        <f t="shared" si="7"/>
        <v>Below Expectations</v>
      </c>
      <c r="T7" s="69">
        <v>30</v>
      </c>
      <c r="U7" s="191" t="str">
        <f t="shared" si="8"/>
        <v>Approach Expectations</v>
      </c>
      <c r="V7" s="86"/>
      <c r="W7" s="48"/>
      <c r="X7" s="49"/>
      <c r="Y7" s="79"/>
    </row>
    <row r="8" spans="1:25" s="68" customFormat="1">
      <c r="A8" s="130">
        <v>7</v>
      </c>
      <c r="B8" s="10" t="s">
        <v>299</v>
      </c>
      <c r="C8" s="10" t="s">
        <v>300</v>
      </c>
      <c r="D8" s="69">
        <v>10</v>
      </c>
      <c r="E8" s="10" t="str">
        <f t="shared" si="0"/>
        <v>Below Expectations</v>
      </c>
      <c r="F8" s="69">
        <v>55</v>
      </c>
      <c r="G8" s="10" t="str">
        <f t="shared" si="1"/>
        <v>Exceeds  Expectations</v>
      </c>
      <c r="H8" s="69">
        <v>22</v>
      </c>
      <c r="I8" s="10" t="str">
        <f t="shared" si="2"/>
        <v>Approach Expectations</v>
      </c>
      <c r="J8" s="69">
        <v>15</v>
      </c>
      <c r="K8" s="10" t="str">
        <f t="shared" si="3"/>
        <v>Meet  Expectations</v>
      </c>
      <c r="L8" s="69">
        <v>6</v>
      </c>
      <c r="M8" s="10" t="str">
        <f t="shared" si="4"/>
        <v>Below Expectations</v>
      </c>
      <c r="N8" s="70">
        <v>39</v>
      </c>
      <c r="O8" s="10" t="str">
        <f t="shared" si="5"/>
        <v>Meet  Expectations</v>
      </c>
      <c r="P8" s="67">
        <v>5</v>
      </c>
      <c r="Q8" s="10" t="str">
        <f t="shared" si="6"/>
        <v>Below Expectations</v>
      </c>
      <c r="R8" s="70">
        <v>18</v>
      </c>
      <c r="S8" s="10" t="str">
        <f t="shared" si="7"/>
        <v>Approach Expectations</v>
      </c>
      <c r="T8" s="69">
        <v>31</v>
      </c>
      <c r="U8" s="191" t="str">
        <f t="shared" si="8"/>
        <v>Meet  Expectations</v>
      </c>
      <c r="V8" s="86"/>
      <c r="W8" s="48"/>
      <c r="X8" s="49"/>
      <c r="Y8" s="79"/>
    </row>
    <row r="9" spans="1:25" s="68" customFormat="1">
      <c r="A9" s="130">
        <v>8</v>
      </c>
      <c r="B9" s="10" t="s">
        <v>305</v>
      </c>
      <c r="C9" s="10" t="s">
        <v>306</v>
      </c>
      <c r="D9" s="69">
        <v>13</v>
      </c>
      <c r="E9" s="10" t="str">
        <f t="shared" si="0"/>
        <v>Below Expectations</v>
      </c>
      <c r="F9" s="69">
        <v>33</v>
      </c>
      <c r="G9" s="10" t="str">
        <f t="shared" si="1"/>
        <v>Approach Expectations</v>
      </c>
      <c r="H9" s="69">
        <v>31</v>
      </c>
      <c r="I9" s="10" t="str">
        <f t="shared" si="2"/>
        <v>Meet  Expectations</v>
      </c>
      <c r="J9" s="69">
        <v>9</v>
      </c>
      <c r="K9" s="10" t="str">
        <f t="shared" si="3"/>
        <v>Below Expectations</v>
      </c>
      <c r="L9" s="69">
        <v>21</v>
      </c>
      <c r="M9" s="10" t="str">
        <f t="shared" si="4"/>
        <v>Meet  Expectations</v>
      </c>
      <c r="N9" s="70">
        <v>30</v>
      </c>
      <c r="O9" s="10" t="str">
        <f t="shared" si="5"/>
        <v>Approach Expectations</v>
      </c>
      <c r="P9" s="67">
        <v>11</v>
      </c>
      <c r="Q9" s="10" t="str">
        <f t="shared" si="6"/>
        <v>Below Expectations</v>
      </c>
      <c r="R9" s="70">
        <v>21</v>
      </c>
      <c r="S9" s="10" t="str">
        <f t="shared" si="7"/>
        <v>Approach Expectations</v>
      </c>
      <c r="T9" s="69">
        <v>26</v>
      </c>
      <c r="U9" s="191" t="str">
        <f t="shared" si="8"/>
        <v>Approach Expectations</v>
      </c>
      <c r="V9" s="86"/>
      <c r="W9" s="48"/>
      <c r="X9" s="49"/>
      <c r="Y9" s="79"/>
    </row>
    <row r="10" spans="1:25" s="68" customFormat="1">
      <c r="A10" s="130">
        <v>9</v>
      </c>
      <c r="B10" s="10" t="s">
        <v>279</v>
      </c>
      <c r="C10" s="10" t="s">
        <v>280</v>
      </c>
      <c r="D10" s="69">
        <v>5</v>
      </c>
      <c r="E10" s="10" t="str">
        <f t="shared" si="0"/>
        <v>Below Expectations</v>
      </c>
      <c r="F10" s="69">
        <v>51</v>
      </c>
      <c r="G10" s="10" t="str">
        <f t="shared" si="1"/>
        <v>Exceeds  Expectations</v>
      </c>
      <c r="H10" s="69">
        <v>25</v>
      </c>
      <c r="I10" s="10" t="str">
        <f t="shared" si="2"/>
        <v>Approach Expectations</v>
      </c>
      <c r="J10" s="69">
        <v>8</v>
      </c>
      <c r="K10" s="10" t="str">
        <f t="shared" si="3"/>
        <v>Below Expectations</v>
      </c>
      <c r="L10" s="69">
        <v>12</v>
      </c>
      <c r="M10" s="10" t="str">
        <f t="shared" si="4"/>
        <v>Approach Expectations</v>
      </c>
      <c r="N10" s="70">
        <v>24</v>
      </c>
      <c r="O10" s="10" t="str">
        <f t="shared" si="5"/>
        <v>Approach Expectations</v>
      </c>
      <c r="P10" s="67">
        <v>7</v>
      </c>
      <c r="Q10" s="10" t="str">
        <f t="shared" si="6"/>
        <v>Below Expectations</v>
      </c>
      <c r="R10" s="70">
        <v>18</v>
      </c>
      <c r="S10" s="10" t="str">
        <f t="shared" si="7"/>
        <v>Approach Expectations</v>
      </c>
      <c r="T10" s="69">
        <v>28</v>
      </c>
      <c r="U10" s="191" t="str">
        <f t="shared" si="8"/>
        <v>Approach Expectations</v>
      </c>
      <c r="V10" s="86"/>
      <c r="W10" s="48"/>
      <c r="X10" s="49"/>
      <c r="Y10" s="79"/>
    </row>
    <row r="11" spans="1:25" s="68" customFormat="1">
      <c r="A11" s="130">
        <v>10</v>
      </c>
      <c r="B11" s="10" t="s">
        <v>319</v>
      </c>
      <c r="C11" s="10" t="s">
        <v>320</v>
      </c>
      <c r="D11" s="69">
        <v>10</v>
      </c>
      <c r="E11" s="10" t="str">
        <f t="shared" si="0"/>
        <v>Below Expectations</v>
      </c>
      <c r="F11" s="69">
        <v>47</v>
      </c>
      <c r="G11" s="10" t="str">
        <f t="shared" si="1"/>
        <v>Meet  Expectations</v>
      </c>
      <c r="H11" s="69">
        <v>20</v>
      </c>
      <c r="I11" s="10" t="str">
        <f t="shared" si="2"/>
        <v>Approach Expectations</v>
      </c>
      <c r="J11" s="69">
        <v>9</v>
      </c>
      <c r="K11" s="10" t="str">
        <f t="shared" si="3"/>
        <v>Below Expectations</v>
      </c>
      <c r="L11" s="69">
        <v>8</v>
      </c>
      <c r="M11" s="10" t="str">
        <f t="shared" si="4"/>
        <v>Below Expectations</v>
      </c>
      <c r="N11" s="70">
        <v>23</v>
      </c>
      <c r="O11" s="10" t="str">
        <f t="shared" si="5"/>
        <v>Approach Expectations</v>
      </c>
      <c r="P11" s="67">
        <v>3</v>
      </c>
      <c r="Q11" s="10" t="str">
        <f t="shared" si="6"/>
        <v>Below Expectations</v>
      </c>
      <c r="R11" s="70">
        <v>18</v>
      </c>
      <c r="S11" s="10" t="str">
        <f t="shared" si="7"/>
        <v>Approach Expectations</v>
      </c>
      <c r="T11" s="69">
        <v>29</v>
      </c>
      <c r="U11" s="191" t="str">
        <f t="shared" si="8"/>
        <v>Approach Expectations</v>
      </c>
      <c r="V11" s="86"/>
      <c r="W11" s="48"/>
      <c r="X11" s="49"/>
      <c r="Y11" s="79"/>
    </row>
    <row r="12" spans="1:25" s="68" customFormat="1">
      <c r="A12" s="130">
        <v>11</v>
      </c>
      <c r="B12" s="10" t="s">
        <v>343</v>
      </c>
      <c r="C12" s="10" t="s">
        <v>344</v>
      </c>
      <c r="D12" s="74">
        <v>7</v>
      </c>
      <c r="E12" s="10" t="str">
        <f t="shared" si="0"/>
        <v>Below Expectations</v>
      </c>
      <c r="F12" s="74">
        <v>29</v>
      </c>
      <c r="G12" s="10" t="str">
        <f t="shared" si="1"/>
        <v>Approach Expectations</v>
      </c>
      <c r="H12" s="74">
        <v>19</v>
      </c>
      <c r="I12" s="10" t="str">
        <f t="shared" si="2"/>
        <v>Approach Expectations</v>
      </c>
      <c r="J12" s="74">
        <v>10</v>
      </c>
      <c r="K12" s="10" t="str">
        <f t="shared" si="3"/>
        <v>Approach Expectations</v>
      </c>
      <c r="L12" s="74">
        <v>13</v>
      </c>
      <c r="M12" s="10" t="str">
        <f t="shared" si="4"/>
        <v>Approach Expectations</v>
      </c>
      <c r="N12" s="70">
        <v>25</v>
      </c>
      <c r="O12" s="10" t="str">
        <f t="shared" si="5"/>
        <v>Approach Expectations</v>
      </c>
      <c r="P12" s="67">
        <v>7</v>
      </c>
      <c r="Q12" s="10" t="str">
        <f t="shared" si="6"/>
        <v>Below Expectations</v>
      </c>
      <c r="R12" s="70">
        <v>14</v>
      </c>
      <c r="S12" s="10" t="str">
        <f t="shared" si="7"/>
        <v>Below Expectations</v>
      </c>
      <c r="T12" s="69">
        <v>18</v>
      </c>
      <c r="U12" s="191" t="str">
        <f t="shared" si="8"/>
        <v>Approach Expectations</v>
      </c>
      <c r="V12" s="86"/>
      <c r="W12" s="48"/>
      <c r="X12" s="49"/>
      <c r="Y12" s="79"/>
    </row>
    <row r="13" spans="1:25" s="68" customFormat="1">
      <c r="A13" s="130">
        <v>12</v>
      </c>
      <c r="B13" s="10" t="s">
        <v>287</v>
      </c>
      <c r="C13" s="10" t="s">
        <v>288</v>
      </c>
      <c r="D13" s="69">
        <v>4</v>
      </c>
      <c r="E13" s="10" t="str">
        <f t="shared" si="0"/>
        <v>Below Expectations</v>
      </c>
      <c r="F13" s="69">
        <v>0</v>
      </c>
      <c r="G13" s="10" t="str">
        <f t="shared" si="1"/>
        <v>Below Expectations</v>
      </c>
      <c r="H13" s="69">
        <v>20</v>
      </c>
      <c r="I13" s="10" t="str">
        <f t="shared" si="2"/>
        <v>Approach Expectations</v>
      </c>
      <c r="J13" s="69">
        <v>11</v>
      </c>
      <c r="K13" s="10" t="str">
        <f t="shared" si="3"/>
        <v>Approach Expectations</v>
      </c>
      <c r="L13" s="69">
        <v>10</v>
      </c>
      <c r="M13" s="10" t="str">
        <f t="shared" si="4"/>
        <v>Below Expectations</v>
      </c>
      <c r="N13" s="70">
        <v>14</v>
      </c>
      <c r="O13" s="10" t="str">
        <f t="shared" si="5"/>
        <v>Below Expectations</v>
      </c>
      <c r="P13" s="67">
        <v>6</v>
      </c>
      <c r="Q13" s="10" t="str">
        <f t="shared" si="6"/>
        <v>Below Expectations</v>
      </c>
      <c r="R13" s="70">
        <v>15</v>
      </c>
      <c r="S13" s="10" t="str">
        <f t="shared" si="7"/>
        <v>Below Expectations</v>
      </c>
      <c r="T13" s="69">
        <v>15</v>
      </c>
      <c r="U13" s="191" t="str">
        <f t="shared" si="8"/>
        <v>Below Expectations</v>
      </c>
      <c r="V13" s="86"/>
      <c r="W13" s="48"/>
      <c r="X13" s="49"/>
      <c r="Y13" s="79"/>
    </row>
    <row r="14" spans="1:25" s="68" customFormat="1">
      <c r="A14" s="130">
        <v>13</v>
      </c>
      <c r="B14" s="10" t="s">
        <v>337</v>
      </c>
      <c r="C14" s="10" t="s">
        <v>338</v>
      </c>
      <c r="D14" s="74">
        <v>9</v>
      </c>
      <c r="E14" s="10" t="str">
        <f t="shared" si="0"/>
        <v>Below Expectations</v>
      </c>
      <c r="F14" s="74">
        <v>26</v>
      </c>
      <c r="G14" s="10" t="str">
        <f t="shared" si="1"/>
        <v>Approach Expectations</v>
      </c>
      <c r="H14" s="74">
        <v>23</v>
      </c>
      <c r="I14" s="10" t="str">
        <f t="shared" si="2"/>
        <v>Approach Expectations</v>
      </c>
      <c r="J14" s="74">
        <v>10</v>
      </c>
      <c r="K14" s="10" t="str">
        <f t="shared" si="3"/>
        <v>Approach Expectations</v>
      </c>
      <c r="L14" s="74">
        <v>12</v>
      </c>
      <c r="M14" s="10" t="str">
        <f t="shared" si="4"/>
        <v>Approach Expectations</v>
      </c>
      <c r="N14" s="70">
        <v>32</v>
      </c>
      <c r="O14" s="10" t="str">
        <f t="shared" si="5"/>
        <v>Approach Expectations</v>
      </c>
      <c r="P14" s="67">
        <v>6</v>
      </c>
      <c r="Q14" s="10" t="str">
        <f t="shared" si="6"/>
        <v>Below Expectations</v>
      </c>
      <c r="R14" s="70">
        <v>17</v>
      </c>
      <c r="S14" s="10" t="str">
        <f t="shared" si="7"/>
        <v>Approach Expectations</v>
      </c>
      <c r="T14" s="69">
        <v>20</v>
      </c>
      <c r="U14" s="191" t="str">
        <f t="shared" si="8"/>
        <v>Approach Expectations</v>
      </c>
      <c r="V14" s="86"/>
      <c r="W14" s="48"/>
      <c r="X14" s="49"/>
      <c r="Y14" s="79"/>
    </row>
    <row r="15" spans="1:25" s="68" customFormat="1">
      <c r="A15" s="130">
        <v>14</v>
      </c>
      <c r="B15" s="10" t="s">
        <v>333</v>
      </c>
      <c r="C15" s="10" t="s">
        <v>334</v>
      </c>
      <c r="D15" s="69">
        <v>4</v>
      </c>
      <c r="E15" s="10" t="str">
        <f t="shared" si="0"/>
        <v>Below Expectations</v>
      </c>
      <c r="F15" s="69">
        <v>48</v>
      </c>
      <c r="G15" s="10" t="str">
        <f t="shared" si="1"/>
        <v>Meet  Expectations</v>
      </c>
      <c r="H15" s="69">
        <v>19</v>
      </c>
      <c r="I15" s="10" t="str">
        <f t="shared" si="2"/>
        <v>Approach Expectations</v>
      </c>
      <c r="J15" s="74">
        <v>8</v>
      </c>
      <c r="K15" s="10" t="str">
        <f t="shared" si="3"/>
        <v>Below Expectations</v>
      </c>
      <c r="L15" s="74">
        <v>11</v>
      </c>
      <c r="M15" s="10" t="str">
        <f t="shared" si="4"/>
        <v>Approach Expectations</v>
      </c>
      <c r="N15" s="70">
        <v>7</v>
      </c>
      <c r="O15" s="10" t="str">
        <f t="shared" si="5"/>
        <v>Below Expectations</v>
      </c>
      <c r="P15" s="67">
        <v>7</v>
      </c>
      <c r="Q15" s="10" t="str">
        <f t="shared" si="6"/>
        <v>Below Expectations</v>
      </c>
      <c r="R15" s="70">
        <v>15</v>
      </c>
      <c r="S15" s="10" t="str">
        <f t="shared" si="7"/>
        <v>Below Expectations</v>
      </c>
      <c r="T15" s="69">
        <v>28</v>
      </c>
      <c r="U15" s="191" t="str">
        <f t="shared" si="8"/>
        <v>Approach Expectations</v>
      </c>
      <c r="V15" s="86"/>
      <c r="W15" s="48"/>
      <c r="X15" s="49"/>
      <c r="Y15" s="79"/>
    </row>
    <row r="16" spans="1:25" s="68" customFormat="1">
      <c r="A16" s="130">
        <v>15</v>
      </c>
      <c r="B16" s="10" t="s">
        <v>301</v>
      </c>
      <c r="C16" s="10" t="s">
        <v>302</v>
      </c>
      <c r="D16" s="69">
        <v>7</v>
      </c>
      <c r="E16" s="10" t="str">
        <f t="shared" si="0"/>
        <v>Below Expectations</v>
      </c>
      <c r="F16" s="69">
        <v>36</v>
      </c>
      <c r="G16" s="10" t="str">
        <f t="shared" si="1"/>
        <v>Approach Expectations</v>
      </c>
      <c r="H16" s="69">
        <v>22</v>
      </c>
      <c r="I16" s="10" t="str">
        <f t="shared" si="2"/>
        <v>Approach Expectations</v>
      </c>
      <c r="J16" s="69">
        <v>15</v>
      </c>
      <c r="K16" s="10" t="str">
        <f t="shared" si="3"/>
        <v>Meet  Expectations</v>
      </c>
      <c r="L16" s="69">
        <v>5</v>
      </c>
      <c r="M16" s="10" t="str">
        <f t="shared" si="4"/>
        <v>Below Expectations</v>
      </c>
      <c r="N16" s="70">
        <v>25</v>
      </c>
      <c r="O16" s="10" t="str">
        <f t="shared" si="5"/>
        <v>Approach Expectations</v>
      </c>
      <c r="P16" s="67">
        <v>4</v>
      </c>
      <c r="Q16" s="10" t="str">
        <f t="shared" si="6"/>
        <v>Below Expectations</v>
      </c>
      <c r="R16" s="70">
        <v>12</v>
      </c>
      <c r="S16" s="10" t="str">
        <f t="shared" si="7"/>
        <v>Below Expectations</v>
      </c>
      <c r="T16" s="69">
        <v>24</v>
      </c>
      <c r="U16" s="191" t="str">
        <f t="shared" si="8"/>
        <v>Approach Expectations</v>
      </c>
      <c r="V16" s="86"/>
      <c r="W16" s="48"/>
      <c r="X16" s="49"/>
      <c r="Y16" s="79"/>
    </row>
    <row r="17" spans="1:25" s="68" customFormat="1">
      <c r="A17" s="130">
        <v>16</v>
      </c>
      <c r="B17" s="10" t="s">
        <v>295</v>
      </c>
      <c r="C17" s="10" t="s">
        <v>296</v>
      </c>
      <c r="D17" s="69">
        <v>10</v>
      </c>
      <c r="E17" s="10" t="str">
        <f t="shared" si="0"/>
        <v>Below Expectations</v>
      </c>
      <c r="F17" s="69">
        <v>26</v>
      </c>
      <c r="G17" s="10" t="str">
        <f t="shared" si="1"/>
        <v>Approach Expectations</v>
      </c>
      <c r="H17" s="69">
        <v>20</v>
      </c>
      <c r="I17" s="10" t="str">
        <f t="shared" si="2"/>
        <v>Approach Expectations</v>
      </c>
      <c r="J17" s="69">
        <v>8</v>
      </c>
      <c r="K17" s="10" t="str">
        <f t="shared" si="3"/>
        <v>Below Expectations</v>
      </c>
      <c r="L17" s="69">
        <v>9</v>
      </c>
      <c r="M17" s="10" t="str">
        <f t="shared" si="4"/>
        <v>Below Expectations</v>
      </c>
      <c r="N17" s="70">
        <v>20</v>
      </c>
      <c r="O17" s="10" t="str">
        <f t="shared" si="5"/>
        <v>Approach Expectations</v>
      </c>
      <c r="P17" s="67">
        <v>3</v>
      </c>
      <c r="Q17" s="10" t="str">
        <f t="shared" si="6"/>
        <v>Below Expectations</v>
      </c>
      <c r="R17" s="70">
        <v>12</v>
      </c>
      <c r="S17" s="10" t="str">
        <f t="shared" si="7"/>
        <v>Below Expectations</v>
      </c>
      <c r="T17" s="69">
        <v>25</v>
      </c>
      <c r="U17" s="191" t="str">
        <f t="shared" si="8"/>
        <v>Approach Expectations</v>
      </c>
      <c r="V17" s="86"/>
      <c r="W17" s="48"/>
      <c r="X17" s="49"/>
      <c r="Y17" s="79"/>
    </row>
    <row r="18" spans="1:25" s="68" customFormat="1" ht="23">
      <c r="A18" s="130">
        <v>17</v>
      </c>
      <c r="B18" s="10" t="s">
        <v>315</v>
      </c>
      <c r="C18" s="10" t="s">
        <v>316</v>
      </c>
      <c r="D18" s="72">
        <v>6</v>
      </c>
      <c r="E18" s="10" t="str">
        <f t="shared" si="0"/>
        <v>Below Expectations</v>
      </c>
      <c r="F18" s="71">
        <v>42</v>
      </c>
      <c r="G18" s="10" t="str">
        <f t="shared" si="1"/>
        <v>Meet  Expectations</v>
      </c>
      <c r="H18" s="71">
        <v>18</v>
      </c>
      <c r="I18" s="10" t="str">
        <f t="shared" si="2"/>
        <v>Approach Expectations</v>
      </c>
      <c r="J18" s="76">
        <v>12</v>
      </c>
      <c r="K18" s="10" t="str">
        <f t="shared" si="3"/>
        <v>Approach Expectations</v>
      </c>
      <c r="L18" s="71">
        <v>4</v>
      </c>
      <c r="M18" s="10" t="str">
        <f t="shared" si="4"/>
        <v>Below Expectations</v>
      </c>
      <c r="N18" s="73">
        <v>18</v>
      </c>
      <c r="O18" s="10" t="str">
        <f t="shared" si="5"/>
        <v>Below Expectations</v>
      </c>
      <c r="P18" s="67">
        <v>5</v>
      </c>
      <c r="Q18" s="10" t="str">
        <f t="shared" si="6"/>
        <v>Below Expectations</v>
      </c>
      <c r="R18" s="73">
        <v>9</v>
      </c>
      <c r="S18" s="10" t="str">
        <f t="shared" si="7"/>
        <v>Below Expectations</v>
      </c>
      <c r="T18" s="71">
        <v>16</v>
      </c>
      <c r="U18" s="191" t="str">
        <f t="shared" si="8"/>
        <v>Approach Expectations</v>
      </c>
      <c r="V18" s="86"/>
      <c r="W18" s="48"/>
      <c r="X18" s="49"/>
      <c r="Y18" s="79"/>
    </row>
    <row r="19" spans="1:25" s="68" customFormat="1">
      <c r="A19" s="130">
        <v>18</v>
      </c>
      <c r="B19" s="10" t="s">
        <v>339</v>
      </c>
      <c r="C19" s="10" t="s">
        <v>340</v>
      </c>
      <c r="D19" s="74"/>
      <c r="E19" s="10" t="str">
        <f t="shared" si="0"/>
        <v/>
      </c>
      <c r="F19" s="74"/>
      <c r="G19" s="10" t="str">
        <f t="shared" si="1"/>
        <v/>
      </c>
      <c r="H19" s="74"/>
      <c r="I19" s="10" t="str">
        <f t="shared" si="2"/>
        <v/>
      </c>
      <c r="J19" s="74"/>
      <c r="K19" s="10" t="str">
        <f t="shared" si="3"/>
        <v/>
      </c>
      <c r="L19" s="74"/>
      <c r="M19" s="10" t="str">
        <f t="shared" si="4"/>
        <v/>
      </c>
      <c r="N19" s="70"/>
      <c r="O19" s="10" t="str">
        <f t="shared" si="5"/>
        <v/>
      </c>
      <c r="P19" s="67"/>
      <c r="Q19" s="10" t="str">
        <f t="shared" si="6"/>
        <v/>
      </c>
      <c r="R19" s="70"/>
      <c r="S19" s="10" t="str">
        <f t="shared" si="7"/>
        <v/>
      </c>
      <c r="T19" s="69"/>
      <c r="U19" s="191" t="str">
        <f t="shared" si="8"/>
        <v/>
      </c>
      <c r="V19" s="86"/>
      <c r="W19" s="48"/>
      <c r="X19" s="49"/>
      <c r="Y19" s="79"/>
    </row>
    <row r="20" spans="1:25" s="68" customFormat="1">
      <c r="A20" s="130">
        <v>19</v>
      </c>
      <c r="B20" s="10" t="s">
        <v>335</v>
      </c>
      <c r="C20" s="10" t="s">
        <v>336</v>
      </c>
      <c r="D20" s="74">
        <v>10</v>
      </c>
      <c r="E20" s="10" t="str">
        <f t="shared" si="0"/>
        <v>Below Expectations</v>
      </c>
      <c r="F20" s="74">
        <v>42</v>
      </c>
      <c r="G20" s="10" t="str">
        <f t="shared" si="1"/>
        <v>Meet  Expectations</v>
      </c>
      <c r="H20" s="74">
        <v>18</v>
      </c>
      <c r="I20" s="10" t="str">
        <f t="shared" si="2"/>
        <v>Approach Expectations</v>
      </c>
      <c r="J20" s="74">
        <v>10</v>
      </c>
      <c r="K20" s="10" t="str">
        <f t="shared" si="3"/>
        <v>Approach Expectations</v>
      </c>
      <c r="L20" s="74">
        <v>18</v>
      </c>
      <c r="M20" s="10" t="str">
        <f t="shared" si="4"/>
        <v>Approach Expectations</v>
      </c>
      <c r="N20" s="70">
        <v>18</v>
      </c>
      <c r="O20" s="10" t="str">
        <f t="shared" si="5"/>
        <v>Below Expectations</v>
      </c>
      <c r="P20" s="67">
        <v>5</v>
      </c>
      <c r="Q20" s="10" t="str">
        <f t="shared" si="6"/>
        <v>Below Expectations</v>
      </c>
      <c r="R20" s="70">
        <v>13</v>
      </c>
      <c r="S20" s="10" t="str">
        <f t="shared" si="7"/>
        <v>Below Expectations</v>
      </c>
      <c r="T20" s="69">
        <v>12</v>
      </c>
      <c r="U20" s="191" t="str">
        <f t="shared" si="8"/>
        <v>Below Expectations</v>
      </c>
      <c r="V20" s="86"/>
      <c r="W20" s="48"/>
      <c r="X20" s="49"/>
      <c r="Y20" s="79"/>
    </row>
    <row r="21" spans="1:25" s="68" customFormat="1">
      <c r="A21" s="130">
        <v>20</v>
      </c>
      <c r="B21" s="10" t="s">
        <v>273</v>
      </c>
      <c r="C21" s="10" t="s">
        <v>274</v>
      </c>
      <c r="D21" s="67">
        <v>12</v>
      </c>
      <c r="E21" s="10" t="str">
        <f t="shared" si="0"/>
        <v>Below Expectations</v>
      </c>
      <c r="F21" s="67">
        <v>38</v>
      </c>
      <c r="G21" s="10" t="str">
        <f t="shared" si="1"/>
        <v>Approach Expectations</v>
      </c>
      <c r="H21" s="67">
        <v>13</v>
      </c>
      <c r="I21" s="10" t="str">
        <f t="shared" si="2"/>
        <v>Below Expectations</v>
      </c>
      <c r="J21" s="67">
        <v>12</v>
      </c>
      <c r="K21" s="10" t="str">
        <f t="shared" si="3"/>
        <v>Approach Expectations</v>
      </c>
      <c r="L21" s="67">
        <v>5</v>
      </c>
      <c r="M21" s="10" t="str">
        <f t="shared" si="4"/>
        <v>Below Expectations</v>
      </c>
      <c r="N21" s="67">
        <v>11</v>
      </c>
      <c r="O21" s="10" t="str">
        <f t="shared" si="5"/>
        <v>Below Expectations</v>
      </c>
      <c r="P21" s="67">
        <v>2</v>
      </c>
      <c r="Q21" s="10" t="str">
        <f t="shared" si="6"/>
        <v>Below Expectations</v>
      </c>
      <c r="R21" s="67">
        <v>7</v>
      </c>
      <c r="S21" s="10" t="str">
        <f t="shared" si="7"/>
        <v>Below Expectations</v>
      </c>
      <c r="T21" s="67">
        <v>15</v>
      </c>
      <c r="U21" s="191" t="str">
        <f t="shared" si="8"/>
        <v>Below Expectations</v>
      </c>
      <c r="V21" s="86"/>
      <c r="W21" s="48"/>
      <c r="X21" s="49"/>
      <c r="Y21" s="79"/>
    </row>
    <row r="22" spans="1:25" s="68" customFormat="1" ht="23">
      <c r="A22" s="130">
        <v>21</v>
      </c>
      <c r="B22" s="10" t="s">
        <v>349</v>
      </c>
      <c r="C22" s="10" t="s">
        <v>1</v>
      </c>
      <c r="D22" s="74">
        <v>5</v>
      </c>
      <c r="E22" s="10" t="str">
        <f t="shared" si="0"/>
        <v>Below Expectations</v>
      </c>
      <c r="F22" s="74">
        <v>46</v>
      </c>
      <c r="G22" s="10" t="str">
        <f t="shared" si="1"/>
        <v>Meet  Expectations</v>
      </c>
      <c r="H22" s="74">
        <v>14</v>
      </c>
      <c r="I22" s="10" t="str">
        <f t="shared" si="2"/>
        <v>Below Expectations</v>
      </c>
      <c r="J22" s="74">
        <v>10</v>
      </c>
      <c r="K22" s="10" t="str">
        <f t="shared" si="3"/>
        <v>Approach Expectations</v>
      </c>
      <c r="L22" s="74">
        <v>11</v>
      </c>
      <c r="M22" s="10" t="str">
        <f t="shared" si="4"/>
        <v>Approach Expectations</v>
      </c>
      <c r="N22" s="70">
        <v>33</v>
      </c>
      <c r="O22" s="10" t="str">
        <f t="shared" si="5"/>
        <v>Approach Expectations</v>
      </c>
      <c r="P22" s="67">
        <v>6</v>
      </c>
      <c r="Q22" s="10" t="str">
        <f t="shared" si="6"/>
        <v>Below Expectations</v>
      </c>
      <c r="R22" s="70">
        <v>21</v>
      </c>
      <c r="S22" s="10" t="str">
        <f t="shared" si="7"/>
        <v>Approach Expectations</v>
      </c>
      <c r="T22" s="69">
        <v>15</v>
      </c>
      <c r="U22" s="191" t="str">
        <f t="shared" si="8"/>
        <v>Below Expectations</v>
      </c>
      <c r="V22" s="86"/>
      <c r="W22" s="48"/>
      <c r="X22" s="49"/>
      <c r="Y22" s="79"/>
    </row>
    <row r="23" spans="1:25" s="68" customFormat="1" ht="46">
      <c r="A23" s="130">
        <v>22</v>
      </c>
      <c r="B23" s="10" t="s">
        <v>327</v>
      </c>
      <c r="C23" s="10" t="s">
        <v>328</v>
      </c>
      <c r="D23" s="67">
        <v>0</v>
      </c>
      <c r="E23" s="10" t="str">
        <f t="shared" si="0"/>
        <v>Below Expectations</v>
      </c>
      <c r="F23" s="67">
        <v>30</v>
      </c>
      <c r="G23" s="10" t="str">
        <f t="shared" si="1"/>
        <v>Approach Expectations</v>
      </c>
      <c r="H23" s="67">
        <v>14</v>
      </c>
      <c r="I23" s="10" t="str">
        <f t="shared" si="2"/>
        <v>Below Expectations</v>
      </c>
      <c r="J23" s="67">
        <v>8</v>
      </c>
      <c r="K23" s="10" t="str">
        <f t="shared" si="3"/>
        <v>Below Expectations</v>
      </c>
      <c r="L23" s="67">
        <v>1</v>
      </c>
      <c r="M23" s="10" t="str">
        <f t="shared" si="4"/>
        <v>Below Expectations</v>
      </c>
      <c r="N23" s="67">
        <v>14</v>
      </c>
      <c r="O23" s="10" t="str">
        <f t="shared" si="5"/>
        <v>Below Expectations</v>
      </c>
      <c r="P23" s="70">
        <v>3</v>
      </c>
      <c r="Q23" s="10" t="str">
        <f t="shared" si="6"/>
        <v>Below Expectations</v>
      </c>
      <c r="R23" s="67">
        <v>7</v>
      </c>
      <c r="S23" s="10" t="str">
        <f t="shared" si="7"/>
        <v>Below Expectations</v>
      </c>
      <c r="T23" s="70">
        <v>5</v>
      </c>
      <c r="U23" s="191" t="str">
        <f t="shared" si="8"/>
        <v>Below Expectations</v>
      </c>
      <c r="V23" s="86"/>
      <c r="W23" s="48"/>
      <c r="X23" s="49"/>
      <c r="Y23" s="79"/>
    </row>
    <row r="24" spans="1:25" s="68" customFormat="1" ht="46">
      <c r="A24" s="130">
        <v>23</v>
      </c>
      <c r="B24" s="10" t="s">
        <v>341</v>
      </c>
      <c r="C24" s="10" t="s">
        <v>342</v>
      </c>
      <c r="D24" s="74">
        <v>2</v>
      </c>
      <c r="E24" s="10" t="str">
        <f t="shared" si="0"/>
        <v>Below Expectations</v>
      </c>
      <c r="F24" s="74">
        <v>36</v>
      </c>
      <c r="G24" s="10" t="str">
        <f t="shared" si="1"/>
        <v>Approach Expectations</v>
      </c>
      <c r="H24" s="74">
        <v>17</v>
      </c>
      <c r="I24" s="10" t="str">
        <f t="shared" si="2"/>
        <v>Approach Expectations</v>
      </c>
      <c r="J24" s="74">
        <v>12</v>
      </c>
      <c r="K24" s="10" t="str">
        <f t="shared" si="3"/>
        <v>Approach Expectations</v>
      </c>
      <c r="L24" s="74">
        <v>7</v>
      </c>
      <c r="M24" s="10" t="str">
        <f t="shared" si="4"/>
        <v>Below Expectations</v>
      </c>
      <c r="N24" s="70">
        <v>14</v>
      </c>
      <c r="O24" s="10" t="str">
        <f t="shared" si="5"/>
        <v>Below Expectations</v>
      </c>
      <c r="P24" s="67">
        <v>5</v>
      </c>
      <c r="Q24" s="10" t="str">
        <f t="shared" si="6"/>
        <v>Below Expectations</v>
      </c>
      <c r="R24" s="70">
        <v>8</v>
      </c>
      <c r="S24" s="10" t="str">
        <f t="shared" si="7"/>
        <v>Below Expectations</v>
      </c>
      <c r="T24" s="69">
        <v>13</v>
      </c>
      <c r="U24" s="191" t="str">
        <f t="shared" si="8"/>
        <v>Below Expectations</v>
      </c>
      <c r="V24" s="86"/>
      <c r="W24" s="48"/>
      <c r="X24" s="49"/>
      <c r="Y24" s="79"/>
    </row>
    <row r="25" spans="1:25" s="68" customFormat="1" ht="23">
      <c r="A25" s="130">
        <v>24</v>
      </c>
      <c r="B25" s="10" t="s">
        <v>331</v>
      </c>
      <c r="C25" s="10" t="s">
        <v>332</v>
      </c>
      <c r="D25" s="74">
        <v>24</v>
      </c>
      <c r="E25" s="10" t="str">
        <f t="shared" si="0"/>
        <v>Approach Expectations</v>
      </c>
      <c r="F25" s="74">
        <v>40</v>
      </c>
      <c r="G25" s="10" t="str">
        <f t="shared" si="1"/>
        <v>Meet  Expectations</v>
      </c>
      <c r="H25" s="74">
        <v>18</v>
      </c>
      <c r="I25" s="10" t="str">
        <f t="shared" si="2"/>
        <v>Approach Expectations</v>
      </c>
      <c r="J25" s="74">
        <v>10</v>
      </c>
      <c r="K25" s="10" t="str">
        <f t="shared" si="3"/>
        <v>Approach Expectations</v>
      </c>
      <c r="L25" s="74">
        <v>8</v>
      </c>
      <c r="M25" s="10" t="str">
        <f t="shared" si="4"/>
        <v>Below Expectations</v>
      </c>
      <c r="N25" s="70">
        <v>26</v>
      </c>
      <c r="O25" s="10" t="str">
        <f t="shared" si="5"/>
        <v>Approach Expectations</v>
      </c>
      <c r="P25" s="67">
        <v>4</v>
      </c>
      <c r="Q25" s="10" t="str">
        <f t="shared" si="6"/>
        <v>Below Expectations</v>
      </c>
      <c r="R25" s="70">
        <v>12</v>
      </c>
      <c r="S25" s="10" t="str">
        <f t="shared" si="7"/>
        <v>Below Expectations</v>
      </c>
      <c r="T25" s="69">
        <v>11</v>
      </c>
      <c r="U25" s="191" t="str">
        <f t="shared" si="8"/>
        <v>Below Expectations</v>
      </c>
      <c r="V25" s="86"/>
      <c r="W25" s="48"/>
      <c r="X25" s="49"/>
      <c r="Y25" s="79"/>
    </row>
    <row r="26" spans="1:25" s="68" customFormat="1" ht="46">
      <c r="A26" s="130">
        <v>25</v>
      </c>
      <c r="B26" s="10" t="s">
        <v>352</v>
      </c>
      <c r="C26" s="10" t="s">
        <v>353</v>
      </c>
      <c r="D26" s="74">
        <v>7</v>
      </c>
      <c r="E26" s="10" t="str">
        <f t="shared" si="0"/>
        <v>Below Expectations</v>
      </c>
      <c r="F26" s="74">
        <v>28</v>
      </c>
      <c r="G26" s="10" t="str">
        <f t="shared" si="1"/>
        <v>Approach Expectations</v>
      </c>
      <c r="H26" s="74">
        <v>9</v>
      </c>
      <c r="I26" s="10" t="str">
        <f t="shared" si="2"/>
        <v>Below Expectations</v>
      </c>
      <c r="J26" s="74">
        <v>10</v>
      </c>
      <c r="K26" s="10" t="str">
        <f t="shared" si="3"/>
        <v>Approach Expectations</v>
      </c>
      <c r="L26" s="74">
        <v>4</v>
      </c>
      <c r="M26" s="10" t="str">
        <f t="shared" si="4"/>
        <v>Below Expectations</v>
      </c>
      <c r="N26" s="70">
        <v>20</v>
      </c>
      <c r="O26" s="10" t="str">
        <f t="shared" si="5"/>
        <v>Approach Expectations</v>
      </c>
      <c r="P26" s="67">
        <v>8</v>
      </c>
      <c r="Q26" s="10" t="str">
        <f t="shared" si="6"/>
        <v>Below Expectations</v>
      </c>
      <c r="R26" s="70">
        <v>10</v>
      </c>
      <c r="S26" s="10" t="str">
        <f t="shared" si="7"/>
        <v>Below Expectations</v>
      </c>
      <c r="T26" s="69">
        <v>13</v>
      </c>
      <c r="U26" s="191" t="str">
        <f t="shared" si="8"/>
        <v>Below Expectations</v>
      </c>
      <c r="V26" s="86"/>
      <c r="W26" s="48"/>
      <c r="X26" s="49"/>
      <c r="Y26" s="79"/>
    </row>
    <row r="27" spans="1:25" s="68" customFormat="1" ht="46">
      <c r="A27" s="130">
        <v>26</v>
      </c>
      <c r="B27" s="10" t="s">
        <v>313</v>
      </c>
      <c r="C27" s="10" t="s">
        <v>314</v>
      </c>
      <c r="D27" s="69">
        <v>4</v>
      </c>
      <c r="E27" s="10" t="str">
        <f t="shared" si="0"/>
        <v>Below Expectations</v>
      </c>
      <c r="F27" s="69">
        <v>52</v>
      </c>
      <c r="G27" s="10" t="str">
        <f t="shared" si="1"/>
        <v>Exceeds  Expectations</v>
      </c>
      <c r="H27" s="69">
        <v>15</v>
      </c>
      <c r="I27" s="10" t="str">
        <f t="shared" si="2"/>
        <v>Below Expectations</v>
      </c>
      <c r="J27" s="69">
        <v>9</v>
      </c>
      <c r="K27" s="10" t="str">
        <f t="shared" si="3"/>
        <v>Below Expectations</v>
      </c>
      <c r="L27" s="69">
        <v>2</v>
      </c>
      <c r="M27" s="10" t="str">
        <f t="shared" si="4"/>
        <v>Below Expectations</v>
      </c>
      <c r="N27" s="69">
        <v>15</v>
      </c>
      <c r="O27" s="10" t="str">
        <f t="shared" si="5"/>
        <v>Below Expectations</v>
      </c>
      <c r="P27" s="67">
        <v>5</v>
      </c>
      <c r="Q27" s="10" t="str">
        <f t="shared" si="6"/>
        <v>Below Expectations</v>
      </c>
      <c r="R27" s="69">
        <v>15</v>
      </c>
      <c r="S27" s="10" t="str">
        <f t="shared" si="7"/>
        <v>Below Expectations</v>
      </c>
      <c r="T27" s="69">
        <v>14</v>
      </c>
      <c r="U27" s="191" t="str">
        <f t="shared" si="8"/>
        <v>Below Expectations</v>
      </c>
      <c r="V27" s="86"/>
      <c r="W27" s="48"/>
      <c r="X27" s="49"/>
      <c r="Y27" s="79"/>
    </row>
    <row r="28" spans="1:25" s="68" customFormat="1" ht="46">
      <c r="A28" s="130">
        <v>27</v>
      </c>
      <c r="B28" s="10" t="s">
        <v>329</v>
      </c>
      <c r="C28" s="10" t="s">
        <v>330</v>
      </c>
      <c r="D28" s="69">
        <v>12</v>
      </c>
      <c r="E28" s="10" t="str">
        <f t="shared" si="0"/>
        <v>Below Expectations</v>
      </c>
      <c r="F28" s="69">
        <v>57</v>
      </c>
      <c r="G28" s="10" t="str">
        <f t="shared" si="1"/>
        <v>Exceeds  Expectations</v>
      </c>
      <c r="H28" s="69">
        <v>27</v>
      </c>
      <c r="I28" s="10" t="str">
        <f t="shared" si="2"/>
        <v>Approach Expectations</v>
      </c>
      <c r="J28" s="69">
        <v>15</v>
      </c>
      <c r="K28" s="10" t="str">
        <f t="shared" si="3"/>
        <v>Meet  Expectations</v>
      </c>
      <c r="L28" s="67">
        <v>14</v>
      </c>
      <c r="M28" s="10" t="str">
        <f t="shared" si="4"/>
        <v>Approach Expectations</v>
      </c>
      <c r="N28" s="70">
        <v>23</v>
      </c>
      <c r="O28" s="10" t="str">
        <f t="shared" si="5"/>
        <v>Approach Expectations</v>
      </c>
      <c r="P28" s="67">
        <v>7</v>
      </c>
      <c r="Q28" s="10" t="str">
        <f t="shared" si="6"/>
        <v>Below Expectations</v>
      </c>
      <c r="R28" s="70">
        <v>18</v>
      </c>
      <c r="S28" s="10" t="str">
        <f t="shared" si="7"/>
        <v>Approach Expectations</v>
      </c>
      <c r="T28" s="69">
        <v>28</v>
      </c>
      <c r="U28" s="191" t="str">
        <f t="shared" si="8"/>
        <v>Approach Expectations</v>
      </c>
      <c r="V28" s="86"/>
      <c r="W28" s="48"/>
      <c r="X28" s="49"/>
      <c r="Y28" s="79"/>
    </row>
    <row r="29" spans="1:25" s="68" customFormat="1" ht="33" customHeight="1">
      <c r="A29" s="130">
        <v>28</v>
      </c>
      <c r="B29" s="10" t="s">
        <v>307</v>
      </c>
      <c r="C29" s="10" t="s">
        <v>308</v>
      </c>
      <c r="D29" s="69">
        <v>1</v>
      </c>
      <c r="E29" s="10" t="str">
        <f t="shared" si="0"/>
        <v>Below Expectations</v>
      </c>
      <c r="F29" s="69">
        <v>35</v>
      </c>
      <c r="G29" s="10" t="str">
        <f t="shared" si="1"/>
        <v>Approach Expectations</v>
      </c>
      <c r="H29" s="69">
        <v>13</v>
      </c>
      <c r="I29" s="10" t="str">
        <f t="shared" si="2"/>
        <v>Below Expectations</v>
      </c>
      <c r="J29" s="69">
        <v>9</v>
      </c>
      <c r="K29" s="10" t="str">
        <f t="shared" si="3"/>
        <v>Below Expectations</v>
      </c>
      <c r="L29" s="69">
        <v>3</v>
      </c>
      <c r="M29" s="10" t="str">
        <f t="shared" si="4"/>
        <v>Below Expectations</v>
      </c>
      <c r="N29" s="70">
        <v>27</v>
      </c>
      <c r="O29" s="10" t="str">
        <f t="shared" si="5"/>
        <v>Approach Expectations</v>
      </c>
      <c r="P29" s="67">
        <v>5</v>
      </c>
      <c r="Q29" s="10" t="str">
        <f t="shared" si="6"/>
        <v>Below Expectations</v>
      </c>
      <c r="R29" s="70">
        <v>6</v>
      </c>
      <c r="S29" s="10" t="str">
        <f t="shared" si="7"/>
        <v>Below Expectations</v>
      </c>
      <c r="T29" s="69">
        <v>9</v>
      </c>
      <c r="U29" s="191" t="str">
        <f t="shared" si="8"/>
        <v>Below Expectations</v>
      </c>
      <c r="V29" s="86"/>
      <c r="W29" s="48"/>
      <c r="X29" s="49"/>
      <c r="Y29" s="79"/>
    </row>
    <row r="30" spans="1:25" s="68" customFormat="1" ht="46">
      <c r="A30" s="130">
        <v>29</v>
      </c>
      <c r="B30" s="10" t="s">
        <v>311</v>
      </c>
      <c r="C30" s="10" t="s">
        <v>312</v>
      </c>
      <c r="D30" s="69">
        <v>10</v>
      </c>
      <c r="E30" s="10" t="str">
        <f t="shared" si="0"/>
        <v>Below Expectations</v>
      </c>
      <c r="F30" s="69">
        <v>26</v>
      </c>
      <c r="G30" s="10" t="str">
        <f t="shared" si="1"/>
        <v>Approach Expectations</v>
      </c>
      <c r="H30" s="69">
        <v>21</v>
      </c>
      <c r="I30" s="10" t="str">
        <f t="shared" si="2"/>
        <v>Approach Expectations</v>
      </c>
      <c r="J30" s="69">
        <v>6</v>
      </c>
      <c r="K30" s="10" t="str">
        <f t="shared" si="3"/>
        <v>Below Expectations</v>
      </c>
      <c r="L30" s="69">
        <v>5</v>
      </c>
      <c r="M30" s="10" t="str">
        <f t="shared" si="4"/>
        <v>Below Expectations</v>
      </c>
      <c r="N30" s="69">
        <v>17</v>
      </c>
      <c r="O30" s="10" t="str">
        <f t="shared" si="5"/>
        <v>Below Expectations</v>
      </c>
      <c r="P30" s="67">
        <v>3</v>
      </c>
      <c r="Q30" s="10" t="str">
        <f t="shared" si="6"/>
        <v>Below Expectations</v>
      </c>
      <c r="R30" s="69">
        <v>3</v>
      </c>
      <c r="S30" s="10" t="str">
        <f t="shared" si="7"/>
        <v>Below Expectations</v>
      </c>
      <c r="T30" s="69">
        <v>7</v>
      </c>
      <c r="U30" s="191" t="str">
        <f t="shared" si="8"/>
        <v>Below Expectations</v>
      </c>
      <c r="V30" s="86"/>
      <c r="W30" s="48"/>
      <c r="X30" s="49"/>
      <c r="Y30" s="79"/>
    </row>
    <row r="31" spans="1:25" s="68" customFormat="1" ht="46">
      <c r="A31" s="130">
        <v>30</v>
      </c>
      <c r="B31" s="10" t="s">
        <v>271</v>
      </c>
      <c r="C31" s="10" t="s">
        <v>272</v>
      </c>
      <c r="D31" s="67">
        <v>2</v>
      </c>
      <c r="E31" s="10" t="str">
        <f t="shared" si="0"/>
        <v>Below Expectations</v>
      </c>
      <c r="F31" s="67">
        <v>50</v>
      </c>
      <c r="G31" s="10" t="str">
        <f t="shared" si="1"/>
        <v>Exceeds  Expectations</v>
      </c>
      <c r="H31" s="67">
        <v>18</v>
      </c>
      <c r="I31" s="10" t="str">
        <f t="shared" si="2"/>
        <v>Approach Expectations</v>
      </c>
      <c r="J31" s="67">
        <v>11</v>
      </c>
      <c r="K31" s="10" t="str">
        <f t="shared" si="3"/>
        <v>Approach Expectations</v>
      </c>
      <c r="L31" s="67">
        <v>2</v>
      </c>
      <c r="M31" s="10" t="str">
        <f t="shared" si="4"/>
        <v>Below Expectations</v>
      </c>
      <c r="N31" s="67">
        <v>32</v>
      </c>
      <c r="O31" s="10" t="str">
        <f t="shared" si="5"/>
        <v>Approach Expectations</v>
      </c>
      <c r="P31" s="67">
        <v>5</v>
      </c>
      <c r="Q31" s="10" t="str">
        <f t="shared" si="6"/>
        <v>Below Expectations</v>
      </c>
      <c r="R31" s="67">
        <v>0</v>
      </c>
      <c r="S31" s="10" t="str">
        <f t="shared" si="7"/>
        <v>Below Expectations</v>
      </c>
      <c r="T31" s="67">
        <v>14</v>
      </c>
      <c r="U31" s="191" t="str">
        <f t="shared" si="8"/>
        <v>Below Expectations</v>
      </c>
      <c r="V31" s="86"/>
      <c r="W31" s="48"/>
      <c r="X31" s="49"/>
      <c r="Y31" s="79"/>
    </row>
    <row r="32" spans="1:25" s="68" customFormat="1" ht="23">
      <c r="A32" s="130">
        <v>31</v>
      </c>
      <c r="B32" s="10" t="s">
        <v>297</v>
      </c>
      <c r="C32" s="10" t="s">
        <v>298</v>
      </c>
      <c r="D32" s="67">
        <v>1</v>
      </c>
      <c r="E32" s="10" t="str">
        <f t="shared" si="0"/>
        <v>Below Expectations</v>
      </c>
      <c r="F32" s="67">
        <v>18</v>
      </c>
      <c r="G32" s="10" t="str">
        <f t="shared" si="1"/>
        <v>Below Expectations</v>
      </c>
      <c r="H32" s="67">
        <v>15</v>
      </c>
      <c r="I32" s="10" t="str">
        <f t="shared" si="2"/>
        <v>Below Expectations</v>
      </c>
      <c r="J32" s="67">
        <v>11</v>
      </c>
      <c r="K32" s="10" t="str">
        <f t="shared" si="3"/>
        <v>Approach Expectations</v>
      </c>
      <c r="L32" s="67">
        <v>5</v>
      </c>
      <c r="M32" s="10" t="str">
        <f t="shared" si="4"/>
        <v>Below Expectations</v>
      </c>
      <c r="N32" s="67">
        <v>16</v>
      </c>
      <c r="O32" s="10" t="str">
        <f t="shared" si="5"/>
        <v>Below Expectations</v>
      </c>
      <c r="P32" s="67">
        <v>13</v>
      </c>
      <c r="Q32" s="10" t="str">
        <f t="shared" si="6"/>
        <v>Below Expectations</v>
      </c>
      <c r="R32" s="67">
        <v>13</v>
      </c>
      <c r="S32" s="10" t="str">
        <f t="shared" si="7"/>
        <v>Below Expectations</v>
      </c>
      <c r="T32" s="67">
        <v>12</v>
      </c>
      <c r="U32" s="191" t="str">
        <f t="shared" si="8"/>
        <v>Below Expectations</v>
      </c>
      <c r="V32" s="86"/>
      <c r="W32" s="48"/>
      <c r="X32" s="49"/>
      <c r="Y32" s="79"/>
    </row>
    <row r="33" spans="1:25" s="68" customFormat="1" ht="46">
      <c r="A33" s="130">
        <v>32</v>
      </c>
      <c r="B33" s="10" t="s">
        <v>283</v>
      </c>
      <c r="C33" s="10" t="s">
        <v>284</v>
      </c>
      <c r="D33" s="69">
        <v>3</v>
      </c>
      <c r="E33" s="10" t="str">
        <f t="shared" si="0"/>
        <v>Below Expectations</v>
      </c>
      <c r="F33" s="69">
        <v>32</v>
      </c>
      <c r="G33" s="10" t="str">
        <f t="shared" si="1"/>
        <v>Approach Expectations</v>
      </c>
      <c r="H33" s="69">
        <v>14</v>
      </c>
      <c r="I33" s="10" t="str">
        <f t="shared" si="2"/>
        <v>Below Expectations</v>
      </c>
      <c r="J33" s="69">
        <v>3</v>
      </c>
      <c r="K33" s="10" t="str">
        <f t="shared" si="3"/>
        <v>Below Expectations</v>
      </c>
      <c r="L33" s="69">
        <v>2</v>
      </c>
      <c r="M33" s="10" t="str">
        <f t="shared" si="4"/>
        <v>Below Expectations</v>
      </c>
      <c r="N33" s="70">
        <v>16</v>
      </c>
      <c r="O33" s="10" t="str">
        <f t="shared" si="5"/>
        <v>Below Expectations</v>
      </c>
      <c r="P33" s="67">
        <v>3</v>
      </c>
      <c r="Q33" s="10" t="str">
        <f t="shared" si="6"/>
        <v>Below Expectations</v>
      </c>
      <c r="R33" s="70">
        <v>7</v>
      </c>
      <c r="S33" s="10" t="str">
        <f t="shared" si="7"/>
        <v>Below Expectations</v>
      </c>
      <c r="T33" s="69">
        <v>8</v>
      </c>
      <c r="U33" s="191" t="str">
        <f t="shared" si="8"/>
        <v>Below Expectations</v>
      </c>
      <c r="V33" s="86"/>
      <c r="W33" s="48"/>
      <c r="X33" s="49"/>
      <c r="Y33" s="79"/>
    </row>
    <row r="34" spans="1:25" s="68" customFormat="1" ht="46">
      <c r="A34" s="130">
        <v>33</v>
      </c>
      <c r="B34" s="10" t="s">
        <v>323</v>
      </c>
      <c r="C34" s="10" t="s">
        <v>324</v>
      </c>
      <c r="D34" s="74">
        <v>3</v>
      </c>
      <c r="E34" s="10" t="str">
        <f t="shared" si="0"/>
        <v>Below Expectations</v>
      </c>
      <c r="F34" s="74">
        <v>34</v>
      </c>
      <c r="G34" s="10" t="str">
        <f t="shared" si="1"/>
        <v>Approach Expectations</v>
      </c>
      <c r="H34" s="74">
        <v>13</v>
      </c>
      <c r="I34" s="10" t="str">
        <f t="shared" si="2"/>
        <v>Below Expectations</v>
      </c>
      <c r="J34" s="74">
        <v>8</v>
      </c>
      <c r="K34" s="10" t="str">
        <f t="shared" si="3"/>
        <v>Below Expectations</v>
      </c>
      <c r="L34" s="74">
        <v>4</v>
      </c>
      <c r="M34" s="10" t="str">
        <f t="shared" si="4"/>
        <v>Below Expectations</v>
      </c>
      <c r="N34" s="70">
        <v>26</v>
      </c>
      <c r="O34" s="10" t="str">
        <f t="shared" si="5"/>
        <v>Approach Expectations</v>
      </c>
      <c r="P34" s="67">
        <v>6</v>
      </c>
      <c r="Q34" s="10" t="str">
        <f t="shared" si="6"/>
        <v>Below Expectations</v>
      </c>
      <c r="R34" s="70">
        <v>12</v>
      </c>
      <c r="S34" s="10" t="str">
        <f t="shared" si="7"/>
        <v>Below Expectations</v>
      </c>
      <c r="T34" s="69">
        <v>12</v>
      </c>
      <c r="U34" s="191" t="str">
        <f t="shared" si="8"/>
        <v>Below Expectations</v>
      </c>
      <c r="V34" s="86"/>
      <c r="W34" s="48"/>
      <c r="X34" s="49"/>
      <c r="Y34" s="79"/>
    </row>
    <row r="35" spans="1:25" s="68" customFormat="1" ht="46">
      <c r="A35" s="130">
        <v>34</v>
      </c>
      <c r="B35" s="10" t="s">
        <v>289</v>
      </c>
      <c r="C35" s="10" t="s">
        <v>290</v>
      </c>
      <c r="D35" s="69">
        <v>0</v>
      </c>
      <c r="E35" s="10" t="str">
        <f t="shared" si="0"/>
        <v>Below Expectations</v>
      </c>
      <c r="F35" s="69">
        <v>29</v>
      </c>
      <c r="G35" s="10" t="str">
        <f t="shared" si="1"/>
        <v>Approach Expectations</v>
      </c>
      <c r="H35" s="69">
        <v>9</v>
      </c>
      <c r="I35" s="10" t="str">
        <f t="shared" si="2"/>
        <v>Below Expectations</v>
      </c>
      <c r="J35" s="69">
        <v>5</v>
      </c>
      <c r="K35" s="10" t="str">
        <f t="shared" si="3"/>
        <v>Below Expectations</v>
      </c>
      <c r="L35" s="69">
        <v>3</v>
      </c>
      <c r="M35" s="10" t="str">
        <f t="shared" si="4"/>
        <v>Below Expectations</v>
      </c>
      <c r="N35" s="70">
        <v>16</v>
      </c>
      <c r="O35" s="10" t="str">
        <f t="shared" si="5"/>
        <v>Below Expectations</v>
      </c>
      <c r="P35" s="67">
        <v>2</v>
      </c>
      <c r="Q35" s="10" t="str">
        <f t="shared" si="6"/>
        <v>Below Expectations</v>
      </c>
      <c r="R35" s="70">
        <v>0</v>
      </c>
      <c r="S35" s="10" t="str">
        <f t="shared" si="7"/>
        <v>Below Expectations</v>
      </c>
      <c r="T35" s="69">
        <v>3</v>
      </c>
      <c r="U35" s="191" t="str">
        <f t="shared" si="8"/>
        <v>Below Expectations</v>
      </c>
      <c r="V35" s="86"/>
      <c r="W35" s="48"/>
      <c r="X35" s="49"/>
      <c r="Y35" s="79"/>
    </row>
    <row r="36" spans="1:25" s="68" customFormat="1" ht="23">
      <c r="A36" s="130">
        <v>35</v>
      </c>
      <c r="B36" s="10" t="s">
        <v>285</v>
      </c>
      <c r="C36" s="10" t="s">
        <v>286</v>
      </c>
      <c r="D36" s="69">
        <v>5</v>
      </c>
      <c r="E36" s="10" t="str">
        <f t="shared" si="0"/>
        <v>Below Expectations</v>
      </c>
      <c r="F36" s="69">
        <v>40</v>
      </c>
      <c r="G36" s="10" t="str">
        <f t="shared" si="1"/>
        <v>Meet  Expectations</v>
      </c>
      <c r="H36" s="69">
        <v>10</v>
      </c>
      <c r="I36" s="10" t="str">
        <f t="shared" si="2"/>
        <v>Below Expectations</v>
      </c>
      <c r="J36" s="69">
        <v>4</v>
      </c>
      <c r="K36" s="10" t="str">
        <f t="shared" si="3"/>
        <v>Below Expectations</v>
      </c>
      <c r="L36" s="69">
        <v>4</v>
      </c>
      <c r="M36" s="10" t="str">
        <f t="shared" si="4"/>
        <v>Below Expectations</v>
      </c>
      <c r="N36" s="70">
        <v>18</v>
      </c>
      <c r="O36" s="10" t="str">
        <f t="shared" si="5"/>
        <v>Below Expectations</v>
      </c>
      <c r="P36" s="67">
        <v>4</v>
      </c>
      <c r="Q36" s="10" t="str">
        <f t="shared" si="6"/>
        <v>Below Expectations</v>
      </c>
      <c r="R36" s="70">
        <v>5</v>
      </c>
      <c r="S36" s="10" t="str">
        <f t="shared" si="7"/>
        <v>Below Expectations</v>
      </c>
      <c r="T36" s="69">
        <v>6</v>
      </c>
      <c r="U36" s="191" t="str">
        <f t="shared" si="8"/>
        <v>Below Expectations</v>
      </c>
      <c r="V36" s="86"/>
      <c r="W36" s="48"/>
      <c r="X36" s="49"/>
      <c r="Y36" s="79"/>
    </row>
    <row r="37" spans="1:25" s="68" customFormat="1" ht="46">
      <c r="A37" s="130">
        <v>36</v>
      </c>
      <c r="B37" s="10" t="s">
        <v>345</v>
      </c>
      <c r="C37" s="10" t="s">
        <v>346</v>
      </c>
      <c r="D37" s="74">
        <v>5</v>
      </c>
      <c r="E37" s="10" t="str">
        <f t="shared" si="0"/>
        <v>Below Expectations</v>
      </c>
      <c r="F37" s="74">
        <v>26</v>
      </c>
      <c r="G37" s="10" t="str">
        <f t="shared" si="1"/>
        <v>Approach Expectations</v>
      </c>
      <c r="H37" s="74">
        <v>7</v>
      </c>
      <c r="I37" s="10" t="str">
        <f t="shared" si="2"/>
        <v>Below Expectations</v>
      </c>
      <c r="J37" s="74">
        <v>5</v>
      </c>
      <c r="K37" s="10" t="str">
        <f t="shared" si="3"/>
        <v>Below Expectations</v>
      </c>
      <c r="L37" s="74">
        <v>1</v>
      </c>
      <c r="M37" s="10" t="str">
        <f t="shared" si="4"/>
        <v>Below Expectations</v>
      </c>
      <c r="N37" s="70" t="s">
        <v>692</v>
      </c>
      <c r="O37" s="10" t="b">
        <f t="shared" si="5"/>
        <v>0</v>
      </c>
      <c r="P37" s="67">
        <v>7</v>
      </c>
      <c r="Q37" s="10" t="str">
        <f t="shared" si="6"/>
        <v>Below Expectations</v>
      </c>
      <c r="R37" s="70">
        <v>0</v>
      </c>
      <c r="S37" s="10" t="str">
        <f t="shared" si="7"/>
        <v>Below Expectations</v>
      </c>
      <c r="T37" s="69">
        <v>2</v>
      </c>
      <c r="U37" s="191" t="str">
        <f t="shared" si="8"/>
        <v>Below Expectations</v>
      </c>
      <c r="V37" s="86"/>
      <c r="W37" s="48"/>
      <c r="X37" s="49"/>
      <c r="Y37" s="79"/>
    </row>
    <row r="38" spans="1:25" s="68" customFormat="1" ht="23">
      <c r="A38" s="130">
        <v>37</v>
      </c>
      <c r="B38" s="10" t="s">
        <v>350</v>
      </c>
      <c r="C38" s="10" t="s">
        <v>351</v>
      </c>
      <c r="D38" s="74">
        <v>2</v>
      </c>
      <c r="E38" s="10" t="str">
        <f t="shared" si="0"/>
        <v>Below Expectations</v>
      </c>
      <c r="F38" s="74">
        <v>40</v>
      </c>
      <c r="G38" s="10" t="str">
        <f t="shared" si="1"/>
        <v>Meet  Expectations</v>
      </c>
      <c r="H38" s="74">
        <v>15</v>
      </c>
      <c r="I38" s="10" t="str">
        <f t="shared" si="2"/>
        <v>Below Expectations</v>
      </c>
      <c r="J38" s="74">
        <v>5</v>
      </c>
      <c r="K38" s="10" t="str">
        <f t="shared" si="3"/>
        <v>Below Expectations</v>
      </c>
      <c r="L38" s="74">
        <v>2</v>
      </c>
      <c r="M38" s="10" t="str">
        <f t="shared" si="4"/>
        <v>Below Expectations</v>
      </c>
      <c r="N38" s="70">
        <v>12</v>
      </c>
      <c r="O38" s="10" t="str">
        <f t="shared" si="5"/>
        <v>Below Expectations</v>
      </c>
      <c r="P38" s="67">
        <v>2</v>
      </c>
      <c r="Q38" s="10" t="str">
        <f t="shared" si="6"/>
        <v>Below Expectations</v>
      </c>
      <c r="R38" s="70">
        <v>6</v>
      </c>
      <c r="S38" s="10" t="str">
        <f t="shared" si="7"/>
        <v>Below Expectations</v>
      </c>
      <c r="T38" s="69">
        <v>12</v>
      </c>
      <c r="U38" s="191" t="str">
        <f t="shared" si="8"/>
        <v>Below Expectations</v>
      </c>
      <c r="V38" s="86"/>
      <c r="W38" s="48"/>
      <c r="X38" s="49"/>
      <c r="Y38" s="79"/>
    </row>
    <row r="39" spans="1:25" s="68" customFormat="1" ht="46">
      <c r="A39" s="130">
        <v>38</v>
      </c>
      <c r="B39" s="10" t="s">
        <v>317</v>
      </c>
      <c r="C39" s="10" t="s">
        <v>318</v>
      </c>
      <c r="D39" s="69">
        <v>5</v>
      </c>
      <c r="E39" s="10" t="str">
        <f t="shared" si="0"/>
        <v>Below Expectations</v>
      </c>
      <c r="F39" s="69">
        <v>38</v>
      </c>
      <c r="G39" s="10" t="str">
        <f t="shared" si="1"/>
        <v>Approach Expectations</v>
      </c>
      <c r="H39" s="69">
        <v>17</v>
      </c>
      <c r="I39" s="10" t="str">
        <f t="shared" si="2"/>
        <v>Approach Expectations</v>
      </c>
      <c r="J39" s="69">
        <v>1</v>
      </c>
      <c r="K39" s="10" t="str">
        <f t="shared" si="3"/>
        <v>Below Expectations</v>
      </c>
      <c r="L39" s="69">
        <v>5</v>
      </c>
      <c r="M39" s="10" t="str">
        <f t="shared" si="4"/>
        <v>Below Expectations</v>
      </c>
      <c r="N39" s="69">
        <v>22</v>
      </c>
      <c r="O39" s="10" t="str">
        <f t="shared" si="5"/>
        <v>Approach Expectations</v>
      </c>
      <c r="P39" s="67">
        <v>3</v>
      </c>
      <c r="Q39" s="10" t="str">
        <f t="shared" si="6"/>
        <v>Below Expectations</v>
      </c>
      <c r="R39" s="69">
        <v>5</v>
      </c>
      <c r="S39" s="10" t="str">
        <f t="shared" si="7"/>
        <v>Below Expectations</v>
      </c>
      <c r="T39" s="69">
        <v>13</v>
      </c>
      <c r="U39" s="191" t="str">
        <f t="shared" si="8"/>
        <v>Below Expectations</v>
      </c>
      <c r="V39" s="86"/>
      <c r="W39" s="48"/>
      <c r="X39" s="49"/>
      <c r="Y39" s="79"/>
    </row>
    <row r="40" spans="1:25" s="68" customFormat="1" ht="23">
      <c r="A40" s="130">
        <v>39</v>
      </c>
      <c r="B40" s="10" t="s">
        <v>293</v>
      </c>
      <c r="C40" s="10" t="s">
        <v>294</v>
      </c>
      <c r="D40" s="69">
        <v>2</v>
      </c>
      <c r="E40" s="10" t="str">
        <f t="shared" si="0"/>
        <v>Below Expectations</v>
      </c>
      <c r="F40" s="69">
        <v>19</v>
      </c>
      <c r="G40" s="10" t="str">
        <f t="shared" si="1"/>
        <v>Below Expectations</v>
      </c>
      <c r="H40" s="69">
        <v>8</v>
      </c>
      <c r="I40" s="10" t="str">
        <f t="shared" si="2"/>
        <v>Below Expectations</v>
      </c>
      <c r="J40" s="69">
        <v>4</v>
      </c>
      <c r="K40" s="10" t="str">
        <f t="shared" si="3"/>
        <v>Below Expectations</v>
      </c>
      <c r="L40" s="69">
        <v>0</v>
      </c>
      <c r="M40" s="10" t="str">
        <f t="shared" si="4"/>
        <v>Below Expectations</v>
      </c>
      <c r="N40" s="70">
        <v>17</v>
      </c>
      <c r="O40" s="10" t="str">
        <f t="shared" si="5"/>
        <v>Below Expectations</v>
      </c>
      <c r="P40" s="67">
        <v>0</v>
      </c>
      <c r="Q40" s="10" t="str">
        <f t="shared" si="6"/>
        <v>Below Expectations</v>
      </c>
      <c r="R40" s="70">
        <v>4</v>
      </c>
      <c r="S40" s="10" t="str">
        <f t="shared" si="7"/>
        <v>Below Expectations</v>
      </c>
      <c r="T40" s="69">
        <v>5</v>
      </c>
      <c r="U40" s="191" t="str">
        <f t="shared" si="8"/>
        <v>Below Expectations</v>
      </c>
      <c r="V40" s="86"/>
      <c r="W40" s="48"/>
      <c r="X40" s="49"/>
      <c r="Y40" s="79"/>
    </row>
    <row r="41" spans="1:25" s="68" customFormat="1" ht="23">
      <c r="A41" s="130">
        <v>40</v>
      </c>
      <c r="B41" s="10" t="s">
        <v>291</v>
      </c>
      <c r="C41" s="10" t="s">
        <v>292</v>
      </c>
      <c r="D41" s="69">
        <v>1</v>
      </c>
      <c r="E41" s="10" t="str">
        <f t="shared" si="0"/>
        <v>Below Expectations</v>
      </c>
      <c r="F41" s="71">
        <v>24</v>
      </c>
      <c r="G41" s="10" t="str">
        <f t="shared" si="1"/>
        <v>Below Expectations</v>
      </c>
      <c r="H41" s="69">
        <v>11</v>
      </c>
      <c r="I41" s="10" t="str">
        <f t="shared" si="2"/>
        <v>Below Expectations</v>
      </c>
      <c r="J41" s="69">
        <v>3</v>
      </c>
      <c r="K41" s="10" t="str">
        <f t="shared" si="3"/>
        <v>Below Expectations</v>
      </c>
      <c r="L41" s="69">
        <v>0</v>
      </c>
      <c r="M41" s="10" t="str">
        <f t="shared" si="4"/>
        <v>Below Expectations</v>
      </c>
      <c r="N41" s="70">
        <v>12</v>
      </c>
      <c r="O41" s="10" t="str">
        <f t="shared" si="5"/>
        <v>Below Expectations</v>
      </c>
      <c r="P41" s="67">
        <v>1</v>
      </c>
      <c r="Q41" s="10" t="str">
        <f t="shared" si="6"/>
        <v>Below Expectations</v>
      </c>
      <c r="R41" s="70">
        <v>2</v>
      </c>
      <c r="S41" s="10" t="str">
        <f t="shared" si="7"/>
        <v>Below Expectations</v>
      </c>
      <c r="T41" s="69">
        <v>2</v>
      </c>
      <c r="U41" s="191" t="str">
        <f t="shared" si="8"/>
        <v>Below Expectations</v>
      </c>
      <c r="V41" s="86"/>
      <c r="W41" s="48"/>
      <c r="X41" s="49"/>
      <c r="Y41" s="79"/>
    </row>
    <row r="42" spans="1:25" s="68" customFormat="1" ht="23">
      <c r="A42" s="130">
        <v>41</v>
      </c>
      <c r="B42" s="10" t="s">
        <v>277</v>
      </c>
      <c r="C42" s="10" t="s">
        <v>278</v>
      </c>
      <c r="D42" s="67">
        <v>5</v>
      </c>
      <c r="E42" s="10" t="str">
        <f t="shared" si="0"/>
        <v>Below Expectations</v>
      </c>
      <c r="F42" s="67">
        <v>15</v>
      </c>
      <c r="G42" s="10" t="str">
        <f t="shared" si="1"/>
        <v>Below Expectations</v>
      </c>
      <c r="H42" s="67">
        <v>4</v>
      </c>
      <c r="I42" s="10" t="str">
        <f t="shared" si="2"/>
        <v>Below Expectations</v>
      </c>
      <c r="J42" s="67">
        <v>5</v>
      </c>
      <c r="K42" s="10" t="str">
        <f t="shared" si="3"/>
        <v>Below Expectations</v>
      </c>
      <c r="L42" s="67">
        <v>0</v>
      </c>
      <c r="M42" s="10" t="str">
        <f t="shared" si="4"/>
        <v>Below Expectations</v>
      </c>
      <c r="N42" s="67">
        <v>12</v>
      </c>
      <c r="O42" s="10" t="str">
        <f t="shared" si="5"/>
        <v>Below Expectations</v>
      </c>
      <c r="P42" s="67">
        <v>5</v>
      </c>
      <c r="Q42" s="10" t="str">
        <f t="shared" si="6"/>
        <v>Below Expectations</v>
      </c>
      <c r="R42" s="67">
        <v>0</v>
      </c>
      <c r="S42" s="10" t="str">
        <f t="shared" si="7"/>
        <v>Below Expectations</v>
      </c>
      <c r="T42" s="67">
        <v>2</v>
      </c>
      <c r="U42" s="191" t="str">
        <f t="shared" si="8"/>
        <v>Below Expectations</v>
      </c>
      <c r="V42" s="86"/>
      <c r="W42" s="48"/>
      <c r="X42" s="49"/>
      <c r="Y42" s="79"/>
    </row>
    <row r="43" spans="1:25" s="68" customFormat="1" ht="46">
      <c r="A43" s="130">
        <v>42</v>
      </c>
      <c r="B43" s="10" t="s">
        <v>275</v>
      </c>
      <c r="C43" s="10" t="s">
        <v>276</v>
      </c>
      <c r="D43" s="69">
        <v>2</v>
      </c>
      <c r="E43" s="10" t="str">
        <f t="shared" si="0"/>
        <v>Below Expectations</v>
      </c>
      <c r="F43" s="67">
        <v>26</v>
      </c>
      <c r="G43" s="10" t="str">
        <f t="shared" si="1"/>
        <v>Approach Expectations</v>
      </c>
      <c r="H43" s="67">
        <v>8</v>
      </c>
      <c r="I43" s="10" t="str">
        <f t="shared" si="2"/>
        <v>Below Expectations</v>
      </c>
      <c r="J43" s="67">
        <v>5</v>
      </c>
      <c r="K43" s="10" t="str">
        <f t="shared" si="3"/>
        <v>Below Expectations</v>
      </c>
      <c r="L43" s="67">
        <v>4</v>
      </c>
      <c r="M43" s="10" t="str">
        <f t="shared" si="4"/>
        <v>Below Expectations</v>
      </c>
      <c r="N43" s="67">
        <v>14</v>
      </c>
      <c r="O43" s="10" t="str">
        <f t="shared" si="5"/>
        <v>Below Expectations</v>
      </c>
      <c r="P43" s="67">
        <v>1</v>
      </c>
      <c r="Q43" s="10" t="str">
        <f t="shared" si="6"/>
        <v>Below Expectations</v>
      </c>
      <c r="R43" s="67">
        <v>1</v>
      </c>
      <c r="S43" s="10" t="str">
        <f t="shared" si="7"/>
        <v>Below Expectations</v>
      </c>
      <c r="T43" s="67">
        <v>2</v>
      </c>
      <c r="U43" s="191" t="str">
        <f t="shared" si="8"/>
        <v>Below Expectations</v>
      </c>
      <c r="V43" s="86"/>
      <c r="W43" s="48"/>
      <c r="X43" s="49"/>
      <c r="Y43" s="79"/>
    </row>
    <row r="44" spans="1:25" ht="23.5">
      <c r="A44" s="131"/>
      <c r="B44" s="96"/>
      <c r="C44" s="96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97"/>
      <c r="W44" s="98"/>
      <c r="X44" s="98"/>
      <c r="Y44" s="98"/>
    </row>
  </sheetData>
  <phoneticPr fontId="9" type="noConversion"/>
  <conditionalFormatting sqref="D2:D3 F2:F15 H2:H15 J2:J15 L2:L15 R2:R15 T2:T15 P2:P43 V2:V43 D5:D15 J24 J30:J31">
    <cfRule type="expression" priority="31" stopIfTrue="1">
      <formula>D2=""</formula>
    </cfRule>
    <cfRule type="expression" dxfId="39" priority="32" stopIfTrue="1">
      <formula>D2=KeyCustom2</formula>
    </cfRule>
    <cfRule type="expression" dxfId="38" priority="33" stopIfTrue="1">
      <formula>D2=KeyCustom1</formula>
    </cfRule>
    <cfRule type="expression" dxfId="37" priority="34" stopIfTrue="1">
      <formula>D2=KeySick</formula>
    </cfRule>
    <cfRule type="expression" dxfId="36" priority="35" stopIfTrue="1">
      <formula>D2=KeyPersonal</formula>
    </cfRule>
    <cfRule type="expression" dxfId="35" priority="36" stopIfTrue="1">
      <formula>D2=KeyVacation</formula>
    </cfRule>
  </conditionalFormatting>
  <conditionalFormatting sqref="D30:D31 F30:F31 H30:H31 L30:L31">
    <cfRule type="expression" priority="19" stopIfTrue="1">
      <formula>D30=""</formula>
    </cfRule>
    <cfRule type="expression" dxfId="34" priority="20" stopIfTrue="1">
      <formula>D30=KeyCustom2</formula>
    </cfRule>
    <cfRule type="expression" dxfId="33" priority="21" stopIfTrue="1">
      <formula>D30=KeyCustom1</formula>
    </cfRule>
    <cfRule type="expression" dxfId="32" priority="22" stopIfTrue="1">
      <formula>D30=KeySick</formula>
    </cfRule>
    <cfRule type="expression" dxfId="31" priority="23" stopIfTrue="1">
      <formula>D30=KeyPersonal</formula>
    </cfRule>
    <cfRule type="expression" dxfId="30" priority="24" stopIfTrue="1">
      <formula>D30=KeyVacation</formula>
    </cfRule>
  </conditionalFormatting>
  <conditionalFormatting sqref="N2:N15">
    <cfRule type="expression" priority="7" stopIfTrue="1">
      <formula>N2=""</formula>
    </cfRule>
    <cfRule type="expression" dxfId="29" priority="8" stopIfTrue="1">
      <formula>N2=KeyCustom2</formula>
    </cfRule>
    <cfRule type="expression" dxfId="28" priority="9" stopIfTrue="1">
      <formula>N2=KeyCustom1</formula>
    </cfRule>
    <cfRule type="expression" dxfId="27" priority="10" stopIfTrue="1">
      <formula>N2=KeySick</formula>
    </cfRule>
    <cfRule type="expression" dxfId="26" priority="11" stopIfTrue="1">
      <formula>N2=KeyPersonal</formula>
    </cfRule>
    <cfRule type="expression" dxfId="25" priority="12" stopIfTrue="1">
      <formula>N2=KeyVacation</formula>
    </cfRule>
  </conditionalFormatting>
  <conditionalFormatting sqref="R23">
    <cfRule type="expression" priority="13" stopIfTrue="1">
      <formula>R23=""</formula>
    </cfRule>
    <cfRule type="expression" dxfId="24" priority="14" stopIfTrue="1">
      <formula>R23=KeyCustom2</formula>
    </cfRule>
    <cfRule type="expression" dxfId="23" priority="15" stopIfTrue="1">
      <formula>R23=KeyCustom1</formula>
    </cfRule>
    <cfRule type="expression" dxfId="22" priority="16" stopIfTrue="1">
      <formula>R23=KeySick</formula>
    </cfRule>
    <cfRule type="expression" dxfId="21" priority="17" stopIfTrue="1">
      <formula>R23=KeyPersonal</formula>
    </cfRule>
    <cfRule type="expression" dxfId="20" priority="18" stopIfTrue="1">
      <formula>R23=KeyVacation</formula>
    </cfRule>
  </conditionalFormatting>
  <conditionalFormatting sqref="U2">
    <cfRule type="expression" priority="1" stopIfTrue="1">
      <formula>U2=""</formula>
    </cfRule>
    <cfRule type="expression" dxfId="19" priority="2" stopIfTrue="1">
      <formula>U2=KeyCustom2</formula>
    </cfRule>
    <cfRule type="expression" dxfId="18" priority="3" stopIfTrue="1">
      <formula>U2=KeyCustom1</formula>
    </cfRule>
    <cfRule type="expression" dxfId="17" priority="4" stopIfTrue="1">
      <formula>U2=KeySick</formula>
    </cfRule>
    <cfRule type="expression" dxfId="16" priority="5" stopIfTrue="1">
      <formula>U2=KeyPersonal</formula>
    </cfRule>
    <cfRule type="expression" dxfId="15" priority="6" stopIfTrue="1">
      <formula>U2=KeyVacation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C1" xr:uid="{F48BF206-65DD-4890-8101-DFD9441C66D9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90DA-692E-4FB7-9FDE-B81EAC02D3DB}">
  <sheetPr>
    <tabColor rgb="FF00B050"/>
    <pageSetUpPr fitToPage="1"/>
  </sheetPr>
  <dimension ref="A1:Y54"/>
  <sheetViews>
    <sheetView showGridLines="0" zoomScale="59" zoomScaleNormal="59" workbookViewId="0">
      <selection activeCell="U9" sqref="U9"/>
    </sheetView>
  </sheetViews>
  <sheetFormatPr defaultColWidth="8.81640625" defaultRowHeight="27.5" customHeight="1"/>
  <cols>
    <col min="1" max="1" width="9.54296875" style="20" bestFit="1" customWidth="1"/>
    <col min="2" max="2" width="26.1796875" style="20" bestFit="1" customWidth="1"/>
    <col min="3" max="3" width="53.90625" style="20" customWidth="1"/>
    <col min="4" max="4" width="19.453125" style="20" customWidth="1"/>
    <col min="5" max="5" width="48" style="20" customWidth="1"/>
    <col min="6" max="6" width="14.453125" style="20" bestFit="1" customWidth="1"/>
    <col min="7" max="7" width="46.08984375" style="20" customWidth="1"/>
    <col min="8" max="8" width="16.1796875" style="20" bestFit="1" customWidth="1"/>
    <col min="9" max="9" width="54.453125" style="20" customWidth="1"/>
    <col min="10" max="10" width="14.26953125" style="19" customWidth="1"/>
    <col min="11" max="11" width="39.1796875" style="19" customWidth="1"/>
    <col min="12" max="12" width="12.54296875" style="20" bestFit="1" customWidth="1"/>
    <col min="13" max="13" width="40.6328125" style="20" customWidth="1"/>
    <col min="14" max="14" width="12.54296875" style="20" bestFit="1" customWidth="1"/>
    <col min="15" max="15" width="38.36328125" style="20" customWidth="1"/>
    <col min="16" max="16" width="15.81640625" style="20" customWidth="1"/>
    <col min="17" max="17" width="38.26953125" style="20" customWidth="1"/>
    <col min="18" max="18" width="16.81640625" style="20" bestFit="1" customWidth="1"/>
    <col min="19" max="19" width="38.08984375" style="20" customWidth="1"/>
    <col min="20" max="20" width="12.54296875" style="20" bestFit="1" customWidth="1"/>
    <col min="21" max="21" width="46.1796875" style="85" customWidth="1"/>
    <col min="22" max="22" width="15.7265625" style="43" customWidth="1"/>
    <col min="23" max="23" width="18.453125" style="20" hidden="1" customWidth="1"/>
    <col min="24" max="24" width="78.36328125" style="20" hidden="1" customWidth="1"/>
    <col min="25" max="25" width="48.90625" style="20" bestFit="1" customWidth="1"/>
    <col min="26" max="16384" width="8.81640625" style="20"/>
  </cols>
  <sheetData>
    <row r="1" spans="1:25" s="17" customFormat="1" ht="27.5" customHeight="1">
      <c r="A1" s="4" t="s">
        <v>83</v>
      </c>
      <c r="B1" s="4" t="s">
        <v>82</v>
      </c>
      <c r="C1" s="4" t="s">
        <v>0</v>
      </c>
      <c r="D1" s="16" t="s">
        <v>701</v>
      </c>
      <c r="E1" s="16" t="s">
        <v>590</v>
      </c>
      <c r="F1" s="16" t="s">
        <v>702</v>
      </c>
      <c r="G1" s="16" t="s">
        <v>640</v>
      </c>
      <c r="H1" s="16" t="s">
        <v>703</v>
      </c>
      <c r="I1" s="16" t="s">
        <v>641</v>
      </c>
      <c r="J1" s="16" t="s">
        <v>78</v>
      </c>
      <c r="K1" s="16" t="s">
        <v>647</v>
      </c>
      <c r="L1" s="16" t="s">
        <v>79</v>
      </c>
      <c r="M1" s="16" t="s">
        <v>648</v>
      </c>
      <c r="N1" s="16" t="s">
        <v>80</v>
      </c>
      <c r="O1" s="16" t="s">
        <v>645</v>
      </c>
      <c r="P1" s="16" t="s">
        <v>84</v>
      </c>
      <c r="Q1" s="16" t="s">
        <v>642</v>
      </c>
      <c r="R1" s="16" t="s">
        <v>354</v>
      </c>
      <c r="S1" s="16" t="s">
        <v>653</v>
      </c>
      <c r="T1" s="16" t="s">
        <v>81</v>
      </c>
      <c r="U1" s="77" t="s">
        <v>649</v>
      </c>
      <c r="V1" s="16" t="s">
        <v>689</v>
      </c>
      <c r="W1" s="16" t="s">
        <v>686</v>
      </c>
      <c r="X1" s="16" t="s">
        <v>687</v>
      </c>
      <c r="Y1" s="22" t="s">
        <v>688</v>
      </c>
    </row>
    <row r="2" spans="1:25" ht="27.5" customHeight="1">
      <c r="A2" s="18">
        <v>1</v>
      </c>
      <c r="B2" s="10" t="s">
        <v>534</v>
      </c>
      <c r="C2" s="10" t="s">
        <v>535</v>
      </c>
      <c r="D2" s="67">
        <v>28</v>
      </c>
      <c r="E2" s="10" t="str">
        <f t="shared" ref="E2:E53" si="0">IF(D2="", "", IF(D2&lt;=15, "Below Expectations", IF(D2&lt;=30, "Approach Expectations", IF(D2&lt;=40, "Meet Expectations", IF(D2&lt;=50, "Exceeds Expectations")))))</f>
        <v>Approach Expectations</v>
      </c>
      <c r="F2" s="67">
        <v>61</v>
      </c>
      <c r="G2" s="10" t="str">
        <f t="shared" ref="G2:G53" si="1">IF(F2="","",IF(F2&lt;=24,"Below Expectations",IF(F2&lt;=38,"Approach Expectations",IF(F2&lt;=49,"Meet  Expectations",IF(F2&lt;=68,"Exceeds  Expectations")))))</f>
        <v>Exceeds  Expectations</v>
      </c>
      <c r="H2" s="67">
        <v>30</v>
      </c>
      <c r="I2" s="10" t="str">
        <f t="shared" ref="I2:I33" si="2">IF(H2&lt;=15,"Below Expectations",IF(H2&lt;=30,"Approach Expectations",IF(H2&lt;=40,"Meet  Expectations",IF(H2&lt;=50,"Exceeds  Expectations"))))</f>
        <v>Approach Expectations</v>
      </c>
      <c r="J2" s="67">
        <v>22</v>
      </c>
      <c r="K2" s="10" t="str">
        <f t="shared" ref="K2:K33" si="3">IF(J2&lt;=9,"Below Expectations",IF(J2&lt;=14,"Approach Expectations",IF(J2&lt;=17,"Meet  Expectations",IF(J2&lt;=25,"Exceeds  Expectations"))))</f>
        <v>Exceeds  Expectations</v>
      </c>
      <c r="L2" s="67">
        <v>35</v>
      </c>
      <c r="M2" s="10" t="str">
        <f t="shared" ref="M2:M53" si="4">IF(L2&lt;=10,"Below Expectations",IF(L2&lt;=20,"Approach Expectations",IF(L2&lt;=30,"Meet  Expectations",IF(L2&lt;=40,"Exceeds  Expectations"))))</f>
        <v>Exceeds  Expectations</v>
      </c>
      <c r="N2" s="70">
        <v>39</v>
      </c>
      <c r="O2" s="10" t="str">
        <f t="shared" ref="O2:O53" si="5">IF(N2&lt;=18,"Below Expectations",IF(N2&lt;=35,"Approach Expectations",IF(N2&lt;=54,"Meet  Expectations",IF(N2&lt;=66,"Exceeds  Expectations"))))</f>
        <v>Meet  Expectations</v>
      </c>
      <c r="P2" s="70">
        <v>40</v>
      </c>
      <c r="Q2" s="10" t="str">
        <f t="shared" ref="Q2:Q33" si="6">IF(P2&lt;=15,"Below Expectations",IF(P2&lt;=30,"Approach Expectations",IF(P2&lt;=40,"Meet  Expectations",IF(P2&lt;=50,"Exceeds  Expectations"))))</f>
        <v>Meet  Expectations</v>
      </c>
      <c r="R2" s="70">
        <v>25</v>
      </c>
      <c r="S2" s="10" t="str">
        <f t="shared" ref="S2:S33" si="7">IF(R2&lt;=15,"Below Expectations",IF(R2&lt;=30,"Approach Expectations",IF(R2&lt;=40,"Meet  Expectations",IF(R2&lt;=52,"Exceeds  Expectations"))))</f>
        <v>Approach Expectations</v>
      </c>
      <c r="T2" s="69">
        <v>34</v>
      </c>
      <c r="U2" s="79" t="str">
        <f t="shared" ref="U2:U33" si="8">IF(T2&lt;=15,"Below Expectations",IF(T2&lt;=30,"Approach Expectations",IF(T2&lt;=40,"Meet  Expectations",IF(T2&lt;=50,"Exceeds  Expectations"))))</f>
        <v>Meet  Expectations</v>
      </c>
      <c r="V2" s="86"/>
      <c r="W2" s="48"/>
      <c r="X2" s="49"/>
      <c r="Y2" s="79"/>
    </row>
    <row r="3" spans="1:25" ht="27.5" customHeight="1">
      <c r="A3" s="18">
        <v>2</v>
      </c>
      <c r="B3" s="10" t="s">
        <v>564</v>
      </c>
      <c r="C3" s="10" t="s">
        <v>565</v>
      </c>
      <c r="D3" s="74">
        <v>25</v>
      </c>
      <c r="E3" s="10" t="str">
        <f t="shared" si="0"/>
        <v>Approach Expectations</v>
      </c>
      <c r="F3" s="74">
        <v>48</v>
      </c>
      <c r="G3" s="10" t="str">
        <f t="shared" si="1"/>
        <v>Meet  Expectations</v>
      </c>
      <c r="H3" s="74">
        <v>39</v>
      </c>
      <c r="I3" s="10" t="str">
        <f t="shared" si="2"/>
        <v>Meet  Expectations</v>
      </c>
      <c r="J3" s="80">
        <v>22</v>
      </c>
      <c r="K3" s="10" t="str">
        <f t="shared" si="3"/>
        <v>Exceeds  Expectations</v>
      </c>
      <c r="L3" s="74">
        <v>37</v>
      </c>
      <c r="M3" s="10" t="str">
        <f t="shared" si="4"/>
        <v>Exceeds  Expectations</v>
      </c>
      <c r="N3" s="70">
        <v>39</v>
      </c>
      <c r="O3" s="10" t="str">
        <f t="shared" si="5"/>
        <v>Meet  Expectations</v>
      </c>
      <c r="P3" s="70">
        <v>38</v>
      </c>
      <c r="Q3" s="10" t="str">
        <f t="shared" si="6"/>
        <v>Meet  Expectations</v>
      </c>
      <c r="R3" s="70">
        <v>16</v>
      </c>
      <c r="S3" s="10" t="str">
        <f t="shared" si="7"/>
        <v>Approach Expectations</v>
      </c>
      <c r="T3" s="69">
        <v>36</v>
      </c>
      <c r="U3" s="79" t="str">
        <f t="shared" si="8"/>
        <v>Meet  Expectations</v>
      </c>
      <c r="V3" s="86"/>
      <c r="W3" s="48"/>
      <c r="X3" s="49"/>
      <c r="Y3" s="79"/>
    </row>
    <row r="4" spans="1:25" ht="27.5" customHeight="1">
      <c r="A4" s="18">
        <v>3</v>
      </c>
      <c r="B4" s="10" t="s">
        <v>501</v>
      </c>
      <c r="C4" s="10" t="s">
        <v>502</v>
      </c>
      <c r="D4" s="69">
        <v>36</v>
      </c>
      <c r="E4" s="10" t="str">
        <f t="shared" si="0"/>
        <v>Meet Expectations</v>
      </c>
      <c r="F4" s="71">
        <v>60</v>
      </c>
      <c r="G4" s="10" t="str">
        <f t="shared" si="1"/>
        <v>Exceeds  Expectations</v>
      </c>
      <c r="H4" s="69">
        <v>23</v>
      </c>
      <c r="I4" s="10" t="str">
        <f t="shared" si="2"/>
        <v>Approach Expectations</v>
      </c>
      <c r="J4" s="78">
        <v>22</v>
      </c>
      <c r="K4" s="10" t="str">
        <f t="shared" si="3"/>
        <v>Exceeds  Expectations</v>
      </c>
      <c r="L4" s="69">
        <v>38</v>
      </c>
      <c r="M4" s="10" t="str">
        <f t="shared" si="4"/>
        <v>Exceeds  Expectations</v>
      </c>
      <c r="N4" s="70">
        <v>25</v>
      </c>
      <c r="O4" s="10" t="str">
        <f t="shared" si="5"/>
        <v>Approach Expectations</v>
      </c>
      <c r="P4" s="70">
        <v>27</v>
      </c>
      <c r="Q4" s="10" t="str">
        <f t="shared" si="6"/>
        <v>Approach Expectations</v>
      </c>
      <c r="R4" s="70">
        <v>15</v>
      </c>
      <c r="S4" s="10" t="str">
        <f t="shared" si="7"/>
        <v>Below Expectations</v>
      </c>
      <c r="T4" s="69">
        <v>28</v>
      </c>
      <c r="U4" s="79" t="str">
        <f t="shared" si="8"/>
        <v>Approach Expectations</v>
      </c>
      <c r="V4" s="86"/>
      <c r="W4" s="48"/>
      <c r="X4" s="49"/>
      <c r="Y4" s="79"/>
    </row>
    <row r="5" spans="1:25" ht="27.5" customHeight="1">
      <c r="A5" s="18">
        <v>4</v>
      </c>
      <c r="B5" s="10" t="s">
        <v>576</v>
      </c>
      <c r="C5" s="10" t="s">
        <v>577</v>
      </c>
      <c r="D5" s="74">
        <v>26</v>
      </c>
      <c r="E5" s="10" t="str">
        <f t="shared" si="0"/>
        <v>Approach Expectations</v>
      </c>
      <c r="F5" s="74">
        <v>62</v>
      </c>
      <c r="G5" s="10" t="str">
        <f t="shared" si="1"/>
        <v>Exceeds  Expectations</v>
      </c>
      <c r="H5" s="74">
        <v>30</v>
      </c>
      <c r="I5" s="10" t="str">
        <f t="shared" si="2"/>
        <v>Approach Expectations</v>
      </c>
      <c r="J5" s="80">
        <v>23</v>
      </c>
      <c r="K5" s="10" t="str">
        <f t="shared" si="3"/>
        <v>Exceeds  Expectations</v>
      </c>
      <c r="L5" s="74">
        <v>37</v>
      </c>
      <c r="M5" s="10" t="str">
        <f t="shared" si="4"/>
        <v>Exceeds  Expectations</v>
      </c>
      <c r="N5" s="70">
        <v>33</v>
      </c>
      <c r="O5" s="10" t="str">
        <f t="shared" si="5"/>
        <v>Approach Expectations</v>
      </c>
      <c r="P5" s="70">
        <v>38</v>
      </c>
      <c r="Q5" s="10" t="str">
        <f t="shared" si="6"/>
        <v>Meet  Expectations</v>
      </c>
      <c r="R5" s="70">
        <v>12</v>
      </c>
      <c r="S5" s="10" t="str">
        <f t="shared" si="7"/>
        <v>Below Expectations</v>
      </c>
      <c r="T5" s="69">
        <v>37</v>
      </c>
      <c r="U5" s="79" t="str">
        <f t="shared" si="8"/>
        <v>Meet  Expectations</v>
      </c>
      <c r="V5" s="86"/>
      <c r="W5" s="48"/>
      <c r="X5" s="49"/>
      <c r="Y5" s="79"/>
    </row>
    <row r="6" spans="1:25" ht="27.5" customHeight="1">
      <c r="A6" s="18">
        <v>5</v>
      </c>
      <c r="B6" s="10" t="s">
        <v>503</v>
      </c>
      <c r="C6" s="10" t="s">
        <v>504</v>
      </c>
      <c r="D6" s="69">
        <v>13</v>
      </c>
      <c r="E6" s="10" t="str">
        <f t="shared" si="0"/>
        <v>Below Expectations</v>
      </c>
      <c r="F6" s="69">
        <v>52</v>
      </c>
      <c r="G6" s="10" t="str">
        <f t="shared" si="1"/>
        <v>Exceeds  Expectations</v>
      </c>
      <c r="H6" s="69">
        <v>37</v>
      </c>
      <c r="I6" s="10" t="str">
        <f t="shared" si="2"/>
        <v>Meet  Expectations</v>
      </c>
      <c r="J6" s="78">
        <v>21</v>
      </c>
      <c r="K6" s="10" t="str">
        <f t="shared" si="3"/>
        <v>Exceeds  Expectations</v>
      </c>
      <c r="L6" s="69">
        <v>35</v>
      </c>
      <c r="M6" s="10" t="str">
        <f t="shared" si="4"/>
        <v>Exceeds  Expectations</v>
      </c>
      <c r="N6" s="70">
        <v>22</v>
      </c>
      <c r="O6" s="10" t="str">
        <f t="shared" si="5"/>
        <v>Approach Expectations</v>
      </c>
      <c r="P6" s="70">
        <v>36</v>
      </c>
      <c r="Q6" s="10" t="str">
        <f t="shared" si="6"/>
        <v>Meet  Expectations</v>
      </c>
      <c r="R6" s="70">
        <v>15</v>
      </c>
      <c r="S6" s="10" t="str">
        <f t="shared" si="7"/>
        <v>Below Expectations</v>
      </c>
      <c r="T6" s="69">
        <v>29</v>
      </c>
      <c r="U6" s="79" t="str">
        <f t="shared" si="8"/>
        <v>Approach Expectations</v>
      </c>
      <c r="V6" s="86"/>
      <c r="W6" s="48"/>
      <c r="X6" s="49"/>
      <c r="Y6" s="79"/>
    </row>
    <row r="7" spans="1:25" ht="27.5" customHeight="1">
      <c r="A7" s="87">
        <v>6</v>
      </c>
      <c r="B7" s="88" t="s">
        <v>525</v>
      </c>
      <c r="C7" s="88" t="s">
        <v>526</v>
      </c>
      <c r="D7" s="89">
        <v>14</v>
      </c>
      <c r="E7" s="10" t="str">
        <f t="shared" si="0"/>
        <v>Below Expectations</v>
      </c>
      <c r="F7" s="90">
        <v>62</v>
      </c>
      <c r="G7" s="10" t="str">
        <f t="shared" si="1"/>
        <v>Exceeds  Expectations</v>
      </c>
      <c r="H7" s="90">
        <v>23</v>
      </c>
      <c r="I7" s="88" t="str">
        <f t="shared" si="2"/>
        <v>Approach Expectations</v>
      </c>
      <c r="J7" s="91">
        <v>20</v>
      </c>
      <c r="K7" s="88" t="str">
        <f t="shared" si="3"/>
        <v>Exceeds  Expectations</v>
      </c>
      <c r="L7" s="90">
        <v>26</v>
      </c>
      <c r="M7" s="10" t="str">
        <f t="shared" si="4"/>
        <v>Meet  Expectations</v>
      </c>
      <c r="N7" s="92">
        <v>31</v>
      </c>
      <c r="O7" s="10" t="str">
        <f t="shared" si="5"/>
        <v>Approach Expectations</v>
      </c>
      <c r="P7" s="92">
        <v>32</v>
      </c>
      <c r="Q7" s="88" t="str">
        <f t="shared" si="6"/>
        <v>Meet  Expectations</v>
      </c>
      <c r="R7" s="92">
        <v>17</v>
      </c>
      <c r="S7" s="88" t="str">
        <f t="shared" si="7"/>
        <v>Approach Expectations</v>
      </c>
      <c r="T7" s="90">
        <v>22</v>
      </c>
      <c r="U7" s="93" t="str">
        <f t="shared" si="8"/>
        <v>Approach Expectations</v>
      </c>
      <c r="V7" s="94"/>
      <c r="W7" s="48"/>
      <c r="X7" s="49"/>
      <c r="Y7" s="79"/>
    </row>
    <row r="8" spans="1:25" ht="27.5" customHeight="1">
      <c r="A8" s="18">
        <v>7</v>
      </c>
      <c r="B8" s="10" t="s">
        <v>544</v>
      </c>
      <c r="C8" s="10" t="s">
        <v>545</v>
      </c>
      <c r="D8" s="74">
        <v>8</v>
      </c>
      <c r="E8" s="10" t="str">
        <f t="shared" si="0"/>
        <v>Below Expectations</v>
      </c>
      <c r="F8" s="74">
        <v>38</v>
      </c>
      <c r="G8" s="10" t="str">
        <f t="shared" si="1"/>
        <v>Approach Expectations</v>
      </c>
      <c r="H8" s="74">
        <v>24</v>
      </c>
      <c r="I8" s="10" t="str">
        <f t="shared" si="2"/>
        <v>Approach Expectations</v>
      </c>
      <c r="J8" s="80">
        <v>16</v>
      </c>
      <c r="K8" s="10" t="str">
        <f t="shared" si="3"/>
        <v>Meet  Expectations</v>
      </c>
      <c r="L8" s="74">
        <v>28</v>
      </c>
      <c r="M8" s="10" t="str">
        <f t="shared" si="4"/>
        <v>Meet  Expectations</v>
      </c>
      <c r="N8" s="70">
        <v>33</v>
      </c>
      <c r="O8" s="10" t="str">
        <f t="shared" si="5"/>
        <v>Approach Expectations</v>
      </c>
      <c r="P8" s="70">
        <v>22</v>
      </c>
      <c r="Q8" s="10" t="str">
        <f t="shared" si="6"/>
        <v>Approach Expectations</v>
      </c>
      <c r="R8" s="70">
        <v>9</v>
      </c>
      <c r="S8" s="10" t="str">
        <f t="shared" si="7"/>
        <v>Below Expectations</v>
      </c>
      <c r="T8" s="69">
        <v>28</v>
      </c>
      <c r="U8" s="79" t="str">
        <f t="shared" si="8"/>
        <v>Approach Expectations</v>
      </c>
      <c r="V8" s="86"/>
      <c r="W8" s="48"/>
      <c r="X8" s="49"/>
      <c r="Y8" s="79"/>
    </row>
    <row r="9" spans="1:25" ht="27.5" customHeight="1">
      <c r="A9" s="18">
        <v>8</v>
      </c>
      <c r="B9" s="10" t="s">
        <v>582</v>
      </c>
      <c r="C9" s="10" t="s">
        <v>583</v>
      </c>
      <c r="D9" s="74">
        <v>22</v>
      </c>
      <c r="E9" s="10" t="str">
        <f t="shared" si="0"/>
        <v>Approach Expectations</v>
      </c>
      <c r="F9" s="74">
        <v>48</v>
      </c>
      <c r="G9" s="10" t="str">
        <f t="shared" si="1"/>
        <v>Meet  Expectations</v>
      </c>
      <c r="H9" s="74">
        <v>24</v>
      </c>
      <c r="I9" s="10" t="str">
        <f t="shared" si="2"/>
        <v>Approach Expectations</v>
      </c>
      <c r="J9" s="80">
        <v>21</v>
      </c>
      <c r="K9" s="10" t="str">
        <f t="shared" si="3"/>
        <v>Exceeds  Expectations</v>
      </c>
      <c r="L9" s="74">
        <v>30</v>
      </c>
      <c r="M9" s="10" t="str">
        <f t="shared" si="4"/>
        <v>Meet  Expectations</v>
      </c>
      <c r="N9" s="70">
        <v>38</v>
      </c>
      <c r="O9" s="10" t="str">
        <f t="shared" si="5"/>
        <v>Meet  Expectations</v>
      </c>
      <c r="P9" s="70">
        <v>27</v>
      </c>
      <c r="Q9" s="10" t="str">
        <f t="shared" si="6"/>
        <v>Approach Expectations</v>
      </c>
      <c r="R9" s="70">
        <v>12</v>
      </c>
      <c r="S9" s="10" t="str">
        <f t="shared" si="7"/>
        <v>Below Expectations</v>
      </c>
      <c r="T9" s="69">
        <v>27</v>
      </c>
      <c r="U9" s="79" t="str">
        <f t="shared" si="8"/>
        <v>Approach Expectations</v>
      </c>
      <c r="V9" s="86"/>
      <c r="W9" s="48"/>
      <c r="X9" s="49"/>
      <c r="Y9" s="79"/>
    </row>
    <row r="10" spans="1:25" ht="27.5" customHeight="1">
      <c r="A10" s="18">
        <v>9</v>
      </c>
      <c r="B10" s="10" t="s">
        <v>499</v>
      </c>
      <c r="C10" s="10" t="s">
        <v>500</v>
      </c>
      <c r="D10" s="69">
        <v>12</v>
      </c>
      <c r="E10" s="10" t="str">
        <f t="shared" si="0"/>
        <v>Below Expectations</v>
      </c>
      <c r="F10" s="69">
        <v>34</v>
      </c>
      <c r="G10" s="10" t="str">
        <f t="shared" si="1"/>
        <v>Approach Expectations</v>
      </c>
      <c r="H10" s="69">
        <v>23</v>
      </c>
      <c r="I10" s="10" t="str">
        <f t="shared" si="2"/>
        <v>Approach Expectations</v>
      </c>
      <c r="J10" s="78">
        <v>22</v>
      </c>
      <c r="K10" s="10" t="str">
        <f t="shared" si="3"/>
        <v>Exceeds  Expectations</v>
      </c>
      <c r="L10" s="69">
        <v>30</v>
      </c>
      <c r="M10" s="10" t="str">
        <f t="shared" si="4"/>
        <v>Meet  Expectations</v>
      </c>
      <c r="N10" s="70">
        <v>22</v>
      </c>
      <c r="O10" s="10" t="str">
        <f t="shared" si="5"/>
        <v>Approach Expectations</v>
      </c>
      <c r="P10" s="70">
        <v>31</v>
      </c>
      <c r="Q10" s="10" t="str">
        <f t="shared" si="6"/>
        <v>Meet  Expectations</v>
      </c>
      <c r="R10" s="70">
        <v>10</v>
      </c>
      <c r="S10" s="10" t="str">
        <f t="shared" si="7"/>
        <v>Below Expectations</v>
      </c>
      <c r="T10" s="69">
        <v>20</v>
      </c>
      <c r="U10" s="79" t="str">
        <f t="shared" si="8"/>
        <v>Approach Expectations</v>
      </c>
      <c r="V10" s="86"/>
      <c r="W10" s="48"/>
      <c r="X10" s="49"/>
      <c r="Y10" s="79"/>
    </row>
    <row r="11" spans="1:25" ht="27.5" customHeight="1">
      <c r="A11" s="18">
        <v>10</v>
      </c>
      <c r="B11" s="10" t="s">
        <v>580</v>
      </c>
      <c r="C11" s="10" t="s">
        <v>581</v>
      </c>
      <c r="D11" s="74">
        <v>28</v>
      </c>
      <c r="E11" s="10" t="str">
        <f t="shared" si="0"/>
        <v>Approach Expectations</v>
      </c>
      <c r="F11" s="74">
        <v>47</v>
      </c>
      <c r="G11" s="10" t="str">
        <f t="shared" si="1"/>
        <v>Meet  Expectations</v>
      </c>
      <c r="H11" s="74">
        <v>26</v>
      </c>
      <c r="I11" s="10" t="str">
        <f t="shared" si="2"/>
        <v>Approach Expectations</v>
      </c>
      <c r="J11" s="80">
        <v>23</v>
      </c>
      <c r="K11" s="10" t="str">
        <f t="shared" si="3"/>
        <v>Exceeds  Expectations</v>
      </c>
      <c r="L11" s="74">
        <v>26</v>
      </c>
      <c r="M11" s="10" t="str">
        <f t="shared" si="4"/>
        <v>Meet  Expectations</v>
      </c>
      <c r="N11" s="70">
        <v>35</v>
      </c>
      <c r="O11" s="10" t="str">
        <f t="shared" si="5"/>
        <v>Approach Expectations</v>
      </c>
      <c r="P11" s="70">
        <v>33</v>
      </c>
      <c r="Q11" s="10" t="str">
        <f t="shared" si="6"/>
        <v>Meet  Expectations</v>
      </c>
      <c r="R11" s="70">
        <v>16</v>
      </c>
      <c r="S11" s="10" t="str">
        <f t="shared" si="7"/>
        <v>Approach Expectations</v>
      </c>
      <c r="T11" s="69">
        <v>22</v>
      </c>
      <c r="U11" s="79" t="str">
        <f t="shared" si="8"/>
        <v>Approach Expectations</v>
      </c>
      <c r="V11" s="86"/>
      <c r="W11" s="48"/>
      <c r="X11" s="49"/>
      <c r="Y11" s="79"/>
    </row>
    <row r="12" spans="1:25" ht="27.5" customHeight="1">
      <c r="A12" s="18">
        <v>11</v>
      </c>
      <c r="B12" s="10" t="s">
        <v>558</v>
      </c>
      <c r="C12" s="10" t="s">
        <v>559</v>
      </c>
      <c r="D12" s="74">
        <v>20</v>
      </c>
      <c r="E12" s="10" t="str">
        <f t="shared" si="0"/>
        <v>Approach Expectations</v>
      </c>
      <c r="F12" s="74">
        <v>44</v>
      </c>
      <c r="G12" s="10" t="str">
        <f t="shared" si="1"/>
        <v>Meet  Expectations</v>
      </c>
      <c r="H12" s="74">
        <v>25</v>
      </c>
      <c r="I12" s="10" t="str">
        <f t="shared" si="2"/>
        <v>Approach Expectations</v>
      </c>
      <c r="J12" s="80">
        <v>24</v>
      </c>
      <c r="K12" s="10" t="str">
        <f t="shared" si="3"/>
        <v>Exceeds  Expectations</v>
      </c>
      <c r="L12" s="74">
        <v>29</v>
      </c>
      <c r="M12" s="10" t="str">
        <f t="shared" si="4"/>
        <v>Meet  Expectations</v>
      </c>
      <c r="N12" s="70">
        <v>28</v>
      </c>
      <c r="O12" s="10" t="str">
        <f t="shared" si="5"/>
        <v>Approach Expectations</v>
      </c>
      <c r="P12" s="172">
        <v>24</v>
      </c>
      <c r="Q12" s="10" t="str">
        <f t="shared" si="6"/>
        <v>Approach Expectations</v>
      </c>
      <c r="R12" s="70">
        <v>11</v>
      </c>
      <c r="S12" s="10" t="str">
        <f t="shared" si="7"/>
        <v>Below Expectations</v>
      </c>
      <c r="T12" s="69">
        <v>18</v>
      </c>
      <c r="U12" s="79" t="str">
        <f t="shared" si="8"/>
        <v>Approach Expectations</v>
      </c>
      <c r="V12" s="86"/>
      <c r="W12" s="48"/>
      <c r="X12" s="49"/>
      <c r="Y12" s="79"/>
    </row>
    <row r="13" spans="1:25" ht="27.5" customHeight="1">
      <c r="A13" s="87">
        <v>12</v>
      </c>
      <c r="B13" s="10" t="s">
        <v>515</v>
      </c>
      <c r="C13" s="10" t="s">
        <v>516</v>
      </c>
      <c r="D13" s="69">
        <v>10</v>
      </c>
      <c r="E13" s="10" t="str">
        <f t="shared" si="0"/>
        <v>Below Expectations</v>
      </c>
      <c r="F13" s="69">
        <v>61</v>
      </c>
      <c r="G13" s="10" t="str">
        <f t="shared" si="1"/>
        <v>Exceeds  Expectations</v>
      </c>
      <c r="H13" s="69">
        <v>22</v>
      </c>
      <c r="I13" s="10" t="str">
        <f t="shared" si="2"/>
        <v>Approach Expectations</v>
      </c>
      <c r="J13" s="78">
        <v>14</v>
      </c>
      <c r="K13" s="10" t="str">
        <f t="shared" si="3"/>
        <v>Approach Expectations</v>
      </c>
      <c r="L13" s="69">
        <v>25</v>
      </c>
      <c r="M13" s="10" t="str">
        <f t="shared" si="4"/>
        <v>Meet  Expectations</v>
      </c>
      <c r="N13" s="70">
        <v>29</v>
      </c>
      <c r="O13" s="10" t="str">
        <f t="shared" si="5"/>
        <v>Approach Expectations</v>
      </c>
      <c r="P13" s="70">
        <v>18</v>
      </c>
      <c r="Q13" s="10" t="str">
        <f t="shared" si="6"/>
        <v>Approach Expectations</v>
      </c>
      <c r="R13" s="70">
        <v>10</v>
      </c>
      <c r="S13" s="10" t="str">
        <f t="shared" si="7"/>
        <v>Below Expectations</v>
      </c>
      <c r="T13" s="69">
        <v>18</v>
      </c>
      <c r="U13" s="79" t="str">
        <f t="shared" si="8"/>
        <v>Approach Expectations</v>
      </c>
      <c r="V13" s="86"/>
      <c r="W13" s="48"/>
      <c r="X13" s="49"/>
      <c r="Y13" s="79"/>
    </row>
    <row r="14" spans="1:25" ht="27.5" customHeight="1">
      <c r="A14" s="18">
        <v>13</v>
      </c>
      <c r="B14" s="10" t="s">
        <v>546</v>
      </c>
      <c r="C14" s="10" t="s">
        <v>547</v>
      </c>
      <c r="D14" s="74">
        <v>8</v>
      </c>
      <c r="E14" s="10" t="str">
        <f t="shared" si="0"/>
        <v>Below Expectations</v>
      </c>
      <c r="F14" s="74">
        <v>35</v>
      </c>
      <c r="G14" s="10" t="str">
        <f t="shared" si="1"/>
        <v>Approach Expectations</v>
      </c>
      <c r="H14" s="74">
        <v>20</v>
      </c>
      <c r="I14" s="10" t="str">
        <f t="shared" si="2"/>
        <v>Approach Expectations</v>
      </c>
      <c r="J14" s="80">
        <v>12</v>
      </c>
      <c r="K14" s="10" t="str">
        <f t="shared" si="3"/>
        <v>Approach Expectations</v>
      </c>
      <c r="L14" s="74">
        <v>23</v>
      </c>
      <c r="M14" s="10" t="str">
        <f t="shared" si="4"/>
        <v>Meet  Expectations</v>
      </c>
      <c r="N14" s="70">
        <v>17</v>
      </c>
      <c r="O14" s="10" t="str">
        <f t="shared" si="5"/>
        <v>Below Expectations</v>
      </c>
      <c r="P14" s="70">
        <v>15</v>
      </c>
      <c r="Q14" s="10" t="str">
        <f t="shared" si="6"/>
        <v>Below Expectations</v>
      </c>
      <c r="R14" s="70">
        <v>13</v>
      </c>
      <c r="S14" s="10" t="str">
        <f t="shared" si="7"/>
        <v>Below Expectations</v>
      </c>
      <c r="T14" s="69">
        <v>24</v>
      </c>
      <c r="U14" s="79" t="str">
        <f t="shared" si="8"/>
        <v>Approach Expectations</v>
      </c>
      <c r="V14" s="86"/>
      <c r="W14" s="48"/>
      <c r="X14" s="49"/>
      <c r="Y14" s="79"/>
    </row>
    <row r="15" spans="1:25" ht="27.5" customHeight="1">
      <c r="A15" s="18">
        <v>14</v>
      </c>
      <c r="B15" s="10" t="s">
        <v>552</v>
      </c>
      <c r="C15" s="10" t="s">
        <v>553</v>
      </c>
      <c r="D15" s="74">
        <v>18</v>
      </c>
      <c r="E15" s="10" t="str">
        <f t="shared" si="0"/>
        <v>Approach Expectations</v>
      </c>
      <c r="F15" s="74">
        <v>50</v>
      </c>
      <c r="G15" s="10" t="str">
        <f t="shared" si="1"/>
        <v>Exceeds  Expectations</v>
      </c>
      <c r="H15" s="74">
        <v>17</v>
      </c>
      <c r="I15" s="10" t="str">
        <f t="shared" si="2"/>
        <v>Approach Expectations</v>
      </c>
      <c r="J15" s="80">
        <v>16</v>
      </c>
      <c r="K15" s="10" t="str">
        <f t="shared" si="3"/>
        <v>Meet  Expectations</v>
      </c>
      <c r="L15" s="74">
        <v>11</v>
      </c>
      <c r="M15" s="10" t="str">
        <f t="shared" si="4"/>
        <v>Approach Expectations</v>
      </c>
      <c r="N15" s="70">
        <v>30</v>
      </c>
      <c r="O15" s="10" t="str">
        <f t="shared" si="5"/>
        <v>Approach Expectations</v>
      </c>
      <c r="P15" s="70">
        <v>21</v>
      </c>
      <c r="Q15" s="10" t="str">
        <f t="shared" si="6"/>
        <v>Approach Expectations</v>
      </c>
      <c r="R15" s="70">
        <v>9</v>
      </c>
      <c r="S15" s="10" t="str">
        <f t="shared" si="7"/>
        <v>Below Expectations</v>
      </c>
      <c r="T15" s="69">
        <v>16</v>
      </c>
      <c r="U15" s="79" t="str">
        <f t="shared" si="8"/>
        <v>Approach Expectations</v>
      </c>
      <c r="V15" s="86"/>
      <c r="W15" s="48"/>
      <c r="X15" s="49"/>
      <c r="Y15" s="79"/>
    </row>
    <row r="16" spans="1:25" ht="27.5" customHeight="1">
      <c r="A16" s="18">
        <v>15</v>
      </c>
      <c r="B16" s="10" t="s">
        <v>562</v>
      </c>
      <c r="C16" s="10" t="s">
        <v>563</v>
      </c>
      <c r="D16" s="74">
        <v>10</v>
      </c>
      <c r="E16" s="10" t="str">
        <f t="shared" si="0"/>
        <v>Below Expectations</v>
      </c>
      <c r="F16" s="74">
        <v>33</v>
      </c>
      <c r="G16" s="10" t="str">
        <f t="shared" si="1"/>
        <v>Approach Expectations</v>
      </c>
      <c r="H16" s="74">
        <v>22</v>
      </c>
      <c r="I16" s="10" t="str">
        <f t="shared" si="2"/>
        <v>Approach Expectations</v>
      </c>
      <c r="J16" s="80">
        <v>18</v>
      </c>
      <c r="K16" s="10" t="str">
        <f t="shared" si="3"/>
        <v>Exceeds  Expectations</v>
      </c>
      <c r="L16" s="74">
        <v>20</v>
      </c>
      <c r="M16" s="10" t="str">
        <f t="shared" si="4"/>
        <v>Approach Expectations</v>
      </c>
      <c r="N16" s="70">
        <v>25</v>
      </c>
      <c r="O16" s="10" t="str">
        <f t="shared" si="5"/>
        <v>Approach Expectations</v>
      </c>
      <c r="P16" s="70">
        <v>17</v>
      </c>
      <c r="Q16" s="10" t="str">
        <f t="shared" si="6"/>
        <v>Approach Expectations</v>
      </c>
      <c r="R16" s="70">
        <v>8</v>
      </c>
      <c r="S16" s="10" t="str">
        <f t="shared" si="7"/>
        <v>Below Expectations</v>
      </c>
      <c r="T16" s="69">
        <v>19</v>
      </c>
      <c r="U16" s="79" t="str">
        <f t="shared" si="8"/>
        <v>Approach Expectations</v>
      </c>
      <c r="V16" s="86"/>
      <c r="W16" s="48"/>
      <c r="X16" s="49"/>
      <c r="Y16" s="79"/>
    </row>
    <row r="17" spans="1:25" ht="27.5" customHeight="1">
      <c r="A17" s="18">
        <v>16</v>
      </c>
      <c r="B17" s="10" t="s">
        <v>554</v>
      </c>
      <c r="C17" s="10" t="s">
        <v>555</v>
      </c>
      <c r="D17" s="74">
        <v>13</v>
      </c>
      <c r="E17" s="10" t="str">
        <f t="shared" si="0"/>
        <v>Below Expectations</v>
      </c>
      <c r="F17" s="74">
        <v>26</v>
      </c>
      <c r="G17" s="10" t="str">
        <f t="shared" si="1"/>
        <v>Approach Expectations</v>
      </c>
      <c r="H17" s="74">
        <v>21</v>
      </c>
      <c r="I17" s="10" t="str">
        <f t="shared" si="2"/>
        <v>Approach Expectations</v>
      </c>
      <c r="J17" s="80">
        <v>9</v>
      </c>
      <c r="K17" s="10" t="str">
        <f t="shared" si="3"/>
        <v>Below Expectations</v>
      </c>
      <c r="L17" s="74">
        <v>7</v>
      </c>
      <c r="M17" s="10" t="str">
        <f t="shared" si="4"/>
        <v>Below Expectations</v>
      </c>
      <c r="N17" s="70">
        <v>22</v>
      </c>
      <c r="O17" s="10" t="str">
        <f t="shared" si="5"/>
        <v>Approach Expectations</v>
      </c>
      <c r="P17" s="70">
        <v>17</v>
      </c>
      <c r="Q17" s="10" t="str">
        <f t="shared" si="6"/>
        <v>Approach Expectations</v>
      </c>
      <c r="R17" s="70">
        <v>7</v>
      </c>
      <c r="S17" s="10" t="str">
        <f t="shared" si="7"/>
        <v>Below Expectations</v>
      </c>
      <c r="T17" s="69">
        <v>35</v>
      </c>
      <c r="U17" s="79" t="str">
        <f t="shared" si="8"/>
        <v>Meet  Expectations</v>
      </c>
      <c r="V17" s="86"/>
      <c r="W17" s="48"/>
      <c r="X17" s="49"/>
      <c r="Y17" s="79"/>
    </row>
    <row r="18" spans="1:25" ht="27.5" customHeight="1">
      <c r="A18" s="18">
        <v>17</v>
      </c>
      <c r="B18" s="10" t="s">
        <v>574</v>
      </c>
      <c r="C18" s="10" t="s">
        <v>575</v>
      </c>
      <c r="D18" s="74">
        <v>9</v>
      </c>
      <c r="E18" s="10" t="str">
        <f t="shared" si="0"/>
        <v>Below Expectations</v>
      </c>
      <c r="F18" s="74">
        <v>34</v>
      </c>
      <c r="G18" s="10" t="str">
        <f t="shared" si="1"/>
        <v>Approach Expectations</v>
      </c>
      <c r="H18" s="74">
        <v>20</v>
      </c>
      <c r="I18" s="10" t="str">
        <f t="shared" si="2"/>
        <v>Approach Expectations</v>
      </c>
      <c r="J18" s="80">
        <v>13</v>
      </c>
      <c r="K18" s="10" t="str">
        <f t="shared" si="3"/>
        <v>Approach Expectations</v>
      </c>
      <c r="L18" s="74">
        <v>14</v>
      </c>
      <c r="M18" s="10" t="str">
        <f t="shared" si="4"/>
        <v>Approach Expectations</v>
      </c>
      <c r="N18" s="70">
        <v>17</v>
      </c>
      <c r="O18" s="10" t="str">
        <f t="shared" si="5"/>
        <v>Below Expectations</v>
      </c>
      <c r="P18" s="70">
        <v>15</v>
      </c>
      <c r="Q18" s="10" t="str">
        <f t="shared" si="6"/>
        <v>Below Expectations</v>
      </c>
      <c r="R18" s="70">
        <v>11</v>
      </c>
      <c r="S18" s="10" t="str">
        <f t="shared" si="7"/>
        <v>Below Expectations</v>
      </c>
      <c r="T18" s="69">
        <v>20</v>
      </c>
      <c r="U18" s="79" t="str">
        <f t="shared" si="8"/>
        <v>Approach Expectations</v>
      </c>
      <c r="V18" s="86"/>
      <c r="W18" s="48"/>
      <c r="X18" s="49"/>
      <c r="Y18" s="79"/>
    </row>
    <row r="19" spans="1:25" ht="27.5" customHeight="1">
      <c r="A19" s="87">
        <v>18</v>
      </c>
      <c r="B19" s="10" t="s">
        <v>528</v>
      </c>
      <c r="C19" s="10" t="s">
        <v>529</v>
      </c>
      <c r="D19" s="69">
        <v>9</v>
      </c>
      <c r="E19" s="10" t="str">
        <f t="shared" si="0"/>
        <v>Below Expectations</v>
      </c>
      <c r="F19" s="69">
        <v>42</v>
      </c>
      <c r="G19" s="10" t="str">
        <f t="shared" si="1"/>
        <v>Meet  Expectations</v>
      </c>
      <c r="H19" s="69">
        <v>17</v>
      </c>
      <c r="I19" s="10" t="str">
        <f t="shared" si="2"/>
        <v>Approach Expectations</v>
      </c>
      <c r="J19" s="78">
        <v>10</v>
      </c>
      <c r="K19" s="10" t="str">
        <f t="shared" si="3"/>
        <v>Approach Expectations</v>
      </c>
      <c r="L19" s="69">
        <v>8</v>
      </c>
      <c r="M19" s="10" t="str">
        <f t="shared" si="4"/>
        <v>Below Expectations</v>
      </c>
      <c r="N19" s="70">
        <v>15</v>
      </c>
      <c r="O19" s="10" t="str">
        <f t="shared" si="5"/>
        <v>Below Expectations</v>
      </c>
      <c r="P19" s="70">
        <v>21</v>
      </c>
      <c r="Q19" s="10" t="str">
        <f t="shared" si="6"/>
        <v>Approach Expectations</v>
      </c>
      <c r="R19" s="70">
        <v>8</v>
      </c>
      <c r="S19" s="10" t="str">
        <f t="shared" si="7"/>
        <v>Below Expectations</v>
      </c>
      <c r="T19" s="69">
        <v>10</v>
      </c>
      <c r="U19" s="79" t="str">
        <f t="shared" si="8"/>
        <v>Below Expectations</v>
      </c>
      <c r="V19" s="86"/>
      <c r="W19" s="48"/>
      <c r="X19" s="49"/>
      <c r="Y19" s="79"/>
    </row>
    <row r="20" spans="1:25" ht="27.5" customHeight="1">
      <c r="A20" s="18">
        <v>19</v>
      </c>
      <c r="B20" s="10" t="s">
        <v>521</v>
      </c>
      <c r="C20" s="10" t="s">
        <v>522</v>
      </c>
      <c r="D20" s="69">
        <v>12</v>
      </c>
      <c r="E20" s="10" t="str">
        <f t="shared" si="0"/>
        <v>Below Expectations</v>
      </c>
      <c r="F20" s="69">
        <v>28</v>
      </c>
      <c r="G20" s="10" t="str">
        <f t="shared" si="1"/>
        <v>Approach Expectations</v>
      </c>
      <c r="H20" s="69">
        <v>13</v>
      </c>
      <c r="I20" s="10" t="str">
        <f t="shared" si="2"/>
        <v>Below Expectations</v>
      </c>
      <c r="J20" s="78">
        <v>13</v>
      </c>
      <c r="K20" s="10" t="str">
        <f t="shared" si="3"/>
        <v>Approach Expectations</v>
      </c>
      <c r="L20" s="69">
        <v>20</v>
      </c>
      <c r="M20" s="10" t="str">
        <f t="shared" si="4"/>
        <v>Approach Expectations</v>
      </c>
      <c r="N20" s="69">
        <v>19</v>
      </c>
      <c r="O20" s="10" t="str">
        <f t="shared" si="5"/>
        <v>Approach Expectations</v>
      </c>
      <c r="P20" s="69">
        <v>15</v>
      </c>
      <c r="Q20" s="10" t="str">
        <f t="shared" si="6"/>
        <v>Below Expectations</v>
      </c>
      <c r="R20" s="69">
        <v>3</v>
      </c>
      <c r="S20" s="10" t="str">
        <f t="shared" si="7"/>
        <v>Below Expectations</v>
      </c>
      <c r="T20" s="69">
        <v>10</v>
      </c>
      <c r="U20" s="79" t="str">
        <f t="shared" si="8"/>
        <v>Below Expectations</v>
      </c>
      <c r="V20" s="86"/>
      <c r="W20" s="48"/>
      <c r="X20" s="49"/>
      <c r="Y20" s="79"/>
    </row>
    <row r="21" spans="1:25" ht="27.5" customHeight="1">
      <c r="A21" s="18">
        <v>20</v>
      </c>
      <c r="B21" s="10" t="s">
        <v>568</v>
      </c>
      <c r="C21" s="10" t="s">
        <v>569</v>
      </c>
      <c r="D21" s="74">
        <v>14</v>
      </c>
      <c r="E21" s="10" t="str">
        <f t="shared" si="0"/>
        <v>Below Expectations</v>
      </c>
      <c r="F21" s="74">
        <v>36</v>
      </c>
      <c r="G21" s="10" t="str">
        <f t="shared" si="1"/>
        <v>Approach Expectations</v>
      </c>
      <c r="H21" s="74">
        <v>17</v>
      </c>
      <c r="I21" s="10" t="str">
        <f t="shared" si="2"/>
        <v>Approach Expectations</v>
      </c>
      <c r="J21" s="80">
        <v>13</v>
      </c>
      <c r="K21" s="10" t="str">
        <f t="shared" si="3"/>
        <v>Approach Expectations</v>
      </c>
      <c r="L21" s="74">
        <v>12</v>
      </c>
      <c r="M21" s="10" t="str">
        <f t="shared" si="4"/>
        <v>Approach Expectations</v>
      </c>
      <c r="N21" s="70">
        <v>16</v>
      </c>
      <c r="O21" s="10" t="str">
        <f t="shared" si="5"/>
        <v>Below Expectations</v>
      </c>
      <c r="P21" s="70">
        <v>17</v>
      </c>
      <c r="Q21" s="10" t="str">
        <f t="shared" si="6"/>
        <v>Approach Expectations</v>
      </c>
      <c r="R21" s="70">
        <v>5</v>
      </c>
      <c r="S21" s="10" t="str">
        <f t="shared" si="7"/>
        <v>Below Expectations</v>
      </c>
      <c r="T21" s="69">
        <v>15</v>
      </c>
      <c r="U21" s="79" t="str">
        <f t="shared" si="8"/>
        <v>Below Expectations</v>
      </c>
      <c r="V21" s="86"/>
      <c r="W21" s="48"/>
      <c r="X21" s="49"/>
      <c r="Y21" s="79"/>
    </row>
    <row r="22" spans="1:25" ht="27.5" customHeight="1">
      <c r="A22" s="18">
        <v>21</v>
      </c>
      <c r="B22" s="10" t="s">
        <v>560</v>
      </c>
      <c r="C22" s="10" t="s">
        <v>561</v>
      </c>
      <c r="D22" s="74">
        <v>8</v>
      </c>
      <c r="E22" s="10" t="str">
        <f t="shared" si="0"/>
        <v>Below Expectations</v>
      </c>
      <c r="F22" s="74">
        <v>39</v>
      </c>
      <c r="G22" s="10" t="str">
        <f t="shared" si="1"/>
        <v>Meet  Expectations</v>
      </c>
      <c r="H22" s="74">
        <v>20</v>
      </c>
      <c r="I22" s="10" t="str">
        <f t="shared" si="2"/>
        <v>Approach Expectations</v>
      </c>
      <c r="J22" s="80">
        <v>16</v>
      </c>
      <c r="K22" s="10" t="str">
        <f t="shared" si="3"/>
        <v>Meet  Expectations</v>
      </c>
      <c r="L22" s="74">
        <v>15</v>
      </c>
      <c r="M22" s="10" t="str">
        <f t="shared" si="4"/>
        <v>Approach Expectations</v>
      </c>
      <c r="N22" s="70">
        <v>27</v>
      </c>
      <c r="O22" s="10" t="str">
        <f t="shared" si="5"/>
        <v>Approach Expectations</v>
      </c>
      <c r="P22" s="70">
        <v>16</v>
      </c>
      <c r="Q22" s="10" t="str">
        <f t="shared" si="6"/>
        <v>Approach Expectations</v>
      </c>
      <c r="R22" s="70">
        <v>9</v>
      </c>
      <c r="S22" s="10" t="str">
        <f t="shared" si="7"/>
        <v>Below Expectations</v>
      </c>
      <c r="T22" s="69">
        <v>10</v>
      </c>
      <c r="U22" s="79" t="str">
        <f t="shared" si="8"/>
        <v>Below Expectations</v>
      </c>
      <c r="V22" s="86"/>
      <c r="W22" s="48"/>
      <c r="X22" s="49"/>
      <c r="Y22" s="79"/>
    </row>
    <row r="23" spans="1:25" ht="27.5" customHeight="1">
      <c r="A23" s="18">
        <v>22</v>
      </c>
      <c r="B23" s="10" t="s">
        <v>572</v>
      </c>
      <c r="C23" s="10" t="s">
        <v>573</v>
      </c>
      <c r="D23" s="74">
        <v>11</v>
      </c>
      <c r="E23" s="10" t="str">
        <f t="shared" si="0"/>
        <v>Below Expectations</v>
      </c>
      <c r="F23" s="74">
        <v>48</v>
      </c>
      <c r="G23" s="10" t="str">
        <f t="shared" si="1"/>
        <v>Meet  Expectations</v>
      </c>
      <c r="H23" s="74">
        <v>17</v>
      </c>
      <c r="I23" s="10" t="str">
        <f t="shared" si="2"/>
        <v>Approach Expectations</v>
      </c>
      <c r="J23" s="80">
        <v>12</v>
      </c>
      <c r="K23" s="10" t="str">
        <f t="shared" si="3"/>
        <v>Approach Expectations</v>
      </c>
      <c r="L23" s="74">
        <v>22</v>
      </c>
      <c r="M23" s="10" t="str">
        <f t="shared" si="4"/>
        <v>Meet  Expectations</v>
      </c>
      <c r="N23" s="70">
        <v>12</v>
      </c>
      <c r="O23" s="10" t="str">
        <f t="shared" si="5"/>
        <v>Below Expectations</v>
      </c>
      <c r="P23" s="70">
        <v>11</v>
      </c>
      <c r="Q23" s="10" t="str">
        <f t="shared" si="6"/>
        <v>Below Expectations</v>
      </c>
      <c r="R23" s="70">
        <v>12</v>
      </c>
      <c r="S23" s="10" t="str">
        <f t="shared" si="7"/>
        <v>Below Expectations</v>
      </c>
      <c r="T23" s="69">
        <v>9</v>
      </c>
      <c r="U23" s="79" t="str">
        <f t="shared" si="8"/>
        <v>Below Expectations</v>
      </c>
      <c r="V23" s="86"/>
      <c r="W23" s="48"/>
      <c r="X23" s="49"/>
      <c r="Y23" s="79"/>
    </row>
    <row r="24" spans="1:25" ht="27.5" customHeight="1">
      <c r="A24" s="18">
        <v>23</v>
      </c>
      <c r="B24" s="10" t="s">
        <v>507</v>
      </c>
      <c r="C24" s="10" t="s">
        <v>508</v>
      </c>
      <c r="D24" s="67">
        <v>14</v>
      </c>
      <c r="E24" s="10" t="str">
        <f t="shared" si="0"/>
        <v>Below Expectations</v>
      </c>
      <c r="F24" s="67">
        <v>49</v>
      </c>
      <c r="G24" s="10" t="str">
        <f t="shared" si="1"/>
        <v>Meet  Expectations</v>
      </c>
      <c r="H24" s="67">
        <v>27</v>
      </c>
      <c r="I24" s="10" t="str">
        <f t="shared" si="2"/>
        <v>Approach Expectations</v>
      </c>
      <c r="J24" s="67">
        <v>13</v>
      </c>
      <c r="K24" s="10" t="str">
        <f t="shared" si="3"/>
        <v>Approach Expectations</v>
      </c>
      <c r="L24" s="67">
        <v>18</v>
      </c>
      <c r="M24" s="10" t="str">
        <f t="shared" si="4"/>
        <v>Approach Expectations</v>
      </c>
      <c r="N24" s="67">
        <v>13</v>
      </c>
      <c r="O24" s="10" t="str">
        <f t="shared" si="5"/>
        <v>Below Expectations</v>
      </c>
      <c r="P24" s="67">
        <v>26</v>
      </c>
      <c r="Q24" s="10" t="str">
        <f t="shared" si="6"/>
        <v>Approach Expectations</v>
      </c>
      <c r="R24" s="67">
        <v>18</v>
      </c>
      <c r="S24" s="10" t="str">
        <f t="shared" si="7"/>
        <v>Approach Expectations</v>
      </c>
      <c r="T24" s="67">
        <v>27</v>
      </c>
      <c r="U24" s="190" t="str">
        <f t="shared" si="8"/>
        <v>Approach Expectations</v>
      </c>
      <c r="V24" s="86"/>
      <c r="W24" s="48"/>
      <c r="X24" s="49"/>
      <c r="Y24" s="79"/>
    </row>
    <row r="25" spans="1:25" ht="27.5" customHeight="1">
      <c r="A25" s="87">
        <v>24</v>
      </c>
      <c r="B25" s="10" t="s">
        <v>495</v>
      </c>
      <c r="C25" s="10" t="s">
        <v>496</v>
      </c>
      <c r="D25" s="69">
        <v>6</v>
      </c>
      <c r="E25" s="10" t="str">
        <f t="shared" si="0"/>
        <v>Below Expectations</v>
      </c>
      <c r="F25" s="69">
        <v>26</v>
      </c>
      <c r="G25" s="10" t="str">
        <f t="shared" si="1"/>
        <v>Approach Expectations</v>
      </c>
      <c r="H25" s="69">
        <v>15</v>
      </c>
      <c r="I25" s="10" t="str">
        <f t="shared" si="2"/>
        <v>Below Expectations</v>
      </c>
      <c r="J25" s="78">
        <v>8</v>
      </c>
      <c r="K25" s="10" t="str">
        <f t="shared" si="3"/>
        <v>Below Expectations</v>
      </c>
      <c r="L25" s="69">
        <v>8</v>
      </c>
      <c r="M25" s="10" t="str">
        <f t="shared" si="4"/>
        <v>Below Expectations</v>
      </c>
      <c r="N25" s="70">
        <v>23</v>
      </c>
      <c r="O25" s="10" t="str">
        <f t="shared" si="5"/>
        <v>Approach Expectations</v>
      </c>
      <c r="P25" s="70">
        <v>16</v>
      </c>
      <c r="Q25" s="10" t="str">
        <f t="shared" si="6"/>
        <v>Approach Expectations</v>
      </c>
      <c r="R25" s="70">
        <v>13</v>
      </c>
      <c r="S25" s="10" t="str">
        <f t="shared" si="7"/>
        <v>Below Expectations</v>
      </c>
      <c r="T25" s="69">
        <v>11</v>
      </c>
      <c r="U25" s="79" t="str">
        <f t="shared" si="8"/>
        <v>Below Expectations</v>
      </c>
      <c r="V25" s="86"/>
      <c r="W25" s="48"/>
      <c r="X25" s="49"/>
      <c r="Y25" s="79"/>
    </row>
    <row r="26" spans="1:25" ht="27.5" customHeight="1">
      <c r="A26" s="18">
        <v>25</v>
      </c>
      <c r="B26" s="10" t="s">
        <v>548</v>
      </c>
      <c r="C26" s="10" t="s">
        <v>549</v>
      </c>
      <c r="D26" s="74">
        <v>7</v>
      </c>
      <c r="E26" s="10" t="str">
        <f t="shared" si="0"/>
        <v>Below Expectations</v>
      </c>
      <c r="F26" s="74">
        <v>44</v>
      </c>
      <c r="G26" s="10" t="str">
        <f t="shared" si="1"/>
        <v>Meet  Expectations</v>
      </c>
      <c r="H26" s="74">
        <v>14</v>
      </c>
      <c r="I26" s="10" t="str">
        <f t="shared" si="2"/>
        <v>Below Expectations</v>
      </c>
      <c r="J26" s="80">
        <v>19</v>
      </c>
      <c r="K26" s="10" t="str">
        <f t="shared" si="3"/>
        <v>Exceeds  Expectations</v>
      </c>
      <c r="L26" s="74">
        <v>10</v>
      </c>
      <c r="M26" s="10" t="str">
        <f t="shared" si="4"/>
        <v>Below Expectations</v>
      </c>
      <c r="N26" s="70">
        <v>25</v>
      </c>
      <c r="O26" s="10" t="str">
        <f t="shared" si="5"/>
        <v>Approach Expectations</v>
      </c>
      <c r="P26" s="70">
        <v>11</v>
      </c>
      <c r="Q26" s="10" t="str">
        <f t="shared" si="6"/>
        <v>Below Expectations</v>
      </c>
      <c r="R26" s="70">
        <v>5</v>
      </c>
      <c r="S26" s="10" t="str">
        <f t="shared" si="7"/>
        <v>Below Expectations</v>
      </c>
      <c r="T26" s="69">
        <v>13</v>
      </c>
      <c r="U26" s="79" t="str">
        <f t="shared" si="8"/>
        <v>Below Expectations</v>
      </c>
      <c r="V26" s="86"/>
      <c r="W26" s="48"/>
      <c r="X26" s="49"/>
      <c r="Y26" s="79"/>
    </row>
    <row r="27" spans="1:25" ht="27.5" customHeight="1">
      <c r="A27" s="18">
        <v>26</v>
      </c>
      <c r="B27" s="10" t="s">
        <v>481</v>
      </c>
      <c r="C27" s="10" t="s">
        <v>482</v>
      </c>
      <c r="D27" s="67">
        <v>14</v>
      </c>
      <c r="E27" s="10" t="str">
        <f t="shared" si="0"/>
        <v>Below Expectations</v>
      </c>
      <c r="F27" s="67">
        <v>38</v>
      </c>
      <c r="G27" s="10" t="str">
        <f t="shared" si="1"/>
        <v>Approach Expectations</v>
      </c>
      <c r="H27" s="67">
        <v>20</v>
      </c>
      <c r="I27" s="10" t="str">
        <f t="shared" si="2"/>
        <v>Approach Expectations</v>
      </c>
      <c r="J27" s="67">
        <v>8</v>
      </c>
      <c r="K27" s="10" t="str">
        <f t="shared" si="3"/>
        <v>Below Expectations</v>
      </c>
      <c r="L27" s="67">
        <v>8</v>
      </c>
      <c r="M27" s="10" t="str">
        <f t="shared" si="4"/>
        <v>Below Expectations</v>
      </c>
      <c r="N27" s="67">
        <v>15</v>
      </c>
      <c r="O27" s="10" t="str">
        <f t="shared" si="5"/>
        <v>Below Expectations</v>
      </c>
      <c r="P27" s="67">
        <v>11</v>
      </c>
      <c r="Q27" s="10" t="str">
        <f t="shared" si="6"/>
        <v>Below Expectations</v>
      </c>
      <c r="R27" s="67">
        <v>3</v>
      </c>
      <c r="S27" s="10" t="str">
        <f t="shared" si="7"/>
        <v>Below Expectations</v>
      </c>
      <c r="T27" s="67">
        <v>10</v>
      </c>
      <c r="U27" s="191" t="str">
        <f t="shared" si="8"/>
        <v>Below Expectations</v>
      </c>
      <c r="V27" s="86"/>
      <c r="W27" s="48"/>
      <c r="X27" s="49"/>
      <c r="Y27" s="79"/>
    </row>
    <row r="28" spans="1:25" ht="27.5" customHeight="1">
      <c r="A28" s="18">
        <v>27</v>
      </c>
      <c r="B28" s="10" t="s">
        <v>517</v>
      </c>
      <c r="C28" s="10" t="s">
        <v>518</v>
      </c>
      <c r="D28" s="69">
        <v>17</v>
      </c>
      <c r="E28" s="10" t="str">
        <f t="shared" si="0"/>
        <v>Approach Expectations</v>
      </c>
      <c r="F28" s="69">
        <v>48</v>
      </c>
      <c r="G28" s="10" t="str">
        <f t="shared" si="1"/>
        <v>Meet  Expectations</v>
      </c>
      <c r="H28" s="69">
        <v>27</v>
      </c>
      <c r="I28" s="10" t="str">
        <f t="shared" si="2"/>
        <v>Approach Expectations</v>
      </c>
      <c r="J28" s="78">
        <v>8</v>
      </c>
      <c r="K28" s="10" t="str">
        <f t="shared" si="3"/>
        <v>Below Expectations</v>
      </c>
      <c r="L28" s="69">
        <v>8</v>
      </c>
      <c r="M28" s="10" t="str">
        <f t="shared" si="4"/>
        <v>Below Expectations</v>
      </c>
      <c r="N28" s="70">
        <v>18</v>
      </c>
      <c r="O28" s="10" t="str">
        <f t="shared" si="5"/>
        <v>Below Expectations</v>
      </c>
      <c r="P28" s="70">
        <v>27</v>
      </c>
      <c r="Q28" s="10" t="str">
        <f t="shared" si="6"/>
        <v>Approach Expectations</v>
      </c>
      <c r="R28" s="70">
        <v>7</v>
      </c>
      <c r="S28" s="10" t="str">
        <f t="shared" si="7"/>
        <v>Below Expectations</v>
      </c>
      <c r="T28" s="69">
        <v>17</v>
      </c>
      <c r="U28" s="79" t="str">
        <f t="shared" si="8"/>
        <v>Approach Expectations</v>
      </c>
      <c r="V28" s="86"/>
      <c r="W28" s="48"/>
      <c r="X28" s="49"/>
      <c r="Y28" s="79"/>
    </row>
    <row r="29" spans="1:25" ht="27.5" customHeight="1">
      <c r="A29" s="18">
        <v>28</v>
      </c>
      <c r="B29" s="10" t="s">
        <v>532</v>
      </c>
      <c r="C29" s="10" t="s">
        <v>533</v>
      </c>
      <c r="D29" s="67">
        <v>12</v>
      </c>
      <c r="E29" s="10" t="str">
        <f t="shared" si="0"/>
        <v>Below Expectations</v>
      </c>
      <c r="F29" s="67">
        <v>46</v>
      </c>
      <c r="G29" s="10" t="str">
        <f t="shared" si="1"/>
        <v>Meet  Expectations</v>
      </c>
      <c r="H29" s="67">
        <v>22</v>
      </c>
      <c r="I29" s="10" t="str">
        <f t="shared" si="2"/>
        <v>Approach Expectations</v>
      </c>
      <c r="J29" s="67">
        <v>13</v>
      </c>
      <c r="K29" s="10" t="str">
        <f t="shared" si="3"/>
        <v>Approach Expectations</v>
      </c>
      <c r="L29" s="67">
        <v>29</v>
      </c>
      <c r="M29" s="10" t="str">
        <f t="shared" si="4"/>
        <v>Meet  Expectations</v>
      </c>
      <c r="N29" s="70">
        <v>17</v>
      </c>
      <c r="O29" s="10" t="str">
        <f t="shared" si="5"/>
        <v>Below Expectations</v>
      </c>
      <c r="P29" s="70">
        <v>17</v>
      </c>
      <c r="Q29" s="10" t="str">
        <f t="shared" si="6"/>
        <v>Approach Expectations</v>
      </c>
      <c r="R29" s="70">
        <v>10</v>
      </c>
      <c r="S29" s="10" t="str">
        <f t="shared" si="7"/>
        <v>Below Expectations</v>
      </c>
      <c r="T29" s="69">
        <v>20</v>
      </c>
      <c r="U29" s="79" t="str">
        <f t="shared" si="8"/>
        <v>Approach Expectations</v>
      </c>
      <c r="V29" s="86"/>
      <c r="W29" s="48"/>
      <c r="X29" s="49"/>
      <c r="Y29" s="79"/>
    </row>
    <row r="30" spans="1:25" ht="27.5" customHeight="1">
      <c r="A30" s="18">
        <v>29</v>
      </c>
      <c r="B30" s="10" t="s">
        <v>530</v>
      </c>
      <c r="C30" s="10" t="s">
        <v>531</v>
      </c>
      <c r="D30" s="74">
        <v>5</v>
      </c>
      <c r="E30" s="10" t="str">
        <f t="shared" si="0"/>
        <v>Below Expectations</v>
      </c>
      <c r="F30" s="74">
        <v>35</v>
      </c>
      <c r="G30" s="10" t="str">
        <f t="shared" si="1"/>
        <v>Approach Expectations</v>
      </c>
      <c r="H30" s="74">
        <v>15</v>
      </c>
      <c r="I30" s="10" t="str">
        <f t="shared" si="2"/>
        <v>Below Expectations</v>
      </c>
      <c r="J30" s="80">
        <v>9</v>
      </c>
      <c r="K30" s="10" t="str">
        <f t="shared" si="3"/>
        <v>Below Expectations</v>
      </c>
      <c r="L30" s="74">
        <v>6</v>
      </c>
      <c r="M30" s="10" t="str">
        <f t="shared" si="4"/>
        <v>Below Expectations</v>
      </c>
      <c r="N30" s="70">
        <v>19</v>
      </c>
      <c r="O30" s="10" t="str">
        <f t="shared" si="5"/>
        <v>Approach Expectations</v>
      </c>
      <c r="P30" s="70">
        <v>9</v>
      </c>
      <c r="Q30" s="10" t="str">
        <f t="shared" si="6"/>
        <v>Below Expectations</v>
      </c>
      <c r="R30" s="70">
        <v>16</v>
      </c>
      <c r="S30" s="10" t="str">
        <f t="shared" si="7"/>
        <v>Approach Expectations</v>
      </c>
      <c r="T30" s="69">
        <v>10</v>
      </c>
      <c r="U30" s="79" t="str">
        <f t="shared" si="8"/>
        <v>Below Expectations</v>
      </c>
      <c r="V30" s="86"/>
      <c r="W30" s="48"/>
      <c r="X30" s="49"/>
      <c r="Y30" s="79"/>
    </row>
    <row r="31" spans="1:25" ht="27.5" customHeight="1">
      <c r="A31" s="87">
        <v>30</v>
      </c>
      <c r="B31" s="10" t="s">
        <v>493</v>
      </c>
      <c r="C31" s="10" t="s">
        <v>494</v>
      </c>
      <c r="D31" s="69">
        <v>5</v>
      </c>
      <c r="E31" s="10" t="str">
        <f t="shared" si="0"/>
        <v>Below Expectations</v>
      </c>
      <c r="F31" s="69">
        <v>32</v>
      </c>
      <c r="G31" s="10" t="str">
        <f t="shared" si="1"/>
        <v>Approach Expectations</v>
      </c>
      <c r="H31" s="69">
        <v>13</v>
      </c>
      <c r="I31" s="10" t="str">
        <f t="shared" si="2"/>
        <v>Below Expectations</v>
      </c>
      <c r="J31" s="78">
        <v>5</v>
      </c>
      <c r="K31" s="10" t="str">
        <f t="shared" si="3"/>
        <v>Below Expectations</v>
      </c>
      <c r="L31" s="69">
        <v>4</v>
      </c>
      <c r="M31" s="10" t="str">
        <f t="shared" si="4"/>
        <v>Below Expectations</v>
      </c>
      <c r="N31" s="70">
        <v>11</v>
      </c>
      <c r="O31" s="10" t="str">
        <f t="shared" si="5"/>
        <v>Below Expectations</v>
      </c>
      <c r="P31" s="70">
        <v>12</v>
      </c>
      <c r="Q31" s="10" t="str">
        <f t="shared" si="6"/>
        <v>Below Expectations</v>
      </c>
      <c r="R31" s="70">
        <v>5</v>
      </c>
      <c r="S31" s="10" t="str">
        <f t="shared" si="7"/>
        <v>Below Expectations</v>
      </c>
      <c r="T31" s="69">
        <v>16</v>
      </c>
      <c r="U31" s="79" t="str">
        <f t="shared" si="8"/>
        <v>Approach Expectations</v>
      </c>
      <c r="V31" s="86"/>
      <c r="W31" s="48"/>
      <c r="X31" s="49"/>
      <c r="Y31" s="79"/>
    </row>
    <row r="32" spans="1:25" ht="27.5" customHeight="1">
      <c r="A32" s="18">
        <v>31</v>
      </c>
      <c r="B32" s="10" t="s">
        <v>578</v>
      </c>
      <c r="C32" s="10" t="s">
        <v>579</v>
      </c>
      <c r="D32" s="74">
        <v>2</v>
      </c>
      <c r="E32" s="10" t="str">
        <f t="shared" si="0"/>
        <v>Below Expectations</v>
      </c>
      <c r="F32" s="74">
        <v>33</v>
      </c>
      <c r="G32" s="10" t="str">
        <f t="shared" si="1"/>
        <v>Approach Expectations</v>
      </c>
      <c r="H32" s="74">
        <v>14</v>
      </c>
      <c r="I32" s="10" t="str">
        <f t="shared" si="2"/>
        <v>Below Expectations</v>
      </c>
      <c r="J32" s="80">
        <v>4</v>
      </c>
      <c r="K32" s="10" t="str">
        <f t="shared" si="3"/>
        <v>Below Expectations</v>
      </c>
      <c r="L32" s="74">
        <v>6</v>
      </c>
      <c r="M32" s="10" t="str">
        <f t="shared" si="4"/>
        <v>Below Expectations</v>
      </c>
      <c r="N32" s="70">
        <v>19</v>
      </c>
      <c r="O32" s="10" t="str">
        <f t="shared" si="5"/>
        <v>Approach Expectations</v>
      </c>
      <c r="P32" s="70">
        <v>3</v>
      </c>
      <c r="Q32" s="10" t="str">
        <f t="shared" si="6"/>
        <v>Below Expectations</v>
      </c>
      <c r="R32" s="70">
        <v>0</v>
      </c>
      <c r="S32" s="10" t="str">
        <f t="shared" si="7"/>
        <v>Below Expectations</v>
      </c>
      <c r="T32" s="69">
        <v>2</v>
      </c>
      <c r="U32" s="79" t="str">
        <f t="shared" si="8"/>
        <v>Below Expectations</v>
      </c>
      <c r="V32" s="86"/>
      <c r="W32" s="48"/>
      <c r="X32" s="49"/>
      <c r="Y32" s="79"/>
    </row>
    <row r="33" spans="1:25" ht="27.5" customHeight="1">
      <c r="A33" s="18">
        <v>32</v>
      </c>
      <c r="B33" s="10" t="s">
        <v>487</v>
      </c>
      <c r="C33" s="10" t="s">
        <v>488</v>
      </c>
      <c r="D33" s="67">
        <v>6</v>
      </c>
      <c r="E33" s="10" t="str">
        <f t="shared" si="0"/>
        <v>Below Expectations</v>
      </c>
      <c r="F33" s="67">
        <v>37</v>
      </c>
      <c r="G33" s="10" t="str">
        <f t="shared" si="1"/>
        <v>Approach Expectations</v>
      </c>
      <c r="H33" s="67">
        <v>13</v>
      </c>
      <c r="I33" s="10" t="str">
        <f t="shared" si="2"/>
        <v>Below Expectations</v>
      </c>
      <c r="J33" s="67">
        <v>10</v>
      </c>
      <c r="K33" s="10" t="str">
        <f t="shared" si="3"/>
        <v>Approach Expectations</v>
      </c>
      <c r="L33" s="67">
        <v>9</v>
      </c>
      <c r="M33" s="10" t="str">
        <f t="shared" si="4"/>
        <v>Below Expectations</v>
      </c>
      <c r="N33" s="67">
        <v>18</v>
      </c>
      <c r="O33" s="10" t="str">
        <f t="shared" si="5"/>
        <v>Below Expectations</v>
      </c>
      <c r="P33" s="67">
        <v>8</v>
      </c>
      <c r="Q33" s="10" t="str">
        <f t="shared" si="6"/>
        <v>Below Expectations</v>
      </c>
      <c r="R33" s="67">
        <v>1</v>
      </c>
      <c r="S33" s="10" t="str">
        <f t="shared" si="7"/>
        <v>Below Expectations</v>
      </c>
      <c r="T33" s="67">
        <v>8</v>
      </c>
      <c r="U33" s="190" t="str">
        <f t="shared" si="8"/>
        <v>Below Expectations</v>
      </c>
      <c r="V33" s="86"/>
      <c r="W33" s="48"/>
      <c r="X33" s="49"/>
      <c r="Y33" s="79"/>
    </row>
    <row r="34" spans="1:25" ht="27.5" customHeight="1">
      <c r="A34" s="18">
        <v>33</v>
      </c>
      <c r="B34" s="10" t="s">
        <v>550</v>
      </c>
      <c r="C34" s="10" t="s">
        <v>551</v>
      </c>
      <c r="D34" s="74">
        <v>4</v>
      </c>
      <c r="E34" s="10" t="str">
        <f t="shared" si="0"/>
        <v>Below Expectations</v>
      </c>
      <c r="F34" s="74">
        <v>24</v>
      </c>
      <c r="G34" s="10" t="str">
        <f t="shared" si="1"/>
        <v>Below Expectations</v>
      </c>
      <c r="H34" s="74">
        <v>12</v>
      </c>
      <c r="I34" s="10" t="str">
        <f t="shared" ref="I34:I53" si="9">IF(H34&lt;=15,"Below Expectations",IF(H34&lt;=30,"Approach Expectations",IF(H34&lt;=40,"Meet  Expectations",IF(H34&lt;=50,"Exceeds  Expectations"))))</f>
        <v>Below Expectations</v>
      </c>
      <c r="J34" s="80">
        <v>15</v>
      </c>
      <c r="K34" s="10" t="str">
        <f t="shared" ref="K34:K53" si="10">IF(J34&lt;=9,"Below Expectations",IF(J34&lt;=14,"Approach Expectations",IF(J34&lt;=17,"Meet  Expectations",IF(J34&lt;=25,"Exceeds  Expectations"))))</f>
        <v>Meet  Expectations</v>
      </c>
      <c r="L34" s="74">
        <v>3</v>
      </c>
      <c r="M34" s="10" t="str">
        <f t="shared" si="4"/>
        <v>Below Expectations</v>
      </c>
      <c r="N34" s="70">
        <v>13</v>
      </c>
      <c r="O34" s="10" t="str">
        <f t="shared" si="5"/>
        <v>Below Expectations</v>
      </c>
      <c r="P34" s="70">
        <v>9</v>
      </c>
      <c r="Q34" s="10" t="str">
        <f t="shared" ref="Q34:Q53" si="11">IF(P34&lt;=15,"Below Expectations",IF(P34&lt;=30,"Approach Expectations",IF(P34&lt;=40,"Meet  Expectations",IF(P34&lt;=50,"Exceeds  Expectations"))))</f>
        <v>Below Expectations</v>
      </c>
      <c r="R34" s="70">
        <v>3</v>
      </c>
      <c r="S34" s="10" t="str">
        <f t="shared" ref="S34:S53" si="12">IF(R34&lt;=15,"Below Expectations",IF(R34&lt;=30,"Approach Expectations",IF(R34&lt;=40,"Meet  Expectations",IF(R34&lt;=52,"Exceeds  Expectations"))))</f>
        <v>Below Expectations</v>
      </c>
      <c r="T34" s="69">
        <v>2</v>
      </c>
      <c r="U34" s="79" t="str">
        <f t="shared" ref="U34:U53" si="13">IF(T34&lt;=15,"Below Expectations",IF(T34&lt;=30,"Approach Expectations",IF(T34&lt;=40,"Meet  Expectations",IF(T34&lt;=50,"Exceeds  Expectations"))))</f>
        <v>Below Expectations</v>
      </c>
      <c r="V34" s="86"/>
      <c r="W34" s="48"/>
      <c r="X34" s="49"/>
      <c r="Y34" s="79"/>
    </row>
    <row r="35" spans="1:25" ht="27.5" customHeight="1">
      <c r="A35" s="18">
        <v>34</v>
      </c>
      <c r="B35" s="10" t="s">
        <v>509</v>
      </c>
      <c r="C35" s="10" t="s">
        <v>510</v>
      </c>
      <c r="D35" s="69">
        <v>3</v>
      </c>
      <c r="E35" s="10" t="str">
        <f t="shared" si="0"/>
        <v>Below Expectations</v>
      </c>
      <c r="F35" s="69">
        <v>33</v>
      </c>
      <c r="G35" s="10" t="str">
        <f t="shared" si="1"/>
        <v>Approach Expectations</v>
      </c>
      <c r="H35" s="69">
        <v>14</v>
      </c>
      <c r="I35" s="10" t="str">
        <f t="shared" si="9"/>
        <v>Below Expectations</v>
      </c>
      <c r="J35" s="78">
        <v>7</v>
      </c>
      <c r="K35" s="10" t="str">
        <f t="shared" si="10"/>
        <v>Below Expectations</v>
      </c>
      <c r="L35" s="69">
        <v>4</v>
      </c>
      <c r="M35" s="10" t="str">
        <f t="shared" si="4"/>
        <v>Below Expectations</v>
      </c>
      <c r="N35" s="70">
        <v>13</v>
      </c>
      <c r="O35" s="10" t="str">
        <f t="shared" si="5"/>
        <v>Below Expectations</v>
      </c>
      <c r="P35" s="70">
        <v>6</v>
      </c>
      <c r="Q35" s="10" t="str">
        <f t="shared" si="11"/>
        <v>Below Expectations</v>
      </c>
      <c r="R35" s="70">
        <v>3</v>
      </c>
      <c r="S35" s="10" t="str">
        <f t="shared" si="12"/>
        <v>Below Expectations</v>
      </c>
      <c r="T35" s="69">
        <v>12</v>
      </c>
      <c r="U35" s="79" t="str">
        <f t="shared" si="13"/>
        <v>Below Expectations</v>
      </c>
      <c r="V35" s="86"/>
      <c r="W35" s="48"/>
      <c r="X35" s="49"/>
      <c r="Y35" s="79"/>
    </row>
    <row r="36" spans="1:25" ht="27.5" customHeight="1">
      <c r="A36" s="18">
        <v>35</v>
      </c>
      <c r="B36" s="10" t="s">
        <v>570</v>
      </c>
      <c r="C36" s="10" t="s">
        <v>571</v>
      </c>
      <c r="D36" s="74">
        <v>7</v>
      </c>
      <c r="E36" s="10" t="str">
        <f t="shared" si="0"/>
        <v>Below Expectations</v>
      </c>
      <c r="F36" s="74">
        <v>33</v>
      </c>
      <c r="G36" s="10" t="str">
        <f t="shared" si="1"/>
        <v>Approach Expectations</v>
      </c>
      <c r="H36" s="74">
        <v>11</v>
      </c>
      <c r="I36" s="10" t="str">
        <f t="shared" si="9"/>
        <v>Below Expectations</v>
      </c>
      <c r="J36" s="80">
        <v>10</v>
      </c>
      <c r="K36" s="10" t="str">
        <f t="shared" si="10"/>
        <v>Approach Expectations</v>
      </c>
      <c r="L36" s="74">
        <v>6</v>
      </c>
      <c r="M36" s="10" t="str">
        <f t="shared" si="4"/>
        <v>Below Expectations</v>
      </c>
      <c r="N36" s="70">
        <v>17</v>
      </c>
      <c r="O36" s="10" t="str">
        <f t="shared" si="5"/>
        <v>Below Expectations</v>
      </c>
      <c r="P36" s="70">
        <v>7</v>
      </c>
      <c r="Q36" s="10" t="str">
        <f t="shared" si="11"/>
        <v>Below Expectations</v>
      </c>
      <c r="R36" s="70">
        <v>9</v>
      </c>
      <c r="S36" s="10" t="str">
        <f t="shared" si="12"/>
        <v>Below Expectations</v>
      </c>
      <c r="T36" s="69">
        <v>1</v>
      </c>
      <c r="U36" s="79" t="str">
        <f t="shared" si="13"/>
        <v>Below Expectations</v>
      </c>
      <c r="V36" s="86"/>
      <c r="W36" s="48"/>
      <c r="X36" s="49"/>
      <c r="Y36" s="79"/>
    </row>
    <row r="37" spans="1:25" ht="27.5" customHeight="1">
      <c r="A37" s="87">
        <v>36</v>
      </c>
      <c r="B37" s="10" t="s">
        <v>483</v>
      </c>
      <c r="C37" s="10" t="s">
        <v>484</v>
      </c>
      <c r="D37" s="67">
        <v>7</v>
      </c>
      <c r="E37" s="10" t="str">
        <f t="shared" si="0"/>
        <v>Below Expectations</v>
      </c>
      <c r="F37" s="67">
        <v>21</v>
      </c>
      <c r="G37" s="10" t="str">
        <f t="shared" si="1"/>
        <v>Below Expectations</v>
      </c>
      <c r="H37" s="67">
        <v>15</v>
      </c>
      <c r="I37" s="10" t="str">
        <f t="shared" si="9"/>
        <v>Below Expectations</v>
      </c>
      <c r="J37" s="67">
        <v>7</v>
      </c>
      <c r="K37" s="10" t="str">
        <f t="shared" si="10"/>
        <v>Below Expectations</v>
      </c>
      <c r="L37" s="67">
        <v>8</v>
      </c>
      <c r="M37" s="10" t="str">
        <f t="shared" si="4"/>
        <v>Below Expectations</v>
      </c>
      <c r="N37" s="67">
        <v>15</v>
      </c>
      <c r="O37" s="10" t="str">
        <f t="shared" si="5"/>
        <v>Below Expectations</v>
      </c>
      <c r="P37" s="67">
        <v>8</v>
      </c>
      <c r="Q37" s="10" t="str">
        <f t="shared" si="11"/>
        <v>Below Expectations</v>
      </c>
      <c r="R37" s="67">
        <v>2</v>
      </c>
      <c r="S37" s="10" t="str">
        <f t="shared" si="12"/>
        <v>Below Expectations</v>
      </c>
      <c r="T37" s="67">
        <v>2</v>
      </c>
      <c r="U37" s="190" t="str">
        <f t="shared" si="13"/>
        <v>Below Expectations</v>
      </c>
      <c r="V37" s="86"/>
      <c r="W37" s="48"/>
      <c r="X37" s="49"/>
      <c r="Y37" s="79"/>
    </row>
    <row r="38" spans="1:25" ht="27.5" customHeight="1">
      <c r="A38" s="18">
        <v>37</v>
      </c>
      <c r="B38" s="10" t="s">
        <v>536</v>
      </c>
      <c r="C38" s="10" t="s">
        <v>537</v>
      </c>
      <c r="D38" s="67">
        <v>8</v>
      </c>
      <c r="E38" s="10" t="str">
        <f t="shared" si="0"/>
        <v>Below Expectations</v>
      </c>
      <c r="F38" s="67">
        <v>44</v>
      </c>
      <c r="G38" s="10" t="str">
        <f t="shared" si="1"/>
        <v>Meet  Expectations</v>
      </c>
      <c r="H38" s="67">
        <v>17</v>
      </c>
      <c r="I38" s="10" t="str">
        <f t="shared" si="9"/>
        <v>Approach Expectations</v>
      </c>
      <c r="J38" s="67">
        <v>8</v>
      </c>
      <c r="K38" s="10" t="str">
        <f t="shared" si="10"/>
        <v>Below Expectations</v>
      </c>
      <c r="L38" s="67">
        <v>10</v>
      </c>
      <c r="M38" s="10" t="str">
        <f t="shared" si="4"/>
        <v>Below Expectations</v>
      </c>
      <c r="N38" s="70">
        <v>21</v>
      </c>
      <c r="O38" s="10" t="str">
        <f t="shared" si="5"/>
        <v>Approach Expectations</v>
      </c>
      <c r="P38" s="70">
        <v>17</v>
      </c>
      <c r="Q38" s="10" t="str">
        <f t="shared" si="11"/>
        <v>Approach Expectations</v>
      </c>
      <c r="R38" s="70">
        <v>12</v>
      </c>
      <c r="S38" s="10" t="str">
        <f t="shared" si="12"/>
        <v>Below Expectations</v>
      </c>
      <c r="T38" s="69">
        <v>12</v>
      </c>
      <c r="U38" s="79" t="str">
        <f t="shared" si="13"/>
        <v>Below Expectations</v>
      </c>
      <c r="V38" s="86"/>
      <c r="W38" s="48"/>
      <c r="X38" s="49"/>
      <c r="Y38" s="79"/>
    </row>
    <row r="39" spans="1:25" ht="27.5" customHeight="1">
      <c r="A39" s="18">
        <v>38</v>
      </c>
      <c r="B39" s="10" t="s">
        <v>519</v>
      </c>
      <c r="C39" s="10" t="s">
        <v>520</v>
      </c>
      <c r="D39" s="69">
        <v>4</v>
      </c>
      <c r="E39" s="10" t="str">
        <f t="shared" si="0"/>
        <v>Below Expectations</v>
      </c>
      <c r="F39" s="69">
        <v>10</v>
      </c>
      <c r="G39" s="10" t="str">
        <f t="shared" si="1"/>
        <v>Below Expectations</v>
      </c>
      <c r="H39" s="69">
        <v>13</v>
      </c>
      <c r="I39" s="10" t="str">
        <f t="shared" si="9"/>
        <v>Below Expectations</v>
      </c>
      <c r="J39" s="78"/>
      <c r="K39" s="10" t="str">
        <f t="shared" si="10"/>
        <v>Below Expectations</v>
      </c>
      <c r="L39" s="69"/>
      <c r="M39" s="10" t="str">
        <f t="shared" si="4"/>
        <v>Below Expectations</v>
      </c>
      <c r="N39" s="70"/>
      <c r="O39" s="10" t="str">
        <f t="shared" si="5"/>
        <v>Below Expectations</v>
      </c>
      <c r="P39" s="70"/>
      <c r="Q39" s="10" t="str">
        <f t="shared" si="11"/>
        <v>Below Expectations</v>
      </c>
      <c r="R39" s="70"/>
      <c r="S39" s="10" t="str">
        <f t="shared" si="12"/>
        <v>Below Expectations</v>
      </c>
      <c r="T39" s="69"/>
      <c r="U39" s="79" t="str">
        <f t="shared" si="13"/>
        <v>Below Expectations</v>
      </c>
      <c r="V39" s="86"/>
      <c r="W39" s="48"/>
      <c r="X39" s="49"/>
      <c r="Y39" s="79"/>
    </row>
    <row r="40" spans="1:25" ht="27.5" customHeight="1">
      <c r="A40" s="18">
        <v>39</v>
      </c>
      <c r="B40" s="10" t="s">
        <v>523</v>
      </c>
      <c r="C40" s="10" t="s">
        <v>524</v>
      </c>
      <c r="D40" s="69">
        <v>7</v>
      </c>
      <c r="E40" s="10" t="str">
        <f t="shared" si="0"/>
        <v>Below Expectations</v>
      </c>
      <c r="F40" s="69">
        <v>25</v>
      </c>
      <c r="G40" s="10" t="str">
        <f t="shared" si="1"/>
        <v>Approach Expectations</v>
      </c>
      <c r="H40" s="69">
        <v>9</v>
      </c>
      <c r="I40" s="10" t="str">
        <f t="shared" si="9"/>
        <v>Below Expectations</v>
      </c>
      <c r="J40" s="78">
        <v>8</v>
      </c>
      <c r="K40" s="10" t="str">
        <f t="shared" si="10"/>
        <v>Below Expectations</v>
      </c>
      <c r="L40" s="69">
        <v>2</v>
      </c>
      <c r="M40" s="10" t="str">
        <f t="shared" si="4"/>
        <v>Below Expectations</v>
      </c>
      <c r="N40" s="69">
        <v>14</v>
      </c>
      <c r="O40" s="10" t="str">
        <f t="shared" si="5"/>
        <v>Below Expectations</v>
      </c>
      <c r="P40" s="69">
        <v>1</v>
      </c>
      <c r="Q40" s="10" t="str">
        <f t="shared" si="11"/>
        <v>Below Expectations</v>
      </c>
      <c r="R40" s="69">
        <v>5</v>
      </c>
      <c r="S40" s="10" t="str">
        <f t="shared" si="12"/>
        <v>Below Expectations</v>
      </c>
      <c r="T40" s="69">
        <v>1</v>
      </c>
      <c r="U40" s="79" t="str">
        <f t="shared" si="13"/>
        <v>Below Expectations</v>
      </c>
      <c r="V40" s="86"/>
      <c r="W40" s="48"/>
      <c r="X40" s="49"/>
      <c r="Y40" s="79"/>
    </row>
    <row r="41" spans="1:25" ht="27.5" customHeight="1">
      <c r="A41" s="18">
        <v>40</v>
      </c>
      <c r="B41" s="10" t="s">
        <v>540</v>
      </c>
      <c r="C41" s="10" t="s">
        <v>541</v>
      </c>
      <c r="D41" s="69">
        <v>10</v>
      </c>
      <c r="E41" s="10" t="str">
        <f t="shared" si="0"/>
        <v>Below Expectations</v>
      </c>
      <c r="F41" s="69">
        <v>35</v>
      </c>
      <c r="G41" s="10" t="str">
        <f t="shared" si="1"/>
        <v>Approach Expectations</v>
      </c>
      <c r="H41" s="69">
        <v>15</v>
      </c>
      <c r="I41" s="10" t="str">
        <f t="shared" si="9"/>
        <v>Below Expectations</v>
      </c>
      <c r="J41" s="80">
        <v>3</v>
      </c>
      <c r="K41" s="10" t="str">
        <f t="shared" si="10"/>
        <v>Below Expectations</v>
      </c>
      <c r="L41" s="74">
        <v>1</v>
      </c>
      <c r="M41" s="10" t="str">
        <f t="shared" si="4"/>
        <v>Below Expectations</v>
      </c>
      <c r="N41" s="70">
        <v>11</v>
      </c>
      <c r="O41" s="10" t="str">
        <f t="shared" si="5"/>
        <v>Below Expectations</v>
      </c>
      <c r="P41" s="70">
        <v>3</v>
      </c>
      <c r="Q41" s="10" t="str">
        <f t="shared" si="11"/>
        <v>Below Expectations</v>
      </c>
      <c r="R41" s="70">
        <v>4</v>
      </c>
      <c r="S41" s="10" t="str">
        <f t="shared" si="12"/>
        <v>Below Expectations</v>
      </c>
      <c r="T41" s="69">
        <v>2</v>
      </c>
      <c r="U41" s="79" t="str">
        <f t="shared" si="13"/>
        <v>Below Expectations</v>
      </c>
      <c r="V41" s="86"/>
      <c r="W41" s="48"/>
      <c r="X41" s="49"/>
      <c r="Y41" s="79"/>
    </row>
    <row r="42" spans="1:25" ht="27.5" customHeight="1">
      <c r="A42" s="18">
        <v>41</v>
      </c>
      <c r="B42" s="10" t="s">
        <v>538</v>
      </c>
      <c r="C42" s="10" t="s">
        <v>539</v>
      </c>
      <c r="D42" s="74">
        <v>6</v>
      </c>
      <c r="E42" s="10" t="str">
        <f t="shared" si="0"/>
        <v>Below Expectations</v>
      </c>
      <c r="F42" s="74">
        <v>27</v>
      </c>
      <c r="G42" s="10" t="str">
        <f t="shared" si="1"/>
        <v>Approach Expectations</v>
      </c>
      <c r="H42" s="74">
        <v>9</v>
      </c>
      <c r="I42" s="10" t="str">
        <f t="shared" si="9"/>
        <v>Below Expectations</v>
      </c>
      <c r="J42" s="80">
        <v>5</v>
      </c>
      <c r="K42" s="10" t="str">
        <f t="shared" si="10"/>
        <v>Below Expectations</v>
      </c>
      <c r="L42" s="74">
        <v>2</v>
      </c>
      <c r="M42" s="10" t="str">
        <f t="shared" si="4"/>
        <v>Below Expectations</v>
      </c>
      <c r="N42" s="70">
        <v>16</v>
      </c>
      <c r="O42" s="10" t="str">
        <f t="shared" si="5"/>
        <v>Below Expectations</v>
      </c>
      <c r="P42" s="70">
        <v>14</v>
      </c>
      <c r="Q42" s="10" t="str">
        <f t="shared" si="11"/>
        <v>Below Expectations</v>
      </c>
      <c r="R42" s="70">
        <v>5</v>
      </c>
      <c r="S42" s="10" t="str">
        <f t="shared" si="12"/>
        <v>Below Expectations</v>
      </c>
      <c r="T42" s="69">
        <v>15</v>
      </c>
      <c r="U42" s="79" t="str">
        <f t="shared" si="13"/>
        <v>Below Expectations</v>
      </c>
      <c r="V42" s="86"/>
      <c r="W42" s="48"/>
      <c r="X42" s="49"/>
      <c r="Y42" s="79"/>
    </row>
    <row r="43" spans="1:25" ht="27.5" customHeight="1">
      <c r="A43" s="87">
        <v>42</v>
      </c>
      <c r="B43" s="10" t="s">
        <v>511</v>
      </c>
      <c r="C43" s="10" t="s">
        <v>512</v>
      </c>
      <c r="D43" s="69">
        <v>5</v>
      </c>
      <c r="E43" s="10" t="str">
        <f t="shared" si="0"/>
        <v>Below Expectations</v>
      </c>
      <c r="F43" s="69">
        <v>32</v>
      </c>
      <c r="G43" s="10" t="str">
        <f t="shared" si="1"/>
        <v>Approach Expectations</v>
      </c>
      <c r="H43" s="69">
        <v>12</v>
      </c>
      <c r="I43" s="10" t="str">
        <f t="shared" si="9"/>
        <v>Below Expectations</v>
      </c>
      <c r="J43" s="78">
        <v>2</v>
      </c>
      <c r="K43" s="10" t="str">
        <f t="shared" si="10"/>
        <v>Below Expectations</v>
      </c>
      <c r="L43" s="69">
        <v>1</v>
      </c>
      <c r="M43" s="10" t="str">
        <f t="shared" si="4"/>
        <v>Below Expectations</v>
      </c>
      <c r="N43" s="70">
        <v>14</v>
      </c>
      <c r="O43" s="10" t="str">
        <f t="shared" si="5"/>
        <v>Below Expectations</v>
      </c>
      <c r="P43" s="70">
        <v>10</v>
      </c>
      <c r="Q43" s="10" t="str">
        <f t="shared" si="11"/>
        <v>Below Expectations</v>
      </c>
      <c r="R43" s="70">
        <v>0</v>
      </c>
      <c r="S43" s="10" t="str">
        <f t="shared" si="12"/>
        <v>Below Expectations</v>
      </c>
      <c r="T43" s="69">
        <v>2</v>
      </c>
      <c r="U43" s="79" t="str">
        <f t="shared" si="13"/>
        <v>Below Expectations</v>
      </c>
      <c r="V43" s="86"/>
      <c r="W43" s="48"/>
      <c r="X43" s="49"/>
      <c r="Y43" s="79"/>
    </row>
    <row r="44" spans="1:25" ht="27.5" customHeight="1">
      <c r="A44" s="18">
        <v>43</v>
      </c>
      <c r="B44" s="10" t="s">
        <v>489</v>
      </c>
      <c r="C44" s="10" t="s">
        <v>490</v>
      </c>
      <c r="D44" s="69">
        <v>5</v>
      </c>
      <c r="E44" s="10" t="str">
        <f t="shared" si="0"/>
        <v>Below Expectations</v>
      </c>
      <c r="F44" s="69">
        <v>19</v>
      </c>
      <c r="G44" s="10" t="str">
        <f t="shared" si="1"/>
        <v>Below Expectations</v>
      </c>
      <c r="H44" s="69">
        <v>9</v>
      </c>
      <c r="I44" s="10" t="str">
        <f t="shared" si="9"/>
        <v>Below Expectations</v>
      </c>
      <c r="J44" s="78">
        <v>4</v>
      </c>
      <c r="K44" s="10" t="str">
        <f t="shared" si="10"/>
        <v>Below Expectations</v>
      </c>
      <c r="L44" s="69">
        <v>2</v>
      </c>
      <c r="M44" s="10" t="str">
        <f t="shared" si="4"/>
        <v>Below Expectations</v>
      </c>
      <c r="N44" s="70">
        <v>11</v>
      </c>
      <c r="O44" s="10" t="str">
        <f t="shared" si="5"/>
        <v>Below Expectations</v>
      </c>
      <c r="P44" s="70">
        <v>4</v>
      </c>
      <c r="Q44" s="10" t="str">
        <f t="shared" si="11"/>
        <v>Below Expectations</v>
      </c>
      <c r="R44" s="70">
        <v>3</v>
      </c>
      <c r="S44" s="10" t="str">
        <f t="shared" si="12"/>
        <v>Below Expectations</v>
      </c>
      <c r="T44" s="69">
        <v>2</v>
      </c>
      <c r="U44" s="79" t="str">
        <f t="shared" si="13"/>
        <v>Below Expectations</v>
      </c>
      <c r="V44" s="86"/>
      <c r="W44" s="48"/>
      <c r="X44" s="49"/>
      <c r="Y44" s="79"/>
    </row>
    <row r="45" spans="1:25" ht="27.5" customHeight="1">
      <c r="A45" s="18">
        <v>44</v>
      </c>
      <c r="B45" s="10" t="s">
        <v>527</v>
      </c>
      <c r="C45" s="10" t="s">
        <v>117</v>
      </c>
      <c r="D45" s="69">
        <v>2</v>
      </c>
      <c r="E45" s="10" t="str">
        <f t="shared" si="0"/>
        <v>Below Expectations</v>
      </c>
      <c r="F45" s="69">
        <v>16</v>
      </c>
      <c r="G45" s="10" t="str">
        <f t="shared" si="1"/>
        <v>Below Expectations</v>
      </c>
      <c r="H45" s="69">
        <v>8</v>
      </c>
      <c r="I45" s="10" t="str">
        <f t="shared" si="9"/>
        <v>Below Expectations</v>
      </c>
      <c r="J45" s="78">
        <v>6</v>
      </c>
      <c r="K45" s="10" t="str">
        <f t="shared" si="10"/>
        <v>Below Expectations</v>
      </c>
      <c r="L45" s="69">
        <v>3</v>
      </c>
      <c r="M45" s="10" t="str">
        <f t="shared" si="4"/>
        <v>Below Expectations</v>
      </c>
      <c r="N45" s="69">
        <v>10</v>
      </c>
      <c r="O45" s="10" t="str">
        <f t="shared" si="5"/>
        <v>Below Expectations</v>
      </c>
      <c r="P45" s="69">
        <v>2</v>
      </c>
      <c r="Q45" s="10" t="str">
        <f t="shared" si="11"/>
        <v>Below Expectations</v>
      </c>
      <c r="R45" s="69">
        <v>3</v>
      </c>
      <c r="S45" s="10" t="str">
        <f t="shared" si="12"/>
        <v>Below Expectations</v>
      </c>
      <c r="T45" s="69">
        <v>2</v>
      </c>
      <c r="U45" s="79" t="str">
        <f t="shared" si="13"/>
        <v>Below Expectations</v>
      </c>
      <c r="V45" s="86"/>
      <c r="W45" s="48"/>
      <c r="X45" s="49"/>
      <c r="Y45" s="79"/>
    </row>
    <row r="46" spans="1:25" ht="27.5" customHeight="1">
      <c r="A46" s="18">
        <v>45</v>
      </c>
      <c r="B46" s="10" t="s">
        <v>556</v>
      </c>
      <c r="C46" s="10" t="s">
        <v>557</v>
      </c>
      <c r="D46" s="74">
        <v>8</v>
      </c>
      <c r="E46" s="10" t="str">
        <f t="shared" si="0"/>
        <v>Below Expectations</v>
      </c>
      <c r="F46" s="74">
        <v>8</v>
      </c>
      <c r="G46" s="10" t="str">
        <f t="shared" si="1"/>
        <v>Below Expectations</v>
      </c>
      <c r="H46" s="74">
        <v>8</v>
      </c>
      <c r="I46" s="10" t="str">
        <f t="shared" si="9"/>
        <v>Below Expectations</v>
      </c>
      <c r="J46" s="80">
        <v>5</v>
      </c>
      <c r="K46" s="10" t="str">
        <f t="shared" si="10"/>
        <v>Below Expectations</v>
      </c>
      <c r="L46" s="74">
        <v>1</v>
      </c>
      <c r="M46" s="10" t="str">
        <f t="shared" si="4"/>
        <v>Below Expectations</v>
      </c>
      <c r="N46" s="70">
        <v>11</v>
      </c>
      <c r="O46" s="10" t="str">
        <f t="shared" si="5"/>
        <v>Below Expectations</v>
      </c>
      <c r="P46" s="70">
        <v>0</v>
      </c>
      <c r="Q46" s="10" t="str">
        <f t="shared" si="11"/>
        <v>Below Expectations</v>
      </c>
      <c r="R46" s="70">
        <v>3</v>
      </c>
      <c r="S46" s="10" t="str">
        <f t="shared" si="12"/>
        <v>Below Expectations</v>
      </c>
      <c r="T46" s="69">
        <v>2</v>
      </c>
      <c r="U46" s="79" t="str">
        <f t="shared" si="13"/>
        <v>Below Expectations</v>
      </c>
      <c r="V46" s="86"/>
      <c r="W46" s="48"/>
      <c r="X46" s="49"/>
      <c r="Y46" s="79"/>
    </row>
    <row r="47" spans="1:25" ht="27.5" customHeight="1">
      <c r="A47" s="18">
        <v>46</v>
      </c>
      <c r="B47" s="10" t="s">
        <v>505</v>
      </c>
      <c r="C47" s="10" t="s">
        <v>506</v>
      </c>
      <c r="D47" s="69">
        <v>2</v>
      </c>
      <c r="E47" s="10" t="str">
        <f t="shared" si="0"/>
        <v>Below Expectations</v>
      </c>
      <c r="F47" s="69">
        <v>26</v>
      </c>
      <c r="G47" s="10" t="str">
        <f t="shared" si="1"/>
        <v>Approach Expectations</v>
      </c>
      <c r="H47" s="69">
        <v>5</v>
      </c>
      <c r="I47" s="10" t="str">
        <f t="shared" si="9"/>
        <v>Below Expectations</v>
      </c>
      <c r="J47" s="78">
        <v>3</v>
      </c>
      <c r="K47" s="10" t="str">
        <f t="shared" si="10"/>
        <v>Below Expectations</v>
      </c>
      <c r="L47" s="69">
        <v>1</v>
      </c>
      <c r="M47" s="10" t="str">
        <f t="shared" si="4"/>
        <v>Below Expectations</v>
      </c>
      <c r="N47" s="70">
        <v>18</v>
      </c>
      <c r="O47" s="10" t="str">
        <f t="shared" si="5"/>
        <v>Below Expectations</v>
      </c>
      <c r="P47" s="70">
        <v>3</v>
      </c>
      <c r="Q47" s="10" t="str">
        <f t="shared" si="11"/>
        <v>Below Expectations</v>
      </c>
      <c r="R47" s="70">
        <v>3</v>
      </c>
      <c r="S47" s="10" t="str">
        <f t="shared" si="12"/>
        <v>Below Expectations</v>
      </c>
      <c r="T47" s="69">
        <v>2</v>
      </c>
      <c r="U47" s="79" t="str">
        <f t="shared" si="13"/>
        <v>Below Expectations</v>
      </c>
      <c r="V47" s="86"/>
      <c r="W47" s="48"/>
      <c r="X47" s="49"/>
      <c r="Y47" s="79"/>
    </row>
    <row r="48" spans="1:25" ht="27.5" customHeight="1">
      <c r="A48" s="18">
        <v>47</v>
      </c>
      <c r="B48" s="10" t="s">
        <v>491</v>
      </c>
      <c r="C48" s="10" t="s">
        <v>492</v>
      </c>
      <c r="D48" s="69">
        <v>9</v>
      </c>
      <c r="E48" s="10" t="str">
        <f t="shared" si="0"/>
        <v>Below Expectations</v>
      </c>
      <c r="F48" s="69">
        <v>9</v>
      </c>
      <c r="G48" s="10" t="str">
        <f t="shared" si="1"/>
        <v>Below Expectations</v>
      </c>
      <c r="H48" s="69">
        <v>7</v>
      </c>
      <c r="I48" s="10" t="str">
        <f t="shared" si="9"/>
        <v>Below Expectations</v>
      </c>
      <c r="J48" s="78">
        <v>5</v>
      </c>
      <c r="K48" s="10" t="str">
        <f t="shared" si="10"/>
        <v>Below Expectations</v>
      </c>
      <c r="L48" s="69">
        <v>1</v>
      </c>
      <c r="M48" s="10" t="str">
        <f t="shared" si="4"/>
        <v>Below Expectations</v>
      </c>
      <c r="N48" s="70">
        <v>9</v>
      </c>
      <c r="O48" s="10" t="str">
        <f t="shared" si="5"/>
        <v>Below Expectations</v>
      </c>
      <c r="P48" s="70">
        <v>7</v>
      </c>
      <c r="Q48" s="10" t="str">
        <f t="shared" si="11"/>
        <v>Below Expectations</v>
      </c>
      <c r="R48" s="70">
        <v>3</v>
      </c>
      <c r="S48" s="10" t="str">
        <f t="shared" si="12"/>
        <v>Below Expectations</v>
      </c>
      <c r="T48" s="69">
        <v>2</v>
      </c>
      <c r="U48" s="79" t="str">
        <f t="shared" si="13"/>
        <v>Below Expectations</v>
      </c>
      <c r="V48" s="86"/>
      <c r="W48" s="48"/>
      <c r="X48" s="49"/>
      <c r="Y48" s="79"/>
    </row>
    <row r="49" spans="1:25" ht="27.5" customHeight="1">
      <c r="A49" s="87">
        <v>48</v>
      </c>
      <c r="B49" s="10" t="s">
        <v>513</v>
      </c>
      <c r="C49" s="10" t="s">
        <v>514</v>
      </c>
      <c r="D49" s="69">
        <v>3</v>
      </c>
      <c r="E49" s="10" t="str">
        <f t="shared" si="0"/>
        <v>Below Expectations</v>
      </c>
      <c r="F49" s="69">
        <v>17</v>
      </c>
      <c r="G49" s="10" t="str">
        <f t="shared" si="1"/>
        <v>Below Expectations</v>
      </c>
      <c r="H49" s="69">
        <v>5</v>
      </c>
      <c r="I49" s="10" t="str">
        <f t="shared" si="9"/>
        <v>Below Expectations</v>
      </c>
      <c r="J49" s="78">
        <v>4</v>
      </c>
      <c r="K49" s="10" t="str">
        <f t="shared" si="10"/>
        <v>Below Expectations</v>
      </c>
      <c r="L49" s="69">
        <v>1</v>
      </c>
      <c r="M49" s="10" t="str">
        <f t="shared" si="4"/>
        <v>Below Expectations</v>
      </c>
      <c r="N49" s="70">
        <v>12</v>
      </c>
      <c r="O49" s="10" t="str">
        <f t="shared" si="5"/>
        <v>Below Expectations</v>
      </c>
      <c r="P49" s="70">
        <v>0</v>
      </c>
      <c r="Q49" s="10" t="str">
        <f t="shared" si="11"/>
        <v>Below Expectations</v>
      </c>
      <c r="R49" s="70">
        <v>1</v>
      </c>
      <c r="S49" s="10" t="str">
        <f t="shared" si="12"/>
        <v>Below Expectations</v>
      </c>
      <c r="T49" s="69">
        <v>2</v>
      </c>
      <c r="U49" s="79" t="str">
        <f t="shared" si="13"/>
        <v>Below Expectations</v>
      </c>
      <c r="V49" s="86"/>
      <c r="W49" s="48"/>
      <c r="X49" s="49"/>
      <c r="Y49" s="79"/>
    </row>
    <row r="50" spans="1:25" ht="27.5" customHeight="1">
      <c r="A50" s="18">
        <v>49</v>
      </c>
      <c r="B50" s="10" t="s">
        <v>497</v>
      </c>
      <c r="C50" s="10" t="s">
        <v>498</v>
      </c>
      <c r="D50" s="69">
        <v>4</v>
      </c>
      <c r="E50" s="10" t="str">
        <f t="shared" si="0"/>
        <v>Below Expectations</v>
      </c>
      <c r="F50" s="69">
        <v>20</v>
      </c>
      <c r="G50" s="10" t="str">
        <f t="shared" si="1"/>
        <v>Below Expectations</v>
      </c>
      <c r="H50" s="69">
        <v>7</v>
      </c>
      <c r="I50" s="10" t="str">
        <f t="shared" si="9"/>
        <v>Below Expectations</v>
      </c>
      <c r="J50" s="78">
        <v>5</v>
      </c>
      <c r="K50" s="10" t="str">
        <f t="shared" si="10"/>
        <v>Below Expectations</v>
      </c>
      <c r="L50" s="69">
        <v>1</v>
      </c>
      <c r="M50" s="10" t="str">
        <f t="shared" si="4"/>
        <v>Below Expectations</v>
      </c>
      <c r="N50" s="70">
        <v>6</v>
      </c>
      <c r="O50" s="10" t="str">
        <f t="shared" si="5"/>
        <v>Below Expectations</v>
      </c>
      <c r="P50" s="70">
        <v>0</v>
      </c>
      <c r="Q50" s="10" t="str">
        <f t="shared" si="11"/>
        <v>Below Expectations</v>
      </c>
      <c r="R50" s="70">
        <v>1</v>
      </c>
      <c r="S50" s="10" t="str">
        <f t="shared" si="12"/>
        <v>Below Expectations</v>
      </c>
      <c r="T50" s="69">
        <v>34</v>
      </c>
      <c r="U50" s="79" t="str">
        <f t="shared" si="13"/>
        <v>Meet  Expectations</v>
      </c>
      <c r="V50" s="86"/>
      <c r="W50" s="48"/>
      <c r="X50" s="49"/>
      <c r="Y50" s="79"/>
    </row>
    <row r="51" spans="1:25" ht="27.5" customHeight="1">
      <c r="A51" s="18">
        <v>50</v>
      </c>
      <c r="B51" s="10" t="s">
        <v>485</v>
      </c>
      <c r="C51" s="10" t="s">
        <v>486</v>
      </c>
      <c r="D51" s="69">
        <v>2</v>
      </c>
      <c r="E51" s="10" t="str">
        <f t="shared" si="0"/>
        <v>Below Expectations</v>
      </c>
      <c r="F51" s="67">
        <v>10</v>
      </c>
      <c r="G51" s="10" t="str">
        <f t="shared" si="1"/>
        <v>Below Expectations</v>
      </c>
      <c r="H51" s="67">
        <v>4</v>
      </c>
      <c r="I51" s="10" t="str">
        <f t="shared" si="9"/>
        <v>Below Expectations</v>
      </c>
      <c r="J51" s="67">
        <v>0</v>
      </c>
      <c r="K51" s="10" t="str">
        <f t="shared" si="10"/>
        <v>Below Expectations</v>
      </c>
      <c r="L51" s="67">
        <v>3</v>
      </c>
      <c r="M51" s="10" t="str">
        <f t="shared" si="4"/>
        <v>Below Expectations</v>
      </c>
      <c r="N51" s="67">
        <v>4</v>
      </c>
      <c r="O51" s="10" t="str">
        <f t="shared" si="5"/>
        <v>Below Expectations</v>
      </c>
      <c r="P51" s="67">
        <v>0</v>
      </c>
      <c r="Q51" s="10" t="str">
        <f t="shared" si="11"/>
        <v>Below Expectations</v>
      </c>
      <c r="R51" s="67">
        <v>1</v>
      </c>
      <c r="S51" s="10" t="str">
        <f t="shared" si="12"/>
        <v>Below Expectations</v>
      </c>
      <c r="T51" s="67">
        <v>0</v>
      </c>
      <c r="U51" s="190" t="str">
        <f t="shared" si="13"/>
        <v>Below Expectations</v>
      </c>
      <c r="V51" s="86"/>
      <c r="W51" s="48"/>
      <c r="X51" s="49"/>
      <c r="Y51" s="79"/>
    </row>
    <row r="52" spans="1:25" ht="27.5" customHeight="1">
      <c r="A52" s="18">
        <v>51</v>
      </c>
      <c r="B52" s="10" t="s">
        <v>566</v>
      </c>
      <c r="C52" s="10" t="s">
        <v>567</v>
      </c>
      <c r="D52" s="74">
        <v>1</v>
      </c>
      <c r="E52" s="10" t="str">
        <f t="shared" si="0"/>
        <v>Below Expectations</v>
      </c>
      <c r="F52" s="74">
        <v>9</v>
      </c>
      <c r="G52" s="10" t="str">
        <f t="shared" si="1"/>
        <v>Below Expectations</v>
      </c>
      <c r="H52" s="74">
        <v>7</v>
      </c>
      <c r="I52" s="10" t="str">
        <f t="shared" si="9"/>
        <v>Below Expectations</v>
      </c>
      <c r="J52" s="80">
        <v>3</v>
      </c>
      <c r="K52" s="10" t="str">
        <f t="shared" si="10"/>
        <v>Below Expectations</v>
      </c>
      <c r="L52" s="74">
        <v>1</v>
      </c>
      <c r="M52" s="10" t="str">
        <f t="shared" si="4"/>
        <v>Below Expectations</v>
      </c>
      <c r="N52" s="70">
        <v>12</v>
      </c>
      <c r="O52" s="10" t="str">
        <f t="shared" si="5"/>
        <v>Below Expectations</v>
      </c>
      <c r="P52" s="70">
        <v>8</v>
      </c>
      <c r="Q52" s="10" t="str">
        <f t="shared" si="11"/>
        <v>Below Expectations</v>
      </c>
      <c r="R52" s="70">
        <v>2</v>
      </c>
      <c r="S52" s="10" t="str">
        <f t="shared" si="12"/>
        <v>Below Expectations</v>
      </c>
      <c r="T52" s="69">
        <v>2</v>
      </c>
      <c r="U52" s="79" t="str">
        <f t="shared" si="13"/>
        <v>Below Expectations</v>
      </c>
      <c r="V52" s="86"/>
      <c r="W52" s="48"/>
      <c r="X52" s="49"/>
      <c r="Y52" s="79"/>
    </row>
    <row r="53" spans="1:25" ht="27.5" customHeight="1">
      <c r="A53" s="18">
        <v>52</v>
      </c>
      <c r="B53" s="10" t="s">
        <v>542</v>
      </c>
      <c r="C53" s="10" t="s">
        <v>543</v>
      </c>
      <c r="D53" s="74">
        <v>4</v>
      </c>
      <c r="E53" s="10" t="str">
        <f t="shared" si="0"/>
        <v>Below Expectations</v>
      </c>
      <c r="F53" s="74">
        <v>9</v>
      </c>
      <c r="G53" s="10" t="str">
        <f t="shared" si="1"/>
        <v>Below Expectations</v>
      </c>
      <c r="H53" s="74">
        <v>1</v>
      </c>
      <c r="I53" s="10" t="str">
        <f t="shared" si="9"/>
        <v>Below Expectations</v>
      </c>
      <c r="J53" s="80">
        <v>1</v>
      </c>
      <c r="K53" s="10" t="str">
        <f t="shared" si="10"/>
        <v>Below Expectations</v>
      </c>
      <c r="L53" s="74">
        <v>4</v>
      </c>
      <c r="M53" s="10" t="str">
        <f t="shared" si="4"/>
        <v>Below Expectations</v>
      </c>
      <c r="N53" s="70">
        <v>10</v>
      </c>
      <c r="O53" s="10" t="str">
        <f t="shared" si="5"/>
        <v>Below Expectations</v>
      </c>
      <c r="P53" s="70">
        <v>0</v>
      </c>
      <c r="Q53" s="10" t="str">
        <f t="shared" si="11"/>
        <v>Below Expectations</v>
      </c>
      <c r="R53" s="70">
        <v>1</v>
      </c>
      <c r="S53" s="10" t="str">
        <f t="shared" si="12"/>
        <v>Below Expectations</v>
      </c>
      <c r="T53" s="69">
        <v>3</v>
      </c>
      <c r="U53" s="79" t="str">
        <f t="shared" si="13"/>
        <v>Below Expectations</v>
      </c>
      <c r="V53" s="86"/>
      <c r="W53" s="48"/>
      <c r="X53" s="49"/>
      <c r="Y53" s="79"/>
    </row>
    <row r="54" spans="1:25" ht="27.5" customHeight="1">
      <c r="A54" s="81"/>
      <c r="B54" s="82"/>
      <c r="C54" s="173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84"/>
      <c r="V54" s="83"/>
      <c r="W54" s="95"/>
      <c r="X54" s="13"/>
      <c r="Y54" s="13"/>
    </row>
  </sheetData>
  <phoneticPr fontId="9" type="noConversion"/>
  <conditionalFormatting sqref="D2:D3 F2:F15 H2:H15 J2:J15 L2:L15 N2:N15 R2:R15 T2:U15 V2:V53 D5:D15">
    <cfRule type="expression" priority="13" stopIfTrue="1">
      <formula>D2=""</formula>
    </cfRule>
    <cfRule type="expression" dxfId="14" priority="14" stopIfTrue="1">
      <formula>D2=KeyCustom2</formula>
    </cfRule>
    <cfRule type="expression" dxfId="13" priority="15" stopIfTrue="1">
      <formula>D2=KeyCustom1</formula>
    </cfRule>
    <cfRule type="expression" dxfId="12" priority="16" stopIfTrue="1">
      <formula>D2=KeySick</formula>
    </cfRule>
    <cfRule type="expression" dxfId="11" priority="17" stopIfTrue="1">
      <formula>D2=KeyPersonal</formula>
    </cfRule>
    <cfRule type="expression" dxfId="10" priority="18" stopIfTrue="1">
      <formula>D2=KeyVacation</formula>
    </cfRule>
  </conditionalFormatting>
  <conditionalFormatting sqref="J24">
    <cfRule type="expression" priority="7" stopIfTrue="1">
      <formula>J24=""</formula>
    </cfRule>
    <cfRule type="expression" dxfId="9" priority="8" stopIfTrue="1">
      <formula>J24=KeyCustom2</formula>
    </cfRule>
    <cfRule type="expression" dxfId="8" priority="9" stopIfTrue="1">
      <formula>J24=KeyCustom1</formula>
    </cfRule>
    <cfRule type="expression" dxfId="7" priority="10" stopIfTrue="1">
      <formula>J24=KeySick</formula>
    </cfRule>
    <cfRule type="expression" dxfId="6" priority="11" stopIfTrue="1">
      <formula>J24=KeyPersonal</formula>
    </cfRule>
    <cfRule type="expression" dxfId="5" priority="12" stopIfTrue="1">
      <formula>J24=KeyVacation</formula>
    </cfRule>
  </conditionalFormatting>
  <conditionalFormatting sqref="P2:P11 P13:P15 D29:D30 F29:F30 H29:H30 J29:J30 L29:L30">
    <cfRule type="expression" priority="1" stopIfTrue="1">
      <formula>D2=""</formula>
    </cfRule>
    <cfRule type="expression" dxfId="4" priority="2" stopIfTrue="1">
      <formula>D2=KeyCustom2</formula>
    </cfRule>
    <cfRule type="expression" dxfId="3" priority="3" stopIfTrue="1">
      <formula>D2=KeyCustom1</formula>
    </cfRule>
    <cfRule type="expression" dxfId="2" priority="4" stopIfTrue="1">
      <formula>D2=KeySick</formula>
    </cfRule>
    <cfRule type="expression" dxfId="1" priority="5" stopIfTrue="1">
      <formula>D2=KeyPersonal</formula>
    </cfRule>
    <cfRule type="expression" dxfId="0" priority="6" stopIfTrue="1">
      <formula>D2=KeyVacation</formula>
    </cfRule>
  </conditionalFormatting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1:C1" xr:uid="{AA5A185A-A691-430B-B270-21D9ED8FDD8D}"/>
  </dataValidations>
  <printOptions horizontalCentered="1"/>
  <pageMargins left="0.25" right="0.25" top="0.75" bottom="0.75" header="0.3" footer="0.3"/>
  <pageSetup scale="48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7E6EC00-C2D4-4219-8EFE-E4A250F3C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F058CA-AF0F-4794-AA37-06C85ADD9B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C9C07F-CF0F-4409-BAA3-C354F11EB275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16c05727-aa75-4e4a-9b5f-8a80a1165891"/>
    <ds:schemaRef ds:uri="http://schemas.microsoft.com/office/2006/documentManagement/types"/>
    <ds:schemaRef ds:uri="71af3243-3dd4-4a8d-8c0d-dd76da1f02a5"/>
    <ds:schemaRef ds:uri="230e9df3-be65-4c73-a93b-d1236ebd677e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GRADE 1</vt:lpstr>
      <vt:lpstr>GRADE 2.</vt:lpstr>
      <vt:lpstr>GRADE 3</vt:lpstr>
      <vt:lpstr>GRADE 4</vt:lpstr>
      <vt:lpstr>GRADE 5 </vt:lpstr>
      <vt:lpstr>GRADE 6.</vt:lpstr>
      <vt:lpstr>GRADE 7</vt:lpstr>
      <vt:lpstr>GRADE 8</vt:lpstr>
      <vt:lpstr>'GRADE 1'!Print_Area</vt:lpstr>
      <vt:lpstr>'GRADE 1'!Print_Titles</vt:lpstr>
      <vt:lpstr>'GRADE 2.'!Print_Titles</vt:lpstr>
      <vt:lpstr>'GRADE 3'!Print_Titles</vt:lpstr>
      <vt:lpstr>'GRADE 4'!Print_Titles</vt:lpstr>
      <vt:lpstr>'GRADE 5 '!Print_Titles</vt:lpstr>
      <vt:lpstr>'GRADE 6.'!Print_Titles</vt:lpstr>
      <vt:lpstr>'GRADE 7'!Print_Titles</vt:lpstr>
      <vt:lpstr>'GRADE 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2023-01-31T06:59:27Z</dcterms:created>
  <dcterms:modified xsi:type="dcterms:W3CDTF">2024-10-25T10:20:53Z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