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2" i="1" l="1"/>
  <c r="F8" i="1" l="1"/>
  <c r="I10" i="1"/>
  <c r="O2" i="1"/>
  <c r="H10" i="1" s="1"/>
  <c r="M2" i="1"/>
  <c r="L2" i="1"/>
  <c r="K3" i="1"/>
  <c r="K4" i="1"/>
  <c r="K5" i="1"/>
  <c r="K6" i="1"/>
  <c r="K2" i="1"/>
  <c r="J4" i="1"/>
  <c r="J3" i="1"/>
  <c r="J5" i="1"/>
  <c r="J6" i="1"/>
  <c r="J2" i="1"/>
  <c r="J10" i="1" l="1"/>
  <c r="K10" i="1" s="1"/>
  <c r="A18" i="1" s="1"/>
  <c r="B14" i="1"/>
  <c r="C8" i="1"/>
  <c r="E8" i="1"/>
  <c r="C9" i="1"/>
  <c r="C10" i="1"/>
  <c r="C11" i="1"/>
  <c r="C12" i="1"/>
  <c r="B9" i="1"/>
  <c r="B10" i="1"/>
  <c r="B11" i="1"/>
  <c r="B12" i="1"/>
  <c r="B8" i="1"/>
  <c r="F3" i="1"/>
  <c r="F4" i="1"/>
  <c r="F5" i="1"/>
  <c r="F6" i="1"/>
  <c r="F2" i="1"/>
  <c r="C14" i="1" l="1"/>
  <c r="F14" i="1" s="1"/>
</calcChain>
</file>

<file path=xl/sharedStrings.xml><?xml version="1.0" encoding="utf-8"?>
<sst xmlns="http://schemas.openxmlformats.org/spreadsheetml/2006/main" count="28" uniqueCount="28">
  <si>
    <t>T2</t>
  </si>
  <si>
    <t>T1</t>
  </si>
  <si>
    <t>T1/20</t>
  </si>
  <si>
    <t>T2/20</t>
  </si>
  <si>
    <t>T1 ср</t>
  </si>
  <si>
    <t>T2 ср</t>
  </si>
  <si>
    <t>length</t>
  </si>
  <si>
    <t>a1</t>
  </si>
  <si>
    <t>a2</t>
  </si>
  <si>
    <t>a1 ср</t>
  </si>
  <si>
    <t>a2 ср</t>
  </si>
  <si>
    <t>g ср</t>
  </si>
  <si>
    <t>ΔT инст., c.</t>
  </si>
  <si>
    <t>n</t>
  </si>
  <si>
    <t>ΔT1i</t>
  </si>
  <si>
    <t>ΔT2i</t>
  </si>
  <si>
    <t>σT1</t>
  </si>
  <si>
    <t>σT2</t>
  </si>
  <si>
    <t>N</t>
  </si>
  <si>
    <t>ΔT1 случ.</t>
  </si>
  <si>
    <t>ΔT2 случ.</t>
  </si>
  <si>
    <t>ΔT1</t>
  </si>
  <si>
    <t>ΔT2</t>
  </si>
  <si>
    <t>ε</t>
  </si>
  <si>
    <t>Δa инст., м.</t>
  </si>
  <si>
    <t>Δg</t>
  </si>
  <si>
    <t>Результат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</si>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</sst>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5" borderId="0" xfId="0" applyNumberFormat="1" applyFill="1"/>
    <xf numFmtId="164" fontId="0" fillId="3" borderId="0" xfId="0" applyNumberFormat="1" applyFill="1"/>
    <xf numFmtId="0" fontId="0" fillId="6" borderId="0" xfId="0" applyFill="1"/>
    <xf numFmtId="164" fontId="0" fillId="6" borderId="0" xfId="0" applyNumberFormat="1" applyFill="1"/>
    <xf numFmtId="1" fontId="0" fillId="5" borderId="0" xfId="0" applyNumberFormat="1" applyFill="1"/>
    <xf numFmtId="0" fontId="0" fillId="7" borderId="0" xfId="0" applyFill="1"/>
    <xf numFmtId="0" fontId="0" fillId="8" borderId="0" xfId="0" applyFill="1"/>
    <xf numFmtId="1" fontId="0" fillId="9" borderId="0" xfId="0" applyNumberFormat="1" applyFill="1"/>
    <xf numFmtId="1" fontId="0" fillId="10" borderId="0" xfId="0" applyNumberFormat="1" applyFill="1"/>
    <xf numFmtId="1" fontId="0" fillId="11" borderId="0" xfId="0" applyNumberFormat="1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O7" sqref="O7"/>
    </sheetView>
  </sheetViews>
  <sheetFormatPr defaultRowHeight="15" x14ac:dyDescent="0.25"/>
  <cols>
    <col min="8" max="8" width="12.42578125" customWidth="1"/>
    <col min="9" max="9" width="12.140625" customWidth="1"/>
    <col min="13" max="14" width="12" bestFit="1" customWidth="1"/>
  </cols>
  <sheetData>
    <row r="1" spans="2:16" x14ac:dyDescent="0.25">
      <c r="B1" s="9" t="s">
        <v>1</v>
      </c>
      <c r="C1" s="9" t="s">
        <v>0</v>
      </c>
      <c r="D1" s="9" t="s">
        <v>6</v>
      </c>
      <c r="E1" s="9" t="s">
        <v>7</v>
      </c>
      <c r="F1" s="9" t="s">
        <v>8</v>
      </c>
      <c r="G1" s="9" t="s">
        <v>13</v>
      </c>
      <c r="H1" t="s">
        <v>24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  <c r="N1" t="s">
        <v>27</v>
      </c>
      <c r="O1" t="s">
        <v>19</v>
      </c>
      <c r="P1" t="s">
        <v>20</v>
      </c>
    </row>
    <row r="2" spans="2:16" x14ac:dyDescent="0.25">
      <c r="B2" s="7">
        <v>35.927999999999997</v>
      </c>
      <c r="C2" s="5">
        <v>39.188000000000002</v>
      </c>
      <c r="D2" s="11">
        <v>735</v>
      </c>
      <c r="E2" s="12">
        <v>564</v>
      </c>
      <c r="F2" s="13">
        <f>D2-E2</f>
        <v>171</v>
      </c>
      <c r="G2">
        <v>5</v>
      </c>
      <c r="H2">
        <v>1E-3</v>
      </c>
      <c r="I2">
        <v>1E-3</v>
      </c>
      <c r="J2">
        <f>B8-$B$14</f>
        <v>4.9999999999883471E-5</v>
      </c>
      <c r="K2">
        <f>C8-$C$14</f>
        <v>2.2999999999973042E-4</v>
      </c>
      <c r="L2">
        <f>SQRT(SUM(POWER(J2:J6, 2))/($G$2*($G$2-1)))</f>
        <v>1.1180339887472892E-5</v>
      </c>
      <c r="M2">
        <f>SQRT(SUM(POWER(K2:K6, 2))/($G$2*($G$2-1)))</f>
        <v>5.1429563482434884E-5</v>
      </c>
      <c r="N2">
        <v>2.8</v>
      </c>
      <c r="O2">
        <f>L2*N2</f>
        <v>3.1304951684924094E-5</v>
      </c>
      <c r="P2">
        <f>M2*N2</f>
        <v>1.4400277775081767E-4</v>
      </c>
    </row>
    <row r="3" spans="2:16" x14ac:dyDescent="0.25">
      <c r="B3" s="7">
        <v>35.927999999999997</v>
      </c>
      <c r="C3" s="5">
        <v>39.185000000000002</v>
      </c>
      <c r="D3" s="11">
        <v>735</v>
      </c>
      <c r="E3" s="12">
        <v>564</v>
      </c>
      <c r="F3" s="13">
        <f t="shared" ref="F3:F6" si="0">D3-E3</f>
        <v>171</v>
      </c>
      <c r="G3" t="s">
        <v>18</v>
      </c>
      <c r="J3">
        <f>B9-$B$14</f>
        <v>4.9999999999883471E-5</v>
      </c>
      <c r="K3">
        <f>C9-$C$14</f>
        <v>7.9999999999857963E-5</v>
      </c>
    </row>
    <row r="4" spans="2:16" x14ac:dyDescent="0.25">
      <c r="B4" s="7">
        <v>35.927</v>
      </c>
      <c r="C4" s="5">
        <v>39.180999999999997</v>
      </c>
      <c r="D4" s="11">
        <v>735</v>
      </c>
      <c r="E4" s="12">
        <v>564</v>
      </c>
      <c r="F4" s="13">
        <f t="shared" si="0"/>
        <v>171</v>
      </c>
      <c r="G4">
        <v>20</v>
      </c>
      <c r="J4">
        <f>B10-$B$14</f>
        <v>0</v>
      </c>
      <c r="K4">
        <f>C10-$C$14</f>
        <v>-1.2000000000034206E-4</v>
      </c>
    </row>
    <row r="5" spans="2:16" x14ac:dyDescent="0.25">
      <c r="B5" s="7">
        <v>35.926000000000002</v>
      </c>
      <c r="C5" s="5">
        <v>39.182000000000002</v>
      </c>
      <c r="D5" s="11">
        <v>735</v>
      </c>
      <c r="E5" s="12">
        <v>564</v>
      </c>
      <c r="F5" s="13">
        <f t="shared" si="0"/>
        <v>171</v>
      </c>
      <c r="J5">
        <f>B11-$B$14</f>
        <v>-4.9999999999883471E-5</v>
      </c>
      <c r="K5">
        <f>C11-$C$14</f>
        <v>-7.000000000023654E-5</v>
      </c>
    </row>
    <row r="6" spans="2:16" x14ac:dyDescent="0.25">
      <c r="B6" s="7">
        <v>35.926000000000002</v>
      </c>
      <c r="C6" s="5">
        <v>39.180999999999997</v>
      </c>
      <c r="D6" s="11">
        <v>735</v>
      </c>
      <c r="E6" s="12">
        <v>564</v>
      </c>
      <c r="F6" s="13">
        <f t="shared" si="0"/>
        <v>171</v>
      </c>
      <c r="J6">
        <f>B12-$B$14</f>
        <v>-4.9999999999883471E-5</v>
      </c>
      <c r="K6">
        <f>C12-$C$14</f>
        <v>-1.2000000000034206E-4</v>
      </c>
    </row>
    <row r="7" spans="2:16" x14ac:dyDescent="0.25">
      <c r="B7" s="4" t="s">
        <v>2</v>
      </c>
      <c r="C7" s="4" t="s">
        <v>3</v>
      </c>
      <c r="D7" s="8"/>
      <c r="E7" s="8" t="s">
        <v>9</v>
      </c>
      <c r="F7" s="8" t="s">
        <v>10</v>
      </c>
    </row>
    <row r="8" spans="2:16" x14ac:dyDescent="0.25">
      <c r="B8" s="6">
        <f>B2/20</f>
        <v>1.7963999999999998</v>
      </c>
      <c r="C8" s="2">
        <f>C2/20</f>
        <v>1.9594</v>
      </c>
      <c r="E8" s="10">
        <f>SUM(E2:E6)/5000</f>
        <v>0.56399999999999995</v>
      </c>
      <c r="F8" s="10">
        <f>SUM(F2:F6)/5000</f>
        <v>0.17100000000000001</v>
      </c>
    </row>
    <row r="9" spans="2:16" x14ac:dyDescent="0.25">
      <c r="B9" s="6">
        <f t="shared" ref="B9:C12" si="1">B3/20</f>
        <v>1.7963999999999998</v>
      </c>
      <c r="C9" s="2">
        <f t="shared" si="1"/>
        <v>1.9592500000000002</v>
      </c>
      <c r="H9" s="14" t="s">
        <v>21</v>
      </c>
      <c r="I9" t="s">
        <v>22</v>
      </c>
      <c r="J9" t="s">
        <v>23</v>
      </c>
      <c r="K9" t="s">
        <v>25</v>
      </c>
    </row>
    <row r="10" spans="2:16" x14ac:dyDescent="0.25">
      <c r="B10" s="6">
        <f t="shared" si="1"/>
        <v>1.7963499999999999</v>
      </c>
      <c r="C10" s="2">
        <f t="shared" si="1"/>
        <v>1.95905</v>
      </c>
      <c r="H10">
        <f>SQRT(POWER(O2, 2)+POWER($I$2, 2))</f>
        <v>1.0004898800087861E-3</v>
      </c>
      <c r="I10">
        <f>SQRT(POWER(P2, 2)+POWER($I$2, 2))</f>
        <v>1.0103151983415629E-3</v>
      </c>
      <c r="J10">
        <f>SQRT(POWER(H2/E8, 2)+POWER(H2/F8, 2)+POWER(H10/B14, 2)+POWER(I10/C14, 2))</f>
        <v>6.1577913586820356E-3</v>
      </c>
      <c r="K10" s="1">
        <f>F14*J10</f>
        <v>6.0347763736521891E-2</v>
      </c>
    </row>
    <row r="11" spans="2:16" x14ac:dyDescent="0.25">
      <c r="B11" s="6">
        <f t="shared" si="1"/>
        <v>1.7963</v>
      </c>
      <c r="C11" s="2">
        <f t="shared" si="1"/>
        <v>1.9591000000000001</v>
      </c>
    </row>
    <row r="12" spans="2:16" x14ac:dyDescent="0.25">
      <c r="B12" s="6">
        <f t="shared" si="1"/>
        <v>1.7963</v>
      </c>
      <c r="C12" s="2">
        <f t="shared" si="1"/>
        <v>1.95905</v>
      </c>
    </row>
    <row r="13" spans="2:16" x14ac:dyDescent="0.25">
      <c r="B13" s="3" t="s">
        <v>4</v>
      </c>
      <c r="C13" s="3" t="s">
        <v>5</v>
      </c>
      <c r="F13" t="s">
        <v>11</v>
      </c>
    </row>
    <row r="14" spans="2:16" x14ac:dyDescent="0.25">
      <c r="B14" s="10">
        <f>AVERAGE(B8:B12)</f>
        <v>1.7963499999999999</v>
      </c>
      <c r="C14" s="10">
        <f>AVERAGE(C8:C12)</f>
        <v>1.9591700000000003</v>
      </c>
      <c r="F14" s="1">
        <f>PI()*4*PI()*(POWER(F8,2)-POWER(E8,2))/(F8*POWER(C14,2)-E8*POWER(B14,2))</f>
        <v>9.8002287218510507</v>
      </c>
    </row>
    <row r="17" spans="1:4" x14ac:dyDescent="0.25">
      <c r="A17" s="15" t="s">
        <v>26</v>
      </c>
      <c r="B17" s="15"/>
      <c r="C17" s="15"/>
      <c r="D17" s="15"/>
    </row>
    <row r="18" spans="1:4" x14ac:dyDescent="0.25">
      <c r="A18" s="15" t="str">
        <f>ROUND(F14,6)&amp;" ± "&amp;ROUND(K10, 6)</f>
        <v>9,800229 ± 0,060348</v>
      </c>
      <c r="B18" s="15"/>
      <c r="C18" s="15"/>
      <c r="D18" s="15"/>
    </row>
  </sheetData>
  <mergeCells count="2">
    <mergeCell ref="A18:D18"/>
    <mergeCell ref="A17:D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</cp:lastModifiedBy>
  <dcterms:created xsi:type="dcterms:W3CDTF">2023-09-29T08:42:50Z</dcterms:created>
  <dcterms:modified xsi:type="dcterms:W3CDTF">2023-10-13T08:38:26Z</dcterms:modified>
</cp:coreProperties>
</file>