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pil\Maxgen Technologies Pvt Ltd,Kharadi\Powerbi Desktop\Day 1\"/>
    </mc:Choice>
  </mc:AlternateContent>
  <xr:revisionPtr revIDLastSave="0" documentId="13_ncr:1_{D9A45CAC-9ED5-419A-ADE9-557D1BCF64D9}" xr6:coauthVersionLast="47" xr6:coauthVersionMax="47" xr10:uidLastSave="{00000000-0000-0000-0000-000000000000}"/>
  <bookViews>
    <workbookView xWindow="-109" yWindow="-109" windowWidth="26301" windowHeight="14169" activeTab="5" xr2:uid="{00000000-000D-0000-FFFF-FFFF00000000}"/>
  </bookViews>
  <sheets>
    <sheet name="Orders" sheetId="1" r:id="rId1"/>
    <sheet name="Sheet1" sheetId="4" r:id="rId2"/>
    <sheet name="People" sheetId="2" r:id="rId3"/>
    <sheet name="Returns" sheetId="3" r:id="rId4"/>
    <sheet name="Sheet2" sheetId="5" r:id="rId5"/>
    <sheet name="Sheet3" sheetId="6" r:id="rId6"/>
  </sheets>
  <definedNames>
    <definedName name="_xlnm._FilterDatabase" localSheetId="0" hidden="1">Orders!$A$1:$U$9995</definedName>
    <definedName name="_xlnm._FilterDatabase" localSheetId="1" hidden="1">Sheet1!$A$14:$G$19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6" l="1"/>
  <c r="D3" i="6"/>
  <c r="D4" i="6"/>
  <c r="D5" i="6"/>
  <c r="D6" i="6"/>
  <c r="D7" i="6"/>
  <c r="D8" i="6"/>
  <c r="D9" i="6"/>
  <c r="D10" i="6"/>
  <c r="D11" i="6"/>
  <c r="D12" i="6"/>
  <c r="J7" i="6" s="1"/>
  <c r="D13" i="6"/>
  <c r="D14" i="6"/>
  <c r="D15" i="6"/>
  <c r="D16" i="6"/>
  <c r="D17" i="6"/>
  <c r="D18" i="6"/>
  <c r="D19" i="6"/>
  <c r="D20" i="6"/>
  <c r="D21" i="6"/>
  <c r="D22" i="6"/>
  <c r="D23" i="6"/>
  <c r="D24" i="6"/>
  <c r="D2" i="6"/>
  <c r="H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" i="6"/>
  <c r="B27" i="4"/>
  <c r="B26" i="4"/>
  <c r="B25" i="4"/>
  <c r="D20" i="4"/>
  <c r="B18" i="5"/>
  <c r="B19" i="5"/>
  <c r="B20" i="5"/>
  <c r="B21" i="5"/>
  <c r="B22" i="5"/>
  <c r="B17" i="5"/>
  <c r="B11" i="5"/>
  <c r="B12" i="5"/>
  <c r="B13" i="5"/>
  <c r="B14" i="5"/>
  <c r="B15" i="5"/>
  <c r="B10" i="5"/>
  <c r="B2" i="5"/>
  <c r="B3" i="5"/>
  <c r="B4" i="5"/>
  <c r="B5" i="5"/>
  <c r="B6" i="5"/>
  <c r="B1" i="5"/>
  <c r="I27" i="4"/>
  <c r="C20" i="4"/>
  <c r="B20" i="4"/>
  <c r="B23" i="4"/>
  <c r="B22" i="4"/>
  <c r="D15" i="4"/>
  <c r="D16" i="4"/>
  <c r="D17" i="4"/>
  <c r="D19" i="4"/>
  <c r="M9" i="4"/>
  <c r="M8" i="4"/>
  <c r="M7" i="4"/>
  <c r="M6" i="4"/>
  <c r="M5" i="4"/>
  <c r="F17" i="4" l="1"/>
  <c r="G17" i="4" s="1"/>
  <c r="F15" i="4"/>
  <c r="G15" i="4" s="1"/>
  <c r="F19" i="4"/>
  <c r="G19" i="4" s="1"/>
  <c r="F18" i="4"/>
  <c r="G18" i="4" s="1"/>
  <c r="F16" i="4"/>
  <c r="G16" i="4" s="1"/>
</calcChain>
</file>

<file path=xl/sharedStrings.xml><?xml version="1.0" encoding="utf-8"?>
<sst xmlns="http://schemas.openxmlformats.org/spreadsheetml/2006/main" count="131666" uniqueCount="10974">
  <si>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</si>
  <si>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</si>
  <si>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</si>
  <si>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</si>
  <si>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</si>
  <si>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</si>
  <si>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</si>
  <si>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</si>
  <si>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</si>
  <si>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</si>
  <si>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</si>
  <si>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</si>
  <si>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</si>
  <si>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</si>
  <si>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</si>
  <si>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</si>
  <si>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</si>
  <si>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</si>
  <si>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</si>
  <si>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</si>
  <si>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</si>
  <si>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</si>
  <si>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</si>
  <si>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</si>
  <si>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</si>
  <si>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</si>
  <si>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</si>
  <si>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</si>
  <si>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</si>
  <si>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</si>
  <si>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</si>
  <si>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</si>
  <si>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</si>
  <si>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</si>
  <si>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</si>
  <si>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</si>
  <si>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</si>
  <si>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</si>
  <si>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</si>
  <si>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</si>
  <si>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</si>
  <si>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</si>
  <si>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</si>
  <si>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</si>
  <si>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</si>
  <si>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</si>
  <si>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</si>
  <si>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</si>
  <si>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</si>
  <si>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</si>
  <si>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</si>
  <si>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</si>
  <si>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</si>
  <si>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</si>
  <si>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</si>
  <si>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</si>
  <si>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</si>
  <si>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</si>
  <si>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</si>
  <si>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</si>
  <si>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</si>
  <si>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</si>
  <si>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</si>
  <si>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</si>
  <si>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</si>
  <si>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</si>
  <si>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</si>
  <si>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</si>
  <si>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</si>
  <si>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</si>
  <si>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</si>
  <si>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</si>
  <si>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</si>
  <si>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</si>
  <si>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</si>
  <si>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</si>
  <si>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</si>
  <si>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</si>
  <si>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</si>
  <si>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</si>
  <si>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</si>
  <si>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</si>
  <si>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</si>
  <si>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</si>
  <si>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</si>
  <si>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</si>
  <si>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</si>
  <si>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</si>
  <si>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</si>
  <si>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</si>
  <si>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</si>
  <si>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</si>
  <si>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</si>
  <si>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</si>
  <si>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</si>
  <si>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</si>
  <si>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</si>
  <si>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</si>
  <si>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</si>
  <si>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</si>
  <si>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</si>
  <si>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</si>
  <si>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</si>
  <si>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</si>
  <si>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</si>
  <si>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</si>
  <si>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</si>
  <si>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</si>
  <si>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</si>
  <si>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</si>
  <si>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</si>
  <si>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</si>
  <si>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</si>
  <si>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</si>
  <si>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</si>
  <si>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</si>
  <si>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</si>
  <si>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</si>
  <si>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</si>
  <si>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</si>
  <si>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</si>
  <si>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</si>
  <si>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</si>
  <si>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</si>
  <si>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</si>
  <si>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</si>
  <si>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</si>
  <si>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</si>
  <si>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</si>
  <si>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</si>
  <si>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</si>
  <si>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</si>
  <si>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</si>
  <si>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</si>
  <si>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</si>
  <si>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</si>
  <si>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</si>
  <si>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</si>
  <si>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</si>
  <si>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</si>
  <si>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</si>
  <si>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</si>
  <si>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</si>
  <si>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</si>
  <si>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</si>
  <si>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</si>
  <si>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</si>
  <si>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</si>
  <si>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</si>
  <si>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</si>
  <si>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</si>
  <si>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</si>
  <si>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</si>
  <si>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</si>
  <si>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</si>
  <si>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</si>
  <si>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</si>
  <si>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</si>
  <si>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</si>
  <si>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</si>
  <si>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</si>
  <si>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</si>
  <si>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</si>
  <si>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</si>
  <si>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</si>
  <si>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</si>
  <si>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</si>
  <si>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</si>
  <si>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</si>
  <si>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</si>
  <si>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</si>
  <si>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</si>
  <si>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</si>
  <si>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</si>
  <si>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</si>
  <si>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</si>
  <si>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</si>
  <si>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</si>
  <si>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</si>
  <si>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</si>
  <si>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</si>
  <si>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</si>
  <si>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</si>
  <si>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</si>
  <si>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</si>
  <si>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</si>
  <si>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</si>
  <si>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</si>
  <si>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</si>
  <si>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</si>
  <si>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</si>
  <si>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</si>
  <si>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</si>
  <si>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</si>
  <si>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</si>
  <si>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</si>
  <si>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</si>
  <si>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</si>
  <si>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</si>
  <si>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</si>
  <si>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</si>
  <si>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</si>
  <si>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</si>
  <si>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</si>
  <si>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</si>
  <si>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</si>
  <si>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</si>
  <si>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</si>
  <si>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</si>
  <si>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</si>
  <si>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</si>
  <si>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</si>
  <si>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</si>
  <si>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</si>
  <si>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</si>
  <si>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</si>
  <si>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</si>
  <si>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</si>
  <si>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</si>
  <si>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</si>
  <si>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</si>
  <si>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</si>
  <si>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</si>
  <si>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</si>
  <si>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</si>
  <si>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</si>
  <si>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</si>
  <si>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</si>
  <si>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</si>
  <si>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</si>
  <si>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</si>
  <si>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</si>
  <si>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</si>
  <si>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</si>
  <si>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</si>
  <si>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</si>
  <si>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</si>
  <si>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</si>
  <si>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</si>
  <si>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</si>
  <si>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</si>
  <si>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</si>
  <si>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</si>
  <si>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</si>
  <si>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</si>
  <si>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</si>
  <si>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</si>
  <si>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</si>
  <si>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</si>
  <si>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</si>
  <si>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</si>
  <si>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</si>
  <si>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</si>
  <si>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</si>
  <si>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</si>
  <si>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</si>
  <si>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</si>
  <si>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</si>
  <si>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</si>
  <si>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</si>
  <si>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</si>
  <si>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</si>
  <si>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</si>
  <si>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</si>
  <si>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</si>
  <si>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</si>
  <si>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</si>
  <si>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</si>
  <si>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</si>
  <si>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</si>
  <si>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</si>
  <si>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</si>
  <si>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</si>
  <si>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</si>
  <si>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</si>
  <si>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</si>
  <si>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</si>
  <si>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</si>
  <si>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</si>
  <si>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</si>
  <si>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</si>
  <si>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</si>
  <si>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</si>
  <si>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</si>
  <si>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</si>
  <si>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</si>
  <si>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</si>
  <si>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</si>
  <si>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</si>
  <si>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</si>
  <si>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</si>
  <si>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</si>
  <si>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</si>
  <si>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</si>
  <si>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</si>
  <si>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</si>
  <si>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</si>
  <si>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</si>
  <si>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</si>
  <si>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</si>
  <si>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</si>
  <si>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</si>
  <si>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</si>
  <si>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</si>
  <si>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</si>
  <si>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</si>
  <si>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</si>
  <si>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</si>
  <si>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</si>
  <si>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</si>
  <si>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</si>
  <si>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</si>
  <si>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</si>
  <si>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</si>
  <si>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</si>
  <si>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</si>
  <si>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</si>
  <si>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</si>
  <si>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</si>
  <si>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</si>
  <si>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</si>
  <si>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</si>
  <si>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</si>
  <si>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</si>
  <si>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</si>
  <si>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</si>
  <si>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</si>
  <si>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</si>
  <si>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</si>
  <si>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</si>
  <si>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</si>
  <si>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</si>
  <si>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</si>
  <si>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</si>
  <si>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</si>
  <si>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</si>
  <si>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</si>
  <si>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</si>
  <si>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</si>
  <si>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</si>
  <si>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</si>
  <si>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</si>
  <si>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</si>
  <si>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</si>
  <si>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</si>
  <si>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</si>
  <si>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</si>
  <si>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</si>
  <si>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</si>
  <si>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</si>
  <si>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</si>
  <si>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</si>
  <si>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</si>
  <si>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</si>
  <si>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</si>
  <si>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</si>
  <si>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</si>
  <si>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</si>
  <si>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</si>
  <si>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</si>
  <si>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</si>
  <si>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</si>
  <si>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</si>
  <si>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</si>
  <si>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</si>
  <si>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</si>
  <si>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</si>
  <si>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</si>
  <si>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</si>
  <si>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</si>
  <si>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</si>
  <si>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</si>
  <si>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</si>
  <si>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</si>
  <si>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</si>
  <si>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</si>
  <si>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</si>
  <si>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</si>
  <si>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</si>
  <si>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</si>
  <si>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</si>
  <si>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</si>
  <si>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</si>
  <si>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</si>
  <si>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</si>
  <si>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</si>
  <si>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</si>
  <si>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</si>
  <si>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</si>
  <si>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</si>
  <si>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</si>
  <si>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</si>
  <si>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</si>
  <si>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</si>
  <si>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</si>
  <si>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</si>
  <si>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</si>
  <si>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</si>
  <si>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</si>
  <si>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</si>
  <si>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</si>
  <si>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</si>
  <si>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</si>
  <si>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</si>
  <si>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</si>
  <si>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</si>
  <si>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</si>
  <si>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</si>
  <si>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</si>
  <si>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</si>
  <si>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</si>
  <si>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</si>
  <si>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</si>
  <si>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</si>
  <si>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</si>
  <si>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</si>
  <si>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</si>
  <si>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</si>
  <si>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</si>
  <si>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</si>
  <si>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</si>
  <si>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</si>
  <si>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</si>
  <si>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</si>
  <si>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</si>
  <si>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</si>
  <si>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</si>
  <si>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</si>
  <si>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</si>
  <si>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</si>
  <si>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</si>
  <si>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</si>
  <si>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</si>
  <si>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</si>
  <si>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</si>
  <si>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</si>
  <si>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</si>
  <si>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</si>
  <si>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</si>
  <si>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</si>
  <si>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</si>
  <si>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</si>
  <si>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</si>
  <si>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</si>
  <si>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</si>
  <si>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</si>
  <si>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</si>
  <si>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</si>
  <si>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</si>
  <si>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</si>
  <si>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</si>
  <si>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</si>
  <si>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</si>
  <si>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</si>
  <si>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</si>
  <si>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</si>
  <si>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</si>
  <si>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</si>
  <si>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</si>
  <si>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</si>
  <si>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</si>
  <si>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</si>
  <si>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</si>
  <si>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</si>
  <si>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</si>
  <si>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</si>
  <si>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</si>
  <si>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</si>
  <si>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</si>
  <si>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</si>
  <si>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</si>
  <si>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</si>
  <si>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</si>
  <si>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</si>
  <si>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</si>
  <si>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</si>
  <si>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</si>
  <si>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</si>
  <si>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</si>
  <si>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</si>
  <si>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</si>
  <si>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</si>
  <si>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</si>
  <si>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</si>
  <si>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</si>
  <si>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</si>
  <si>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</si>
  <si>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</si>
  <si>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</si>
  <si>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</si>
  <si>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</si>
  <si>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</si>
  <si>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</si>
  <si>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</si>
  <si>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</si>
  <si>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</si>
  <si>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</si>
  <si>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</si>
  <si>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</si>
  <si>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</si>
  <si>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</si>
  <si>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</si>
  <si>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</si>
  <si>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</si>
  <si>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</si>
  <si>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</si>
  <si>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</si>
  <si>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</si>
  <si>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</si>
  <si>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</si>
  <si>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</si>
  <si>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</si>
  <si>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</si>
  <si>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</si>
  <si>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</si>
  <si>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</si>
  <si>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</si>
  <si>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</si>
  <si>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</si>
  <si>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</si>
  <si>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</si>
  <si>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</si>
  <si>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</si>
  <si>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</si>
  <si>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</si>
  <si>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</si>
  <si>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</si>
  <si>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</si>
  <si>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</si>
  <si>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</si>
  <si>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</si>
  <si>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</si>
  <si>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</si>
  <si>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</si>
  <si>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</si>
  <si>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</si>
  <si>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</si>
  <si>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</si>
  <si>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</si>
  <si>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</si>
  <si>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</si>
  <si>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</si>
  <si>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</si>
  <si>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</si>
  <si>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</si>
  <si>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</si>
  <si>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</si>
  <si>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</si>
  <si>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</si>
  <si>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</si>
  <si>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</si>
  <si>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</si>
  <si>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</si>
  <si>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</si>
  <si>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</si>
  <si>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</si>
  <si>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</si>
  <si>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</si>
  <si>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</si>
  <si>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</si>
  <si>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</si>
  <si>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</si>
  <si>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</si>
  <si>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</si>
  <si>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</si>
  <si>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</si>
  <si>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</si>
  <si>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</si>
  <si>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</si>
  <si>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</si>
  <si>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</si>
  <si>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</si>
  <si>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</si>
  <si>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</si>
  <si>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</si>
  <si>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</si>
  <si>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</si>
  <si>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</si>
  <si>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</si>
  <si>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</si>
  <si>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</si>
  <si>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</si>
  <si>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</si>
  <si>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</si>
  <si>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</si>
  <si>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</si>
  <si>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</si>
  <si>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</si>
  <si>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</si>
  <si>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</si>
  <si>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</si>
  <si>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</si>
  <si>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</si>
  <si>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</si>
  <si>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</si>
  <si>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</si>
  <si>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</si>
  <si>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</si>
  <si>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</si>
  <si>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</si>
  <si>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</si>
  <si>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</si>
  <si>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</si>
  <si>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</si>
  <si>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</si>
  <si>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</si>
  <si>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</si>
  <si>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</si>
  <si>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</si>
  <si>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</si>
  <si>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</si>
  <si>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</si>
  <si>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</si>
  <si>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</si>
  <si>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</si>
  <si>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</si>
  <si>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</si>
  <si>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</si>
  <si>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</si>
  <si>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</si>
  <si>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</si>
  <si>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</si>
  <si>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</si>
  <si>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</si>
  <si>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</si>
  <si>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</si>
  <si>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</si>
  <si>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</si>
  <si>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</si>
  <si>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</si>
  <si>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</si>
  <si>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</si>
  <si>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</si>
  <si>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</si>
  <si>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</si>
  <si>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</si>
  <si>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</si>
  <si>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</si>
  <si>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</si>
  <si>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</si>
  <si>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</si>
  <si>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</si>
  <si>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</si>
  <si>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</si>
  <si>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</si>
  <si>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</si>
  <si>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</si>
  <si>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</si>
  <si>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</si>
  <si>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</si>
  <si>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</si>
  <si>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</si>
  <si>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</si>
  <si>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</si>
  <si>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</si>
  <si>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</si>
  <si>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</si>
  <si>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</si>
  <si>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</si>
  <si>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</si>
  <si>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</si>
  <si>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</si>
  <si>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</si>
  <si>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</si>
  <si>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</si>
  <si>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</si>
  <si>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</si>
  <si>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</si>
  <si>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</si>
  <si>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</si>
  <si>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</si>
  <si>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</si>
  <si>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</si>
  <si>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</si>
  <si>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</si>
  <si>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</si>
  <si>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</si>
  <si>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</si>
  <si>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</si>
  <si>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</si>
  <si>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</si>
  <si>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</si>
  <si>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</si>
  <si>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</si>
  <si>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</si>
  <si>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</si>
  <si>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</si>
  <si>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</si>
  <si>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</si>
  <si>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</si>
  <si>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</si>
  <si>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</si>
  <si>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</si>
  <si>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</si>
  <si>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</si>
  <si>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</si>
  <si>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</si>
  <si>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</si>
  <si>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</si>
  <si>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</si>
  <si>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</si>
  <si>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</si>
  <si>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</si>
  <si>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</si>
  <si>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</si>
  <si>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</si>
  <si>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</si>
  <si>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</si>
  <si>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</si>
  <si>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</si>
  <si>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</si>
  <si>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</si>
  <si>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</si>
  <si>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</si>
  <si>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</si>
  <si>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</si>
  <si>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</si>
  <si>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</si>
  <si>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</si>
  <si>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</si>
  <si>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</si>
  <si>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</si>
  <si>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</si>
  <si>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</si>
  <si>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</si>
  <si>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</si>
  <si>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</si>
  <si>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</si>
  <si>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</si>
  <si>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</si>
  <si>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</si>
  <si>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</si>
  <si>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</si>
  <si>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</si>
  <si>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</si>
  <si>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</si>
  <si>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</si>
  <si>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</si>
  <si>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</si>
  <si>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</si>
  <si>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</si>
  <si>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</si>
  <si>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</si>
  <si>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</si>
  <si>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</si>
  <si>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</si>
  <si>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</si>
  <si>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</si>
  <si>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</si>
  <si>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</si>
  <si>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</si>
  <si>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</si>
  <si>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</si>
  <si>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</si>
  <si>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</si>
  <si>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</si>
  <si>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</si>
  <si>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</si>
  <si>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</si>
  <si>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</si>
  <si>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</si>
  <si>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</si>
  <si>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</si>
  <si>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</si>
  <si>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</si>
  <si>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</si>
  <si>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</si>
  <si>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</si>
  <si>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</si>
  <si>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</si>
  <si>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</si>
  <si>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</si>
  <si>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</si>
  <si>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</si>
  <si>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</si>
  <si>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</si>
  <si>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</si>
  <si>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</si>
  <si>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</si>
  <si>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</si>
  <si>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</si>
  <si>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</si>
  <si>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</si>
  <si>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</si>
  <si>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</si>
  <si>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</si>
  <si>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</si>
  <si>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</si>
  <si>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</si>
  <si>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</si>
  <si>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</si>
  <si>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</si>
  <si>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</si>
  <si>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</si>
  <si>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</si>
  <si>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</si>
  <si>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</si>
  <si>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</si>
  <si>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</si>
  <si>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</si>
  <si>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</si>
  <si>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</si>
  <si>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</si>
  <si>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</si>
  <si>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</si>
  <si>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</si>
  <si>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</si>
  <si>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</si>
  <si>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</si>
  <si>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</si>
  <si>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</si>
  <si>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</si>
  <si>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</si>
  <si>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</si>
  <si>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</si>
  <si>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</si>
  <si>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</si>
  <si>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</si>
  <si>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</si>
  <si>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</si>
  <si>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</si>
  <si>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</si>
  <si>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</si>
  <si>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</si>
  <si>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</si>
  <si>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</si>
  <si>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</si>
  <si>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</si>
  <si>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</si>
  <si>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</si>
  <si>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</si>
  <si>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</si>
  <si>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</si>
  <si>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</si>
  <si>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</si>
  <si>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</si>
  <si>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</si>
  <si>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</si>
  <si>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</si>
  <si>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</si>
  <si>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</si>
  <si>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</si>
  <si>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</si>
  <si>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</si>
  <si>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</si>
  <si>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</si>
  <si>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</si>
  <si>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</si>
  <si>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</si>
  <si>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</si>
  <si>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</si>
  <si>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</si>
  <si>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</si>
  <si>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</si>
  <si>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</si>
  <si>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</si>
  <si>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</si>
  <si>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</si>
  <si>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</si>
  <si>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</si>
  <si>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</si>
  <si>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</si>
  <si>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</si>
  <si>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</si>
  <si>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</si>
  <si>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</si>
  <si>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</si>
  <si>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</si>
  <si>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</si>
  <si>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</si>
  <si>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</si>
  <si>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</si>
  <si>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</si>
  <si>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</si>
  <si>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</si>
  <si>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</si>
  <si>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</si>
  <si>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</si>
  <si>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</si>
  <si>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</si>
  <si>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</si>
  <si>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</si>
  <si>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</si>
  <si>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</si>
  <si>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</si>
  <si>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</si>
  <si>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</si>
  <si>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</si>
  <si>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</si>
  <si>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</si>
  <si>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</si>
  <si>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</si>
  <si>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</si>
  <si>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</si>
  <si>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</si>
  <si>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</si>
  <si>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</si>
  <si>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</si>
  <si>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</si>
  <si>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</si>
  <si>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</si>
  <si>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</si>
  <si>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</si>
  <si>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</si>
  <si>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</si>
  <si>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</si>
  <si>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</si>
  <si>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</si>
  <si>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</si>
  <si>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</si>
  <si>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</si>
  <si>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</si>
  <si>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</si>
  <si>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</si>
  <si>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</si>
  <si>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</si>
  <si>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</si>
  <si>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</si>
  <si>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</si>
  <si>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</si>
  <si>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</si>
  <si>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</si>
  <si>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</si>
  <si>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</si>
  <si>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</si>
  <si>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</si>
  <si>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</si>
  <si>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</si>
  <si>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</si>
  <si>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</si>
  <si>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</si>
  <si>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</si>
  <si>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</si>
  <si>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</si>
  <si>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</si>
  <si>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</si>
  <si>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</si>
  <si>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</si>
  <si>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</si>
  <si>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</si>
  <si>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</si>
  <si>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</si>
  <si>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</si>
  <si>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</si>
  <si>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</si>
  <si>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</si>
  <si>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</si>
  <si>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</si>
  <si>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</si>
  <si>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</si>
  <si>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</si>
  <si>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</si>
  <si>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</si>
  <si>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</si>
  <si>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</si>
  <si>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</si>
  <si>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</si>
  <si>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</si>
  <si>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</si>
  <si>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</si>
  <si>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</si>
  <si>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</si>
  <si>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</si>
  <si>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</si>
  <si>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</si>
  <si>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</si>
  <si>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</si>
  <si>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</si>
  <si>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</si>
  <si>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</si>
  <si>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</si>
  <si>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</si>
  <si>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</si>
  <si>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</si>
  <si>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</si>
  <si>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</si>
  <si>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</si>
  <si>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</si>
  <si>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</si>
  <si>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</si>
  <si>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</si>
  <si>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</si>
  <si>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</si>
  <si>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</si>
  <si>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</si>
  <si>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</si>
  <si>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</si>
  <si>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</si>
  <si>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</si>
  <si>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</si>
  <si>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</si>
  <si>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</si>
  <si>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</si>
  <si>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</si>
  <si>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</si>
  <si>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</si>
  <si>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</si>
  <si>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</si>
  <si>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</si>
  <si>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</si>
  <si>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</si>
  <si>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</si>
  <si>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</si>
  <si>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</si>
  <si>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</si>
  <si>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</si>
  <si>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</si>
  <si>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</si>
  <si>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</si>
  <si>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</si>
  <si>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</si>
  <si>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</si>
  <si>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</si>
  <si>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</si>
  <si>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</si>
  <si>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</si>
  <si>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</si>
  <si>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</si>
  <si>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</si>
  <si>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</si>
  <si>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</si>
  <si>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</si>
  <si>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</si>
  <si>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</si>
  <si>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</si>
  <si>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</si>
  <si>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</si>
  <si>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</si>
  <si>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</si>
  <si>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</si>
  <si>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</si>
  <si>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</si>
  <si>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</si>
  <si>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</si>
  <si>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</si>
  <si>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</si>
  <si>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</si>
  <si>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</si>
  <si>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</si>
  <si>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</si>
  <si>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</si>
  <si>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</si>
  <si>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</si>
  <si>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</si>
  <si>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</si>
  <si>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</si>
  <si>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</si>
  <si>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</si>
  <si>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</si>
  <si>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</si>
  <si>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</si>
  <si>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</si>
  <si>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</si>
  <si>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</si>
  <si>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</si>
  <si>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</si>
  <si>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</si>
  <si>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</si>
  <si>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</si>
  <si>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</si>
  <si>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</si>
  <si>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</si>
  <si>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</si>
  <si>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</si>
  <si>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</si>
  <si>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</si>
  <si>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</si>
  <si>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</si>
  <si>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</si>
  <si>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</si>
  <si>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</si>
  <si>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</si>
  <si>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</si>
  <si>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</si>
  <si>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</si>
  <si>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</si>
  <si>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</si>
  <si>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</si>
  <si>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</si>
  <si>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</si>
  <si>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</si>
  <si>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</si>
  <si>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</si>
  <si>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</si>
  <si>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</si>
  <si>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</si>
  <si>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</si>
  <si>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</si>
  <si>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</si>
  <si>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</si>
  <si>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</si>
  <si>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</si>
  <si>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</si>
  <si>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</si>
  <si>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</si>
  <si>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</si>
  <si>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</si>
  <si>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</si>
  <si>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</si>
  <si>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</si>
  <si>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</si>
  <si>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</si>
  <si>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</si>
  <si>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</si>
  <si>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</si>
  <si>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</si>
  <si>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</si>
  <si>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</si>
  <si>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</si>
  <si>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</si>
  <si>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</si>
  <si>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</si>
  <si>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</si>
  <si>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</si>
  <si>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</si>
  <si>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</si>
  <si>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</si>
  <si>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</si>
  <si>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</si>
  <si>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</si>
  <si>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</si>
  <si>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</si>
  <si>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</si>
  <si>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</si>
  <si>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</si>
  <si>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</si>
  <si>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</si>
  <si>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</si>
  <si>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</si>
  <si>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</si>
  <si>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</si>
  <si>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</si>
  <si>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</si>
  <si>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</si>
  <si>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</si>
  <si>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</si>
  <si>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</si>
  <si>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</si>
  <si>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</si>
  <si>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</si>
  <si>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</si>
  <si>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</si>
  <si>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</si>
  <si>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</si>
  <si>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</si>
  <si>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</si>
  <si>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</si>
  <si>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</si>
  <si>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</si>
  <si>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</si>
  <si>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</si>
  <si>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</si>
  <si>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</si>
  <si>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</si>
  <si>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</si>
  <si>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</si>
  <si>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</si>
  <si>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</si>
  <si>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</si>
  <si>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</si>
  <si>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</si>
  <si>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</si>
  <si>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</si>
  <si>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</si>
  <si>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</si>
  <si>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</si>
  <si>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</si>
  <si>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</si>
  <si>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</si>
  <si>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</si>
  <si>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</si>
  <si>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</si>
  <si>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</si>
  <si>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</si>
  <si>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</si>
  <si>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</si>
  <si>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</si>
  <si>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</si>
  <si>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</si>
  <si>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</si>
  <si>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</si>
  <si>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</si>
  <si>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</si>
  <si>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</si>
  <si>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</si>
  <si>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</si>
  <si>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</si>
  <si>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</si>
  <si>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</si>
  <si>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</si>
  <si>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</si>
  <si>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</si>
  <si>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</si>
  <si>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</si>
  <si>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</si>
  <si>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</si>
  <si>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</si>
  <si>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</si>
  <si>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</si>
  <si>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</si>
  <si>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</si>
  <si>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</si>
  <si>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</si>
  <si>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</si>
  <si>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</si>
  <si>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</si>
  <si>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</si>
  <si>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</si>
  <si>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</si>
  <si>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</si>
  <si>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</si>
  <si>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</si>
  <si>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</si>
  <si>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</si>
  <si>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</si>
  <si>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</si>
  <si>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</si>
  <si>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</si>
  <si>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</si>
  <si>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</si>
  <si>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</si>
  <si>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</si>
  <si>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</si>
  <si>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</si>
  <si>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</si>
  <si>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</si>
  <si>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</si>
  <si>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</si>
  <si>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</si>
  <si>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</si>
  <si>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</si>
  <si>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</si>
  <si>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</si>
  <si>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</si>
  <si>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</si>
  <si>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</si>
  <si>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</si>
  <si>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</si>
  <si>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</si>
  <si>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</si>
  <si>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</si>
  <si>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</si>
  <si>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</si>
  <si>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</si>
  <si>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</si>
  <si>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</si>
  <si>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</si>
  <si>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</si>
  <si>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</si>
  <si>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</si>
  <si>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</si>
  <si>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</si>
  <si>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</si>
  <si>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</si>
  <si>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</si>
  <si>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</si>
  <si>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</si>
  <si>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</si>
  <si>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</si>
  <si>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</si>
  <si>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</si>
  <si>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</si>
  <si>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</si>
  <si>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</si>
  <si>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</si>
  <si>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</si>
  <si>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</si>
  <si>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</si>
  <si>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</si>
  <si>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</si>
  <si>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</si>
  <si>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</si>
  <si>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</si>
  <si>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</si>
  <si>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</si>
  <si>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</si>
  <si>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</si>
  <si>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</si>
  <si>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</si>
  <si>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</si>
  <si>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</si>
  <si>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</si>
  <si>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</si>
  <si>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</si>
  <si>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</si>
  <si>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</si>
  <si>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</si>
  <si>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</si>
  <si>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</si>
  <si>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</si>
  <si>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</si>
  <si>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</si>
  <si>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</si>
  <si>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</si>
  <si>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</si>
  <si>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</si>
  <si>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</si>
  <si>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</si>
  <si>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</si>
  <si>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</si>
  <si>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</si>
  <si>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</si>
  <si>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</si>
  <si>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</si>
  <si>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</si>
  <si>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</si>
  <si>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</si>
  <si>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</si>
  <si>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</si>
  <si>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</si>
  <si>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</si>
  <si>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</si>
  <si>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</si>
  <si>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</si>
  <si>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</si>
  <si>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</si>
  <si>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</si>
  <si>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</si>
  <si>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</si>
  <si>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</si>
  <si>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</si>
  <si>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</si>
  <si>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</si>
  <si>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</si>
  <si>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</si>
  <si>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</si>
  <si>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</si>
  <si>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</si>
  <si>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</si>
  <si>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</si>
  <si>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</si>
  <si>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</si>
  <si>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</si>
  <si>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</si>
  <si>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</si>
  <si>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</si>
  <si>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</si>
  <si>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</si>
  <si>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</si>
  <si>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</si>
  <si>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</si>
  <si>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</si>
  <si>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</si>
  <si>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</si>
  <si>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</si>
  <si>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</si>
  <si>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</si>
  <si>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</si>
  <si>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</si>
  <si>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</si>
  <si>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</si>
  <si>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</si>
  <si>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</si>
  <si>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</si>
  <si>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</si>
  <si>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</si>
  <si>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</si>
  <si>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</si>
  <si>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</si>
  <si>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</si>
  <si>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</si>
  <si>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</si>
  <si>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</si>
  <si>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</si>
  <si>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</si>
  <si>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</si>
  <si>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</si>
  <si>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</si>
  <si>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</si>
  <si>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</si>
  <si>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</si>
  <si>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</si>
  <si>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</si>
  <si>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</si>
  <si>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</si>
  <si>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</si>
  <si>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</si>
  <si>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</si>
  <si>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</si>
  <si>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</si>
  <si>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</si>
  <si>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</si>
  <si>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</si>
  <si>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</si>
  <si>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</si>
  <si>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</si>
  <si>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</si>
  <si>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</si>
  <si>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</si>
  <si>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</si>
  <si>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</si>
  <si>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</si>
  <si>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</si>
  <si>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</si>
  <si>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</si>
  <si>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</si>
  <si>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</si>
  <si>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</si>
  <si>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</si>
  <si>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</si>
  <si>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</si>
  <si>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</si>
  <si>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</si>
  <si>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</si>
  <si>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</si>
  <si>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</si>
  <si>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</si>
  <si>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</si>
  <si>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</si>
  <si>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</si>
  <si>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</si>
  <si>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</si>
  <si>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</si>
  <si>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</si>
  <si>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</si>
  <si>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</si>
  <si>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</si>
  <si>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</si>
  <si>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</si>
  <si>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</si>
  <si>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</si>
  <si>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</si>
  <si>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</si>
  <si>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</si>
  <si>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</si>
  <si>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</si>
  <si>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</si>
  <si>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</si>
  <si>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</si>
  <si>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</si>
  <si>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</si>
  <si>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</si>
  <si>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</si>
  <si>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</si>
  <si>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</si>
  <si>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</si>
  <si>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</si>
  <si>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</si>
  <si>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</si>
  <si>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</si>
  <si>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</si>
  <si>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</si>
  <si>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</si>
  <si>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</si>
  <si>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</si>
  <si>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</si>
  <si>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</si>
  <si>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</si>
  <si>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</si>
  <si>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</si>
  <si>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</si>
  <si>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</si>
  <si>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</si>
  <si>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</si>
  <si>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</si>
  <si>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</si>
  <si>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</si>
  <si>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</si>
  <si>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</si>
  <si>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</si>
  <si>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</si>
  <si>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</si>
  <si>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</si>
  <si>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</si>
  <si>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</si>
  <si>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</si>
  <si>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</si>
  <si>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</si>
  <si>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</si>
  <si>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</si>
  <si>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</si>
  <si>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</si>
  <si>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</si>
  <si>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</si>
  <si>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</si>
  <si>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</si>
  <si>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</si>
  <si>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</si>
  <si>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</si>
  <si>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</si>
  <si>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</si>
  <si>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</si>
  <si>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</si>
  <si>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</si>
  <si>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</si>
  <si>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</si>
  <si>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</si>
  <si>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</si>
  <si>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</si>
  <si>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</si>
  <si>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</si>
  <si>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</si>
  <si>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</si>
  <si>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</si>
  <si>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</si>
  <si>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</si>
  <si>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</si>
  <si>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</si>
  <si>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</si>
  <si>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</si>
  <si>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</si>
  <si>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</si>
  <si>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</si>
  <si>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</si>
  <si>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</si>
  <si>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</si>
  <si>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</si>
  <si>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</si>
  <si>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</si>
  <si>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</si>
  <si>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</si>
  <si>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</si>
  <si>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</si>
  <si>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</si>
  <si>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</si>
  <si>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</si>
  <si>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</si>
  <si>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</si>
  <si>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</si>
  <si>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</si>
  <si>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</si>
  <si>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</si>
  <si>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</si>
  <si>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</si>
  <si>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</si>
  <si>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</si>
  <si>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</si>
  <si>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</si>
  <si>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</si>
  <si>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</si>
  <si>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</si>
  <si>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</si>
  <si>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</si>
  <si>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</si>
  <si>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</si>
  <si>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</si>
  <si>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</si>
  <si>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</si>
  <si>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</si>
  <si>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</si>
  <si>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</si>
  <si>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</si>
  <si>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</si>
  <si>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</si>
  <si>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</si>
  <si>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</si>
  <si>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</si>
  <si>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</si>
  <si>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</si>
  <si>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</si>
  <si>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</si>
  <si>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</si>
  <si>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</si>
  <si>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</si>
  <si>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</si>
  <si>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</si>
  <si>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</si>
  <si>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</si>
  <si>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</si>
  <si>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</si>
  <si>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</si>
  <si>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</si>
  <si>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</si>
  <si>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</si>
  <si>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</si>
  <si>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</si>
  <si>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</si>
  <si>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</si>
  <si>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</si>
  <si>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</si>
  <si>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</si>
  <si>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</si>
  <si>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</si>
  <si>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</si>
  <si>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</si>
  <si>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</si>
  <si>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</si>
  <si>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</si>
  <si>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</si>
  <si>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</si>
  <si>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</si>
  <si>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</si>
  <si>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</si>
  <si>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</si>
  <si>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</si>
  <si>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</si>
  <si>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</si>
  <si>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</si>
  <si>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</si>
  <si>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</si>
  <si>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</si>
  <si>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</si>
  <si>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</si>
  <si>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</si>
  <si>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</si>
  <si>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</si>
  <si>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</si>
  <si>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</si>
  <si>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</si>
  <si>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</si>
  <si>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</si>
  <si>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</si>
  <si>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</si>
  <si>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</si>
  <si>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</si>
  <si>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</si>
  <si>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</si>
  <si>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</si>
  <si>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</si>
  <si>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</si>
  <si>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</si>
  <si>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</si>
  <si>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</si>
  <si>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</si>
  <si>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</si>
  <si>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</si>
  <si>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</si>
  <si>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</si>
  <si>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</si>
  <si>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</si>
  <si>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</si>
  <si>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</si>
  <si>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</si>
  <si>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</si>
  <si>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</si>
  <si>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</si>
  <si>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</si>
  <si>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</si>
  <si>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</si>
  <si>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</si>
  <si>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</si>
  <si>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</si>
  <si>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</si>
  <si>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</si>
  <si>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</si>
  <si>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</si>
  <si>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</si>
  <si>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</si>
  <si>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</si>
  <si>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</si>
  <si>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</si>
  <si>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</si>
  <si>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</si>
  <si>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</si>
  <si>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</si>
  <si>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</si>
  <si>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</si>
  <si>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</si>
  <si>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</si>
  <si>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</si>
  <si>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</si>
  <si>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</si>
  <si>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</si>
  <si>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</si>
  <si>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</si>
  <si>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</si>
  <si>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</si>
  <si>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</si>
  <si>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</si>
  <si>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</si>
  <si>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</si>
  <si>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</si>
  <si>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</si>
  <si>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</si>
  <si>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</si>
  <si>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</si>
  <si>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</si>
  <si>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</si>
  <si>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</si>
  <si>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</si>
  <si>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</si>
  <si>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</si>
  <si>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</si>
  <si>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</si>
  <si>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</si>
  <si>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</si>
  <si>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</si>
  <si>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</si>
  <si>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</si>
  <si>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</si>
  <si>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</si>
  <si>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</si>
  <si>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</si>
  <si>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</si>
  <si>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</si>
  <si>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</si>
  <si>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</si>
  <si>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</si>
  <si>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</si>
  <si>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</si>
  <si>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</si>
  <si>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</si>
  <si>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</si>
  <si>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</si>
  <si>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</si>
  <si>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</si>
  <si>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</si>
  <si>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</si>
  <si>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</si>
  <si>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</si>
  <si>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</si>
  <si>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</si>
  <si>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</si>
  <si>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</si>
  <si>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</si>
  <si>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</si>
  <si>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</si>
  <si>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</si>
  <si>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</si>
  <si>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</si>
  <si>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</si>
  <si>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</si>
  <si>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</si>
  <si>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</si>
  <si>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</si>
  <si>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</si>
  <si>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</si>
  <si>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</si>
  <si>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</si>
  <si>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</si>
  <si>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</si>
  <si>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</si>
  <si>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</si>
  <si>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</si>
  <si>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</si>
  <si>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</si>
  <si>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</si>
  <si>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</si>
  <si>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</si>
  <si>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</si>
  <si>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</si>
  <si>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</si>
  <si>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</si>
  <si>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</si>
  <si>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</si>
  <si>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</si>
  <si>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</si>
  <si>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</si>
  <si>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</si>
  <si>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</si>
  <si>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</si>
  <si>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</si>
  <si>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</si>
  <si>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</si>
  <si>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</si>
  <si>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</si>
  <si>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</si>
  <si>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</si>
  <si>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</si>
  <si>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</si>
  <si>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</si>
  <si>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</si>
  <si>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</si>
  <si>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</si>
  <si>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</si>
  <si>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</si>
  <si>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</si>
  <si>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</si>
  <si>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</si>
  <si>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</si>
  <si>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</si>
  <si>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</si>
  <si>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</si>
  <si>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</si>
  <si>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</si>
  <si>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</si>
  <si>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</si>
  <si>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</si>
  <si>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</si>
  <si>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</si>
  <si>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</si>
  <si>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</si>
  <si>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</si>
  <si>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</si>
  <si>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</si>
  <si>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</si>
  <si>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</si>
  <si>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</si>
  <si>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</si>
  <si>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</si>
  <si>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</si>
  <si>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</si>
  <si>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</si>
  <si>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</si>
  <si>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</si>
  <si>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</si>
  <si>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</si>
  <si>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</si>
  <si>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</si>
  <si>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</si>
  <si>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</si>
  <si>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</si>
  <si>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</si>
  <si>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</si>
  <si>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</si>
  <si>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</si>
  <si>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</si>
  <si>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</si>
  <si>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</si>
  <si>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</si>
  <si>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</si>
  <si>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</si>
  <si>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</si>
  <si>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</si>
  <si>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</si>
  <si>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</si>
  <si>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</si>
  <si>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</si>
  <si>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</si>
  <si>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</si>
  <si>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</si>
  <si>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</si>
  <si>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</si>
  <si>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</si>
  <si>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</si>
  <si>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</si>
  <si>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</si>
  <si>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</si>
  <si>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</si>
  <si>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</si>
  <si>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</si>
  <si>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</si>
  <si>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</si>
  <si>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</si>
  <si>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</si>
  <si>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</si>
  <si>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</si>
  <si>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</si>
  <si>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</si>
  <si>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</si>
  <si>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</si>
  <si>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</si>
  <si>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</si>
  <si>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</si>
  <si>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</si>
  <si>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</si>
  <si>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</si>
  <si>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</si>
  <si>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</si>
  <si>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</si>
  <si>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</si>
  <si>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</si>
  <si>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</si>
  <si>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</si>
  <si>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</si>
  <si>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</si>
  <si>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</si>
  <si>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</si>
  <si>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</si>
  <si>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</si>
  <si>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</si>
  <si>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</si>
  <si>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</si>
  <si>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</si>
  <si>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</si>
  <si>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</si>
  <si>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</si>
  <si>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</si>
  <si>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</si>
  <si>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</si>
  <si>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</si>
  <si>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</si>
  <si>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</si>
  <si>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</si>
  <si>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</si>
  <si>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</si>
  <si>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</si>
  <si>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</si>
  <si>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</si>
  <si>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</si>
  <si>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</si>
  <si>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</si>
  <si>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</si>
  <si>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</si>
  <si>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</si>
  <si>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</si>
  <si>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</si>
  <si>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</si>
  <si>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</si>
  <si>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</si>
  <si>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</si>
  <si>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</si>
  <si>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</si>
  <si>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</si>
  <si>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</si>
  <si>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</si>
  <si>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</si>
  <si>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</si>
  <si>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</si>
  <si>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</si>
  <si>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</si>
  <si>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</si>
  <si>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</si>
  <si>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</si>
  <si>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</si>
  <si>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</si>
  <si>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</si>
  <si>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</si>
  <si>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</si>
  <si>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</si>
  <si>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</si>
  <si>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</si>
  <si>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</si>
  <si>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</si>
  <si>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</si>
  <si>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</si>
  <si>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</si>
  <si>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</si>
  <si>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</si>
  <si>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</si>
  <si>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</si>
  <si>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</si>
  <si>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</si>
  <si>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</si>
  <si>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</si>
  <si>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</si>
  <si>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</si>
  <si>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</si>
  <si>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</si>
  <si>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</si>
  <si>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</si>
  <si>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</si>
  <si>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</si>
  <si>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</si>
  <si>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</si>
  <si>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</si>
  <si>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</si>
  <si>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</si>
  <si>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</si>
  <si>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</si>
  <si>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</si>
  <si>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</si>
  <si>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</si>
  <si>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</si>
  <si>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</si>
  <si>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</si>
  <si>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</si>
  <si>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</si>
  <si>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</si>
  <si>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</si>
  <si>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</si>
  <si>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</si>
  <si>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</si>
  <si>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</si>
  <si>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</si>
  <si>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</si>
  <si>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</si>
  <si>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</si>
  <si>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</si>
  <si>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</si>
  <si>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</si>
  <si>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</si>
  <si>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</si>
  <si>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</si>
  <si>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</si>
  <si>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</si>
  <si>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</si>
  <si>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</si>
  <si>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</si>
  <si>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</si>
  <si>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</si>
  <si>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</si>
  <si>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</si>
  <si>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</si>
  <si>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</si>
  <si>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</si>
  <si>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</si>
  <si>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</si>
  <si>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</si>
  <si>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</si>
  <si>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</si>
  <si>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</si>
  <si>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</si>
  <si>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</si>
  <si>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</si>
  <si>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</si>
  <si>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</si>
  <si>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</si>
  <si>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</si>
  <si>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</si>
  <si>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</si>
  <si>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</si>
  <si>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</si>
  <si>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</si>
  <si>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</si>
  <si>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</si>
  <si>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</si>
  <si>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</si>
  <si>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</si>
  <si>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</si>
  <si>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</si>
  <si>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</si>
  <si>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</si>
  <si>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</si>
  <si>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</si>
  <si>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</si>
  <si>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</si>
  <si>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</si>
  <si>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</si>
  <si>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</si>
  <si>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</si>
  <si>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</si>
  <si>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</si>
  <si>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</si>
  <si>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</si>
  <si>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</si>
  <si>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</si>
  <si>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</si>
  <si>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</si>
  <si>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</si>
  <si>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</si>
  <si>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</si>
  <si>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</si>
  <si>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</si>
  <si>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</si>
  <si>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</si>
  <si>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</si>
  <si>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</si>
  <si>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</si>
  <si>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</si>
  <si>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</si>
  <si>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</si>
  <si>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</si>
  <si>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</si>
  <si>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</si>
  <si>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</si>
  <si>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</si>
  <si>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</si>
  <si>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</si>
  <si>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</si>
  <si>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</si>
  <si>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</si>
  <si>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</si>
  <si>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</si>
  <si>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</si>
  <si>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</si>
  <si>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</si>
  <si>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</si>
  <si>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</si>
  <si>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</si>
  <si>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</si>
  <si>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</si>
  <si>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</si>
  <si>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</si>
  <si>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</si>
  <si>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</si>
  <si>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</si>
  <si>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</si>
  <si>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</si>
  <si>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</si>
  <si>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</si>
  <si>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</si>
  <si>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</si>
  <si>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</si>
  <si>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</si>
  <si>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</si>
  <si>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</si>
  <si>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</si>
  <si>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</si>
  <si>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</si>
  <si>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</si>
  <si>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</si>
  <si>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</si>
  <si>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</si>
  <si>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</si>
  <si>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</si>
  <si>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</si>
  <si>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</si>
  <si>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</si>
  <si>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</si>
  <si>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</si>
  <si>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</si>
  <si>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</si>
  <si>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</si>
  <si>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</si>
  <si>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</si>
  <si>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</si>
  <si>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</si>
  <si>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</si>
  <si>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</si>
  <si>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</si>
  <si>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</si>
  <si>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</si>
  <si>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</si>
  <si>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</si>
  <si>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</si>
  <si>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</si>
  <si>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</si>
  <si>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</si>
  <si>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</si>
  <si>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</si>
  <si>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</si>
  <si>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</si>
  <si>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</si>
  <si>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</si>
  <si>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</si>
  <si>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</si>
  <si>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</si>
  <si>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</si>
  <si>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</si>
  <si>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</si>
  <si>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</si>
  <si>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</si>
  <si>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</si>
  <si>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</si>
  <si>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</si>
  <si>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</si>
  <si>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</si>
  <si>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</si>
  <si>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</si>
  <si>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</si>
  <si>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</si>
  <si>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</si>
  <si>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</si>
  <si>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</si>
  <si>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</si>
  <si>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</si>
  <si>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</si>
  <si>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</si>
  <si>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</si>
  <si>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</si>
  <si>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</si>
  <si>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</si>
  <si>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</si>
  <si>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</si>
  <si>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</si>
  <si>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</si>
  <si>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</si>
  <si>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</si>
  <si>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</si>
  <si>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</si>
  <si>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</si>
  <si>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</si>
  <si>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</si>
  <si>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</si>
  <si>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</si>
  <si>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</si>
  <si>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</si>
  <si>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</si>
  <si>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</si>
  <si>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</si>
  <si>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</si>
  <si>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</si>
  <si>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</si>
  <si>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</si>
  <si>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</si>
  <si>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</si>
  <si>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</si>
  <si>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</si>
  <si>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</si>
  <si>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</si>
  <si>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</si>
  <si>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</si>
  <si>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</si>
  <si>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</si>
  <si>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</si>
  <si>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</si>
  <si>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</si>
  <si>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</si>
  <si>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</si>
  <si>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</si>
  <si>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</si>
  <si>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</si>
  <si>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</si>
  <si>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</si>
  <si>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</si>
  <si>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</si>
  <si>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</si>
  <si>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</si>
  <si>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</si>
  <si>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</si>
  <si>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</si>
  <si>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</si>
  <si>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</si>
  <si>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</si>
  <si>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</si>
  <si>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</si>
  <si>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</si>
  <si>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</si>
  <si>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</si>
  <si>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</si>
  <si>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</si>
  <si>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</si>
  <si>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</si>
  <si>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</si>
  <si>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</si>
  <si>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</si>
  <si>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</si>
  <si>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</si>
  <si>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</si>
  <si>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</si>
  <si>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</si>
  <si>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</si>
  <si>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</si>
  <si>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</si>
  <si>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</si>
  <si>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</si>
  <si>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</si>
  <si>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</si>
  <si>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</si>
  <si>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</si>
  <si>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</si>
  <si>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</si>
  <si>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</si>
  <si>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</si>
  <si>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</si>
  <si>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</si>
  <si>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</si>
  <si>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</si>
  <si>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</si>
  <si>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</si>
  <si>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</si>
  <si>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</si>
  <si>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</si>
  <si>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</si>
  <si>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</si>
  <si>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</si>
  <si>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</si>
  <si>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</si>
  <si>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</si>
  <si>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</si>
  <si>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</si>
  <si>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</si>
  <si>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</si>
  <si>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</si>
  <si>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</si>
  <si>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</si>
  <si>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</si>
  <si>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</si>
  <si>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</si>
  <si>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</si>
  <si>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</si>
  <si>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</si>
  <si>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</si>
  <si>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</si>
  <si>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</si>
  <si>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</si>
  <si>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</si>
  <si>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</si>
  <si>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</si>
  <si>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</si>
  <si>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</si>
  <si>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</si>
  <si>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</si>
  <si>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</si>
  <si>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</si>
  <si>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</si>
  <si>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</si>
  <si>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</si>
  <si>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</si>
  <si>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</si>
  <si>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</si>
  <si>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</si>
  <si>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</si>
  <si>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</si>
  <si>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</si>
  <si>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</si>
  <si>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</si>
  <si>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</si>
  <si>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</si>
  <si>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</si>
  <si>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</si>
  <si>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</si>
  <si>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</si>
  <si>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</si>
  <si>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</si>
  <si>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</si>
  <si>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</si>
  <si>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</si>
  <si>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</si>
  <si>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</si>
  <si>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</si>
  <si>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</si>
  <si>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</si>
  <si>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</si>
  <si>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</si>
  <si>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</si>
  <si>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</si>
  <si>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</si>
  <si>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</si>
  <si>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</si>
  <si>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</si>
  <si>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</si>
  <si>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</si>
  <si>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</si>
  <si>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</si>
  <si>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</si>
  <si>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</si>
  <si>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</si>
  <si>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</si>
  <si>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</si>
  <si>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</si>
  <si>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</si>
  <si>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</si>
  <si>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</si>
  <si>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</si>
  <si>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</si>
  <si>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</si>
  <si>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</si>
  <si>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</si>
  <si>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</si>
  <si>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</si>
  <si>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</si>
  <si>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</si>
  <si>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</si>
  <si>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</si>
  <si>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</si>
  <si>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</si>
  <si>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</si>
  <si>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</si>
  <si>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</si>
  <si>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</si>
  <si>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</si>
  <si>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</si>
  <si>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</si>
  <si>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</si>
  <si>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</si>
  <si>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</si>
  <si>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</si>
  <si>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</si>
  <si>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</si>
  <si>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</si>
  <si>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</si>
  <si>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</si>
  <si>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</si>
  <si>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</si>
  <si>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</si>
  <si>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</si>
  <si>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</si>
  <si>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</si>
  <si>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</si>
  <si>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</si>
  <si>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</si>
  <si>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</si>
  <si>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</si>
  <si>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</si>
  <si>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</si>
  <si>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</si>
  <si>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</si>
  <si>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</si>
  <si>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</si>
  <si>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</si>
  <si>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</si>
  <si>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</si>
  <si>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</si>
  <si>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</si>
  <si>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</si>
  <si>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</si>
  <si>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</si>
  <si>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</si>
  <si>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</si>
  <si>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</si>
  <si>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</si>
  <si>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</si>
  <si>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</si>
  <si>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</si>
  <si>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</si>
  <si>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</si>
  <si>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</si>
  <si>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</si>
  <si>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</si>
  <si>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</si>
  <si>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</si>
  <si>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</si>
  <si>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</si>
  <si>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</si>
  <si>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</si>
  <si>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</si>
  <si>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</si>
  <si>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</si>
  <si>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</si>
  <si>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</si>
  <si>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</si>
  <si>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</si>
  <si>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</si>
  <si>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</si>
  <si>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</si>
  <si>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</si>
  <si>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</si>
  <si>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</si>
  <si>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</si>
  <si>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</si>
  <si>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</si>
  <si>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</si>
  <si>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</si>
  <si>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</si>
  <si>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</si>
  <si>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</si>
  <si>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</si>
  <si>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</si>
  <si>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</si>
  <si>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</si>
  <si>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</si>
  <si>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</si>
  <si>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</si>
  <si>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</si>
  <si>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</si>
  <si>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</si>
  <si>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</si>
  <si>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</si>
  <si>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</si>
  <si>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</si>
  <si>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</si>
  <si>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</si>
  <si>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</si>
  <si>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</si>
  <si>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</si>
  <si>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</si>
  <si>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</si>
  <si>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</si>
  <si>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</si>
  <si>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</si>
  <si>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</si>
  <si>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</si>
  <si>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</si>
  <si>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</si>
  <si>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</si>
  <si>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</si>
  <si>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</si>
  <si>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</si>
  <si>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</si>
  <si>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</si>
  <si>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</si>
  <si>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</si>
  <si>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</si>
  <si>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</si>
  <si>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</si>
  <si>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</si>
  <si>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</si>
  <si>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</si>
  <si>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</si>
  <si>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</si>
  <si>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</si>
  <si>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</si>
  <si>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</si>
  <si>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</si>
  <si>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</si>
  <si>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</si>
  <si>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</si>
  <si>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</si>
  <si>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</si>
  <si>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</si>
  <si>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</si>
  <si>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</si>
  <si>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</si>
  <si>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</si>
  <si>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</si>
  <si>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</si>
  <si>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</si>
  <si>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</si>
  <si>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</si>
  <si>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</si>
  <si>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</si>
  <si>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</si>
  <si>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</si>
  <si>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</si>
  <si>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</si>
  <si>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</si>
  <si>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</si>
  <si>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</si>
  <si>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</si>
  <si>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</si>
  <si>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</si>
  <si>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</si>
  <si>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</si>
  <si>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</si>
  <si>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</si>
  <si>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</si>
  <si>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</si>
  <si>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</si>
  <si>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</si>
  <si>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</si>
  <si>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</si>
  <si>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</si>
  <si>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</si>
  <si>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</si>
  <si>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</si>
  <si>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</si>
  <si>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</si>
  <si>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</si>
  <si>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</si>
  <si>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</si>
  <si>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</si>
  <si>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</si>
  <si>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</si>
  <si>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</si>
  <si>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</si>
  <si>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</si>
  <si>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</si>
  <si>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</si>
  <si>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</si>
  <si>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</si>
  <si>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</si>
  <si>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</si>
  <si>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</si>
  <si>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</si>
  <si>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</si>
  <si>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</si>
  <si>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</si>
  <si>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</si>
  <si>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</si>
  <si>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</si>
  <si>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</si>
  <si>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</si>
  <si>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</si>
  <si>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</si>
  <si>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</si>
  <si>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</si>
  <si>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</si>
  <si>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</si>
  <si>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</si>
  <si>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</si>
  <si>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</si>
  <si>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</si>
  <si>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</si>
  <si>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</si>
  <si>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</si>
  <si>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</si>
  <si>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</si>
  <si>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</si>
  <si>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</si>
  <si>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</si>
  <si>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</si>
  <si>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</si>
  <si>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</si>
  <si>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</si>
  <si>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</si>
  <si>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</si>
  <si>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</si>
  <si>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</si>
  <si>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</si>
  <si>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</si>
  <si>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</si>
  <si>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</si>
  <si>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</si>
  <si>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</si>
  <si>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</si>
  <si>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</si>
  <si>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</si>
  <si>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</si>
  <si>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</si>
  <si>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</si>
  <si>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</si>
  <si>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</si>
  <si>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</si>
  <si>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</si>
  <si>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</si>
  <si>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</si>
  <si>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</si>
  <si>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</si>
  <si>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</si>
  <si>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</si>
  <si>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</si>
  <si>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</si>
  <si>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</si>
  <si>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</si>
  <si>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</si>
  <si>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</si>
  <si>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</si>
  <si>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</si>
  <si>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</si>
  <si>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</si>
  <si>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</si>
  <si>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</si>
  <si>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</si>
  <si>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</si>
  <si>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</si>
  <si>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</si>
  <si>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</si>
  <si>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</si>
  <si>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</si>
  <si>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</si>
  <si>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</si>
  <si>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</si>
  <si>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</si>
  <si>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</si>
  <si>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</si>
  <si>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</si>
  <si>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</si>
  <si>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</si>
  <si>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</si>
  <si>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</si>
  <si>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</si>
  <si>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</si>
  <si>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</si>
  <si>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</si>
  <si>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</si>
  <si>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</si>
  <si>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</si>
  <si>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</si>
  <si>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</si>
  <si>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</si>
  <si>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</si>
  <si>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</si>
  <si>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</si>
  <si>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</si>
  <si>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</si>
  <si>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</si>
  <si>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</si>
  <si>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</si>
  <si>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</si>
  <si>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</si>
  <si>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</si>
  <si>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</si>
  <si>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</si>
  <si>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</si>
  <si>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</si>
  <si>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</si>
  <si>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</si>
  <si>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</si>
  <si>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</si>
  <si>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</si>
  <si>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</si>
  <si>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</si>
  <si>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</si>
  <si>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</si>
  <si>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</si>
  <si>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</si>
  <si>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</si>
  <si>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</si>
  <si>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</si>
  <si>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</si>
  <si>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</si>
  <si>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</si>
  <si>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</si>
  <si>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</si>
  <si>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</si>
  <si>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</si>
  <si>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</si>
  <si>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</si>
  <si>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</si>
  <si>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</si>
  <si>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</si>
  <si>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</si>
  <si>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</si>
  <si>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</si>
  <si>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</si>
  <si>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</si>
  <si>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</si>
  <si>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</si>
  <si>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</si>
  <si>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</si>
  <si>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</si>
  <si>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</si>
  <si>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</si>
  <si>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</si>
  <si>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</si>
  <si>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</si>
  <si>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</si>
  <si>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</si>
  <si>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</si>
  <si>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</si>
  <si>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</si>
  <si>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</si>
  <si>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</si>
  <si>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</si>
  <si>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</si>
  <si>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</si>
  <si>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</si>
  <si>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</si>
  <si>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</si>
  <si>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</si>
  <si>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</si>
  <si>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</si>
  <si>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</si>
  <si>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</si>
  <si>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</si>
  <si>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</si>
  <si>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</si>
  <si>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</si>
  <si>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</si>
  <si>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</si>
  <si>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</si>
  <si>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</si>
  <si>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</si>
  <si>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</si>
  <si>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</si>
  <si>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</si>
  <si>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</si>
  <si>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</si>
  <si>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</si>
  <si>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</si>
  <si>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</si>
  <si>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</si>
  <si>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</si>
  <si>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</si>
  <si>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</si>
  <si>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</si>
  <si>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</si>
  <si>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</si>
  <si>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</si>
  <si>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</si>
  <si>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</si>
  <si>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</si>
  <si>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</si>
  <si>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</si>
  <si>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</si>
  <si>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</si>
  <si>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</si>
  <si>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</si>
  <si>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</si>
  <si>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</si>
  <si>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</si>
  <si>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</si>
  <si>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</si>
  <si>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</si>
  <si>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</si>
  <si>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</si>
  <si>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</si>
  <si>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</si>
  <si>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</si>
  <si>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</si>
  <si>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</si>
  <si>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</si>
  <si>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</si>
  <si>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</si>
  <si>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</si>
  <si>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</si>
  <si>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</si>
  <si>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</si>
  <si>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</si>
  <si>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</si>
  <si>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</si>
  <si>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</si>
  <si>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</si>
  <si>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</si>
  <si>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</si>
  <si>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</si>
  <si>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</si>
  <si>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</si>
  <si>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</si>
  <si>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</si>
  <si>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</si>
  <si>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</si>
  <si>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</si>
  <si>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</si>
  <si>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</si>
  <si>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</si>
  <si>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</si>
  <si>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</si>
  <si>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</si>
  <si>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</si>
  <si>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</si>
  <si>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</si>
  <si>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</si>
  <si>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</si>
  <si>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</si>
  <si>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</si>
  <si>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</si>
  <si>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</si>
  <si>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</si>
  <si>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</si>
  <si>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</si>
  <si>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</si>
  <si>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</si>
  <si>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</si>
  <si>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</si>
  <si>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</si>
  <si>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</si>
  <si>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</si>
  <si>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</si>
  <si>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</si>
  <si>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</si>
  <si>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</si>
  <si>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</si>
  <si>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</si>
  <si>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</si>
  <si>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</si>
  <si>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</si>
  <si>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</si>
  <si>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</si>
  <si>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</si>
  <si>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</si>
  <si>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</si>
  <si>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</si>
  <si>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</si>
  <si>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</si>
  <si>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</si>
  <si>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</si>
  <si>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</si>
  <si>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</si>
  <si>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</si>
  <si>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</si>
  <si>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</si>
  <si>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</si>
  <si>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</si>
  <si>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</si>
  <si>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</si>
  <si>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</si>
  <si>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</si>
  <si>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</si>
  <si>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</si>
  <si>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</si>
  <si>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</si>
  <si>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</si>
  <si>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</si>
  <si>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</si>
  <si>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</si>
  <si>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</si>
  <si>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</si>
  <si>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</si>
  <si>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</si>
  <si>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</si>
  <si>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</si>
  <si>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</si>
  <si>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</si>
  <si>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</si>
  <si>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</si>
  <si>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</si>
  <si>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</si>
  <si>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</si>
  <si>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</si>
  <si>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</si>
  <si>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</si>
  <si>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</si>
  <si>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</si>
  <si>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</si>
  <si>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</si>
  <si>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</si>
  <si>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</si>
  <si>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</si>
  <si>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</si>
  <si>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</si>
  <si>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</si>
  <si>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</si>
  <si>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</si>
  <si>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</si>
  <si>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</si>
  <si>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</si>
  <si>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</si>
  <si>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</si>
  <si>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</si>
  <si>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</si>
  <si>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</si>
  <si>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</si>
  <si>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</si>
  <si>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</si>
  <si>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</si>
  <si>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</si>
  <si>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</si>
  <si>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</si>
  <si>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</si>
  <si>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</si>
  <si>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</si>
  <si>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</si>
  <si>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</si>
  <si>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</si>
  <si>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</si>
  <si>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</si>
  <si>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</si>
  <si>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</si>
  <si>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</si>
  <si>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</si>
  <si>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</si>
  <si>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</si>
  <si>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</si>
  <si>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</si>
  <si>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</si>
  <si>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</si>
  <si>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</si>
  <si>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</si>
  <si>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</si>
  <si>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</si>
  <si>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</si>
  <si>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</si>
  <si>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</si>
  <si>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</si>
  <si>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</si>
  <si>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</si>
  <si>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</si>
  <si>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</si>
  <si>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</si>
  <si>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</si>
  <si>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</si>
  <si>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</si>
  <si>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</si>
  <si>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</si>
  <si>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</si>
  <si>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</si>
  <si>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</si>
  <si>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</si>
  <si>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</si>
  <si>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</si>
  <si>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</si>
  <si>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</si>
  <si>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</si>
  <si>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</si>
  <si>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</si>
  <si>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</si>
  <si>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</si>
  <si>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</si>
  <si>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</si>
  <si>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</si>
  <si>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</si>
  <si>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</si>
  <si>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</si>
  <si>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</si>
  <si>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</si>
  <si>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</si>
  <si>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</si>
  <si>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</si>
  <si>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</si>
  <si>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</si>
  <si>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</si>
  <si>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</si>
  <si>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</si>
  <si>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</si>
  <si>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</si>
  <si>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</si>
  <si>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</si>
  <si>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</si>
  <si>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</si>
  <si>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</si>
  <si>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</si>
  <si>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</si>
  <si>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</si>
  <si>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</si>
  <si>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</si>
  <si>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</si>
  <si>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</si>
  <si>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</si>
  <si>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</si>
  <si>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</si>
  <si>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</si>
  <si>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</si>
  <si>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</si>
  <si>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</si>
  <si>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</si>
  <si>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</si>
  <si>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</si>
  <si>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</si>
  <si>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</si>
  <si>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</si>
  <si>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</si>
  <si>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</si>
  <si>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</si>
  <si>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</si>
  <si>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</si>
  <si>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</si>
  <si>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</si>
  <si>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</si>
  <si>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</si>
  <si>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</si>
  <si>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</si>
  <si>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</si>
  <si>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</si>
  <si>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</si>
  <si>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</si>
  <si>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</si>
  <si>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</si>
  <si>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</si>
  <si>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</si>
  <si>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</si>
  <si>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</si>
  <si>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</si>
  <si>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</si>
  <si>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</si>
  <si>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</si>
  <si>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</si>
  <si>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</si>
  <si>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</si>
  <si>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</si>
  <si>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</si>
  <si>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</si>
  <si>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</si>
  <si>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</si>
  <si>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</si>
  <si>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</si>
  <si>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</si>
  <si>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</si>
  <si>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</si>
  <si>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</si>
  <si>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</si>
  <si>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</si>
  <si>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</si>
  <si>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</si>
  <si>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</si>
  <si>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</si>
  <si>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</si>
  <si>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</si>
  <si>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</si>
  <si>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</si>
  <si>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</si>
  <si>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</si>
  <si>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</si>
  <si>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</si>
  <si>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</si>
  <si>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</si>
  <si>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</si>
  <si>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</si>
  <si>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</si>
  <si>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</si>
  <si>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</si>
  <si>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</si>
  <si>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</si>
  <si>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</si>
  <si>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</si>
  <si>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</si>
  <si>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</si>
  <si>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</si>
  <si>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</si>
  <si>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</si>
  <si>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</si>
  <si>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</si>
  <si>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</si>
  <si>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</si>
  <si>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</si>
  <si>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</si>
  <si>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</si>
  <si>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</si>
  <si>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</si>
  <si>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</si>
  <si>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</si>
  <si>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</si>
  <si>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</si>
  <si>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</si>
  <si>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</si>
  <si>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</si>
  <si>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</si>
  <si>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</si>
  <si>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</si>
  <si>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</si>
  <si>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</si>
  <si>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</si>
  <si>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</si>
  <si>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</si>
  <si>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</si>
  <si>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</si>
  <si>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</si>
  <si>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</si>
  <si>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</si>
  <si>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</si>
  <si>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</si>
  <si>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</si>
  <si>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</si>
  <si>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</si>
  <si>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</si>
  <si>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</si>
  <si>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</si>
  <si>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</si>
  <si>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</si>
  <si>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</si>
  <si>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</si>
  <si>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</si>
  <si>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</si>
  <si>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</si>
  <si>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</si>
  <si>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</si>
  <si>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</si>
  <si>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</si>
  <si>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</si>
  <si>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</si>
  <si>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</si>
  <si>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</si>
  <si>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</si>
  <si>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</si>
  <si>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</si>
  <si>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</si>
  <si>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</si>
  <si>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</si>
  <si>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</si>
  <si>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</si>
  <si>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</si>
  <si>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</si>
  <si>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</si>
  <si>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</si>
  <si>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</si>
  <si>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</si>
  <si>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</si>
  <si>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</si>
  <si>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</si>
  <si>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</si>
  <si>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</si>
  <si>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</si>
  <si>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</si>
  <si>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</si>
  <si>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</si>
  <si>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</si>
  <si>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</si>
  <si>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</si>
  <si>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</si>
  <si>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</si>
  <si>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</si>
  <si>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</si>
  <si>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</si>
  <si>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</si>
  <si>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</si>
  <si>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</si>
  <si>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</si>
  <si>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</si>
  <si>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</si>
  <si>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</si>
  <si>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</si>
  <si>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</si>
  <si>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</si>
  <si>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</si>
  <si>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</si>
  <si>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</si>
  <si>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</si>
  <si>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</si>
  <si>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</si>
  <si>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</si>
  <si>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</si>
  <si>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</si>
  <si>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</si>
  <si>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</si>
  <si>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</si>
  <si>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</si>
  <si>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</si>
  <si>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</si>
  <si>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</si>
  <si>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</si>
  <si>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</si>
  <si>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</si>
  <si>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</si>
  <si>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</si>
  <si>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</si>
  <si>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</si>
  <si>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</si>
  <si>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</si>
  <si>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</si>
  <si>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</si>
  <si>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</si>
  <si>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</si>
  <si>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</si>
  <si>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</si>
  <si>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</si>
  <si>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</si>
  <si>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</si>
  <si>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</si>
  <si>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</si>
  <si>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</si>
  <si>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</si>
  <si>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</si>
  <si>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</si>
  <si>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</si>
  <si>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</si>
  <si>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</si>
  <si>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</si>
  <si>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</si>
  <si>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</si>
  <si>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</si>
  <si>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</si>
  <si>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</si>
  <si>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</si>
  <si>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</si>
  <si>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</si>
  <si>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</si>
  <si>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</si>
  <si>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</si>
  <si>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</si>
  <si>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</si>
  <si>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</si>
  <si>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</si>
  <si>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</si>
  <si>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</si>
  <si>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</si>
  <si>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</si>
  <si>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</si>
  <si>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</si>
  <si>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</si>
  <si>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</si>
  <si>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</si>
  <si>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</si>
  <si>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</si>
  <si>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</si>
  <si>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</si>
  <si>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</si>
  <si>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</si>
  <si>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</si>
  <si>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</si>
  <si>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</si>
  <si>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</si>
  <si>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</si>
  <si>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</si>
  <si>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</si>
  <si>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</si>
  <si>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</si>
  <si>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</si>
  <si>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</si>
  <si>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</si>
  <si>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</si>
  <si>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</si>
  <si>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</si>
  <si>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</si>
  <si>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</si>
  <si>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</si>
  <si>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</si>
  <si>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</si>
  <si>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</si>
  <si>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</si>
  <si>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</si>
  <si>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</si>
  <si>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</si>
  <si>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</si>
  <si>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</si>
  <si>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</si>
  <si>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</si>
  <si>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</si>
  <si>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</si>
  <si>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</si>
  <si>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</si>
  <si>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</si>
  <si>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</si>
  <si>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</si>
  <si>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</si>
  <si>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</si>
  <si>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</si>
  <si>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</si>
  <si>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</si>
  <si>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</si>
  <si>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</si>
  <si>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</si>
  <si>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</si>
  <si>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</si>
  <si>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</si>
  <si>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</si>
  <si>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</si>
  <si>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</si>
  <si>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</si>
  <si>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</si>
  <si>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</si>
  <si>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</si>
  <si>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</si>
  <si>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</si>
  <si>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</si>
  <si>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</si>
  <si>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</si>
  <si>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</si>
  <si>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</si>
  <si>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</si>
  <si>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</si>
  <si>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</si>
  <si>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</si>
  <si>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</si>
  <si>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</si>
  <si>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</si>
  <si>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</si>
  <si>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</si>
  <si>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</si>
  <si>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</si>
  <si>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</si>
  <si>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</si>
  <si>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</si>
  <si>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</si>
  <si>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</si>
  <si>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</si>
  <si>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</si>
  <si>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</si>
  <si>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</si>
  <si>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</si>
  <si>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</si>
  <si>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</si>
  <si>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</si>
  <si>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</si>
  <si>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</si>
  <si>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</si>
  <si>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</si>
  <si>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</si>
  <si>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</si>
  <si>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</si>
  <si>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</si>
  <si>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</si>
  <si>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</si>
  <si>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</si>
  <si>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</si>
  <si>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</si>
  <si>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</si>
  <si>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</si>
  <si>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</si>
  <si>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</si>
  <si>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</si>
  <si>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</si>
  <si>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</si>
  <si>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</si>
  <si>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</si>
  <si>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</si>
  <si>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</si>
  <si>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</si>
  <si>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</si>
  <si>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</si>
  <si>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</si>
  <si>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</si>
  <si>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</si>
  <si>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</si>
  <si>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</si>
  <si>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</si>
  <si>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</si>
  <si>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</si>
  <si>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</si>
  <si>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</si>
  <si>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</si>
  <si>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</si>
  <si>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</si>
  <si>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</si>
  <si>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</si>
  <si>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</si>
  <si>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</si>
  <si>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</si>
  <si>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</si>
  <si>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</si>
  <si>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</si>
  <si>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</si>
  <si>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</si>
  <si>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</si>
  <si>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</si>
  <si>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</si>
  <si>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</si>
  <si>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</si>
  <si>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</si>
  <si>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</si>
  <si>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</si>
  <si>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</si>
  <si>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</si>
  <si>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</si>
  <si>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</si>
  <si>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</si>
  <si>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</si>
  <si>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</si>
  <si>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</si>
  <si>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</si>
  <si>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</si>
  <si>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</si>
  <si>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</si>
  <si>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</si>
  <si>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</si>
  <si>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</si>
  <si>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</si>
  <si>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</si>
  <si>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</si>
  <si>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</si>
  <si>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</si>
  <si>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</si>
  <si>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</si>
  <si>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</si>
  <si>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</si>
  <si>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</si>
  <si>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</si>
  <si>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</si>
  <si>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</si>
  <si>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</si>
  <si>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</si>
  <si>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</si>
  <si>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</si>
  <si>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</si>
  <si>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</si>
  <si>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</si>
  <si>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</si>
  <si>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</si>
  <si>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</si>
  <si>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</si>
  <si>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</si>
  <si>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</si>
  <si>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</si>
  <si>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</si>
  <si>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</si>
  <si>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</si>
  <si>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</si>
  <si>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</si>
  <si>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</si>
  <si>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</si>
  <si>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</si>
  <si>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</si>
  <si>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</si>
  <si>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</si>
  <si>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</si>
  <si>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</si>
  <si>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</si>
  <si>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</si>
  <si>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</si>
  <si>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</si>
  <si>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</si>
  <si>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</si>
  <si>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</si>
  <si>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</si>
  <si>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</si>
  <si>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</si>
  <si>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</si>
  <si>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</si>
  <si>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</si>
  <si>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</si>
  <si>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</si>
  <si>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</si>
  <si>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</si>
  <si>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</si>
  <si>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</si>
  <si>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</si>
  <si>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</si>
  <si>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</si>
  <si>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</si>
  <si>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</si>
  <si>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</si>
  <si>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</si>
  <si>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</si>
  <si>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</si>
  <si>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</si>
  <si>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</si>
  <si>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</si>
  <si>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</si>
  <si>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</si>
  <si>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</si>
  <si>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</si>
  <si>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</si>
  <si>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</si>
  <si>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</si>
  <si>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</si>
  <si>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</si>
  <si>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</si>
  <si>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</si>
  <si>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</si>
  <si>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</si>
  <si>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</si>
  <si>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</si>
  <si>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</si>
  <si>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</si>
  <si>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</si>
  <si>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</si>
  <si>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</si>
  <si>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</si>
  <si>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</si>
  <si>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</si>
  <si>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</si>
  <si>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</si>
  <si>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</si>
  <si>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</si>
  <si>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</si>
  <si>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</si>
  <si>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</si>
  <si>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</si>
  <si>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</si>
  <si>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</si>
  <si>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</si>
  <si>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</si>
  <si>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</si>
  <si>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</si>
  <si>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</si>
  <si>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</si>
  <si>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</si>
  <si>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</si>
  <si>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</si>
  <si>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</si>
  <si>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</si>
  <si>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</si>
  <si>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</si>
  <si>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</si>
  <si>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</si>
  <si>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</si>
  <si>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</si>
  <si>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</si>
  <si>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</si>
  <si>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</si>
  <si>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</si>
  <si>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</si>
  <si>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</si>
  <si>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</si>
  <si>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</si>
  <si>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</si>
  <si>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</si>
  <si>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</si>
  <si>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</si>
  <si>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</si>
  <si>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</si>
  <si>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</si>
  <si>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</si>
  <si>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</si>
  <si>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</si>
  <si>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</si>
  <si>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</si>
  <si>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</si>
  <si>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</si>
  <si>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</si>
  <si>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</si>
  <si>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</si>
  <si>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</si>
  <si>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</si>
  <si>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</si>
  <si>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</si>
  <si>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</si>
  <si>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</si>
  <si>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</si>
  <si>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</si>
  <si>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</si>
  <si>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</si>
  <si>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</si>
  <si>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</si>
  <si>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</si>
  <si>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</si>
  <si>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</si>
  <si>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</si>
  <si>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</si>
  <si>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</si>
  <si>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</si>
  <si>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</si>
  <si>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</si>
  <si>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</si>
  <si>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</si>
  <si>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</si>
  <si>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</si>
  <si>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</si>
  <si>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</si>
  <si>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</si>
  <si>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</si>
  <si>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</si>
  <si>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</si>
  <si>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</si>
  <si>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</si>
  <si>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</si>
  <si>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</si>
  <si>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</si>
  <si>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</si>
  <si>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</si>
  <si>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</si>
  <si>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</si>
  <si>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</si>
  <si>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</si>
  <si>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</si>
  <si>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</si>
  <si>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</si>
  <si>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</si>
  <si>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</si>
  <si>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</si>
  <si>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</si>
  <si>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</si>
  <si>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</si>
  <si>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</si>
  <si>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</si>
  <si>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</si>
  <si>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</si>
  <si>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</si>
  <si>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</si>
  <si>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</si>
  <si>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</si>
  <si>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</si>
  <si>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</si>
  <si>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</si>
  <si>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</si>
  <si>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</si>
  <si>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</si>
  <si>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</si>
  <si>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</si>
  <si>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</si>
  <si>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</si>
  <si>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</si>
  <si>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</si>
  <si>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</si>
  <si>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</si>
  <si>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</si>
  <si>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</si>
  <si>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</si>
  <si>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</si>
  <si>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</si>
  <si>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</si>
  <si>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</si>
  <si>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</si>
  <si>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</si>
  <si>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</si>
  <si>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</si>
  <si>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</si>
  <si>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</si>
  <si>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</si>
  <si>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</si>
  <si>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</si>
  <si>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</si>
  <si>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</si>
  <si>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</si>
  <si>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</si>
  <si>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</si>
  <si>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</si>
  <si>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</si>
  <si>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</si>
  <si>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</si>
  <si>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</si>
  <si>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</si>
  <si>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</si>
  <si>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</si>
  <si>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</si>
  <si>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</si>
  <si>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</si>
  <si>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</si>
  <si>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</si>
  <si>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</si>
  <si>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</si>
  <si>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</si>
  <si>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</si>
  <si>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</si>
  <si>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</si>
  <si>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</si>
  <si>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</si>
  <si>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</si>
  <si>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</si>
  <si>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</si>
  <si>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</si>
  <si>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</si>
  <si>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</si>
  <si>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</si>
  <si>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</si>
  <si>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</si>
  <si>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</si>
  <si>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</si>
  <si>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</si>
  <si>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</si>
  <si>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</si>
  <si>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</si>
  <si>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</si>
  <si>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</si>
  <si>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</si>
  <si>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</si>
  <si>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</si>
  <si>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</si>
  <si>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</si>
  <si>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</si>
  <si>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</si>
  <si>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</si>
  <si>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</si>
  <si>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</si>
  <si>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</si>
  <si>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</si>
  <si>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</si>
  <si>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</si>
  <si>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</si>
  <si>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</si>
  <si>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</si>
  <si>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</si>
  <si>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</si>
  <si>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</si>
  <si>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</si>
  <si>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</si>
  <si>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</si>
  <si>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</si>
  <si>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</si>
  <si>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</si>
  <si>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</si>
  <si>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</si>
  <si>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</si>
  <si>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</si>
  <si>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</si>
  <si>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</si>
  <si>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</si>
  <si>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</si>
  <si>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</si>
  <si>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</si>
  <si>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</si>
  <si>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</si>
  <si>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</si>
  <si>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</si>
  <si>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</si>
  <si>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</si>
  <si>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</si>
  <si>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</si>
  <si>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</si>
  <si>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</si>
  <si>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</si>
  <si>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</si>
  <si>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</si>
  <si>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</si>
  <si>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</si>
  <si>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</si>
  <si>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</si>
  <si>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</si>
  <si>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</si>
  <si>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</si>
  <si>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</si>
  <si>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</si>
  <si>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</si>
  <si>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</si>
  <si>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</si>
  <si>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</si>
  <si>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</si>
  <si>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</si>
  <si>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</si>
  <si>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</si>
  <si>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</si>
  <si>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</si>
  <si>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</si>
  <si>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</si>
  <si>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</si>
  <si>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</si>
  <si>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</si>
  <si>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</si>
  <si>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</si>
  <si>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</si>
  <si>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</si>
  <si>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</si>
  <si>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</si>
  <si>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</si>
  <si>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</si>
  <si>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</si>
  <si>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</si>
  <si>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</si>
  <si>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</si>
  <si>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</si>
  <si>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</si>
  <si>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</si>
  <si>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</si>
  <si>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</si>
  <si>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</si>
  <si>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</si>
  <si>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</si>
  <si>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</si>
  <si>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</si>
  <si>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</si>
  <si>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</si>
  <si>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</si>
  <si>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</si>
  <si>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</si>
  <si>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</si>
  <si>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</si>
  <si>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</si>
  <si>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</si>
  <si>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</si>
  <si>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</si>
  <si>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</si>
  <si>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</si>
  <si>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</si>
  <si>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</si>
  <si>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</si>
  <si>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</si>
  <si>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</si>
  <si>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</si>
  <si>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</si>
  <si>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</si>
  <si>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</si>
  <si>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</si>
  <si>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</si>
  <si>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</si>
  <si>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</si>
  <si>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</si>
  <si>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</si>
  <si>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</si>
  <si>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</si>
  <si>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</si>
  <si>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</si>
  <si>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</si>
  <si>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</si>
  <si>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</si>
  <si>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</si>
  <si>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</si>
  <si>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</si>
  <si>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</si>
  <si>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</si>
  <si>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</si>
  <si>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</si>
  <si>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</si>
  <si>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</si>
  <si>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</si>
  <si>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</si>
  <si>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</si>
  <si>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</si>
  <si>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</si>
  <si>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</si>
  <si>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</si>
  <si>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</si>
  <si>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</si>
  <si>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</si>
  <si>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</si>
  <si>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</si>
  <si>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</si>
  <si>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</si>
  <si>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</si>
  <si>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</si>
  <si>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</si>
  <si>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</si>
  <si>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</si>
  <si>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</si>
  <si>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</si>
  <si>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</si>
  <si>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</si>
  <si>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</si>
  <si>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</si>
  <si>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</si>
  <si>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</si>
  <si>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</si>
  <si>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</si>
  <si>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</si>
  <si>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</si>
  <si>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</si>
  <si>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</si>
  <si>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</si>
  <si>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</si>
  <si>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</si>
  <si>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</si>
  <si>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</si>
  <si>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</si>
  <si>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</si>
  <si>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</si>
  <si>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</si>
  <si>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</si>
  <si>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</si>
  <si>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</si>
  <si>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</si>
  <si>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</si>
  <si>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</si>
  <si>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</si>
  <si>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</si>
  <si>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</si>
  <si>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</si>
  <si>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</si>
  <si>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</si>
  <si>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</si>
  <si>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</si>
  <si>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</si>
  <si>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</si>
  <si>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</si>
  <si>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</si>
  <si>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</si>
  <si>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</si>
  <si>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</si>
  <si>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</si>
  <si>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</si>
  <si>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</si>
  <si>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</si>
  <si>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</si>
  <si>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</si>
  <si>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</si>
  <si>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</si>
  <si>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</si>
  <si>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</si>
  <si>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</si>
  <si>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</si>
  <si>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</si>
  <si>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</si>
  <si>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</si>
  <si>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</si>
  <si>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</si>
  <si>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</si>
  <si>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</si>
  <si>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</si>
  <si>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</si>
  <si>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</si>
  <si>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</si>
  <si>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</si>
  <si>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</si>
  <si>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</si>
  <si>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</si>
  <si>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</si>
  <si>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</si>
  <si>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</si>
  <si>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</si>
  <si>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</si>
  <si>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</si>
  <si>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</si>
  <si>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</si>
  <si>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</si>
  <si>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</si>
  <si>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</si>
  <si>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</si>
  <si>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</si>
  <si>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</si>
  <si>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</si>
  <si>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</si>
  <si>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</si>
  <si>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</si>
  <si>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</si>
  <si>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</si>
  <si>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</si>
  <si>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</si>
  <si>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</si>
  <si>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</si>
  <si>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</si>
  <si>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</si>
  <si>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</si>
  <si>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</si>
  <si>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</si>
  <si>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</si>
  <si>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</si>
  <si>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</si>
  <si>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</si>
  <si>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</si>
  <si>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</si>
  <si>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</si>
  <si>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</si>
  <si>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</si>
  <si>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</si>
  <si>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</si>
  <si>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</si>
  <si>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</si>
  <si>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</si>
  <si>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</si>
  <si>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</si>
  <si>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</si>
  <si>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</si>
  <si>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</si>
  <si>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</si>
  <si>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</si>
  <si>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</si>
  <si>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</si>
  <si>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</si>
  <si>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</si>
  <si>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</si>
  <si>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</si>
  <si>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</si>
  <si>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</si>
  <si>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</si>
  <si>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</si>
  <si>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</si>
  <si>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</si>
  <si>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</si>
  <si>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</si>
  <si>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</si>
  <si>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</si>
  <si>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</si>
  <si>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</si>
  <si>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</si>
  <si>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</si>
  <si>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</si>
  <si>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</si>
  <si>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</si>
  <si>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</si>
  <si>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</si>
  <si>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</si>
  <si>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</si>
  <si>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</si>
  <si>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</si>
  <si>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</si>
  <si>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</si>
  <si>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</si>
  <si>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</si>
  <si>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</si>
  <si>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</si>
  <si>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</si>
  <si>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</si>
  <si>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</si>
  <si>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</si>
  <si>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</si>
  <si>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</si>
  <si>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</si>
  <si>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</si>
  <si>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</si>
  <si>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</si>
  <si>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</si>
  <si>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</si>
  <si>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</si>
  <si>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</si>
  <si>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</si>
  <si>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</si>
  <si>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</si>
  <si>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</si>
  <si>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</si>
  <si>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</si>
  <si>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</si>
  <si>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</si>
  <si>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</si>
  <si>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</si>
  <si>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</si>
  <si>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</si>
  <si>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</si>
  <si>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</si>
  <si>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</si>
  <si>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</si>
  <si>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</si>
  <si>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</si>
  <si>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</si>
  <si>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</si>
  <si>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</si>
  <si>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</si>
  <si>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</si>
  <si>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</si>
  <si>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</si>
  <si>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</si>
  <si>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</si>
  <si>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</si>
  <si>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</si>
  <si>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</si>
  <si>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</si>
  <si>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</si>
  <si>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</si>
  <si>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</si>
  <si>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</si>
  <si>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</si>
  <si>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</si>
  <si>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</si>
  <si>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</si>
  <si>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</si>
  <si>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</si>
  <si>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</si>
  <si>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</si>
  <si>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</si>
  <si>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</si>
  <si>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</si>
  <si>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</si>
  <si>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</si>
  <si>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</si>
  <si>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</si>
  <si>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</si>
  <si>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</si>
  <si>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</si>
  <si>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</si>
  <si>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</si>
  <si>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</si>
  <si>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</si>
  <si>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</si>
  <si>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</si>
  <si>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</si>
  <si>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</si>
  <si>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</si>
  <si>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</si>
  <si>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</si>
  <si>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</si>
  <si>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</si>
  <si>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</si>
  <si>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</si>
  <si>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</si>
  <si>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</si>
  <si>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</si>
  <si>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</si>
  <si>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</si>
  <si>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</si>
  <si>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</si>
  <si>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</si>
  <si>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</si>
  <si>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</si>
  <si>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</si>
  <si>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</si>
  <si>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</si>
  <si>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</si>
  <si>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</si>
  <si>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</si>
  <si>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</si>
  <si>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</si>
  <si>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</si>
  <si>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</si>
  <si>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</si>
  <si>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</si>
  <si>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</si>
  <si>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</si>
  <si>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</si>
  <si>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</si>
  <si>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</si>
  <si>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</si>
  <si>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</si>
  <si>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</si>
  <si>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</si>
  <si>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</si>
  <si>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</si>
  <si>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</si>
  <si>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</si>
  <si>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</si>
  <si>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</si>
  <si>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</si>
  <si>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</si>
  <si>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</si>
  <si>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</si>
  <si>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</si>
  <si>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</si>
  <si>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</si>
  <si>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</si>
  <si>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</si>
  <si>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</si>
  <si>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</si>
  <si>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</si>
  <si>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</si>
  <si>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</si>
  <si>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</si>
  <si>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</si>
  <si>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</si>
  <si>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</si>
  <si>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</si>
  <si>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</si>
  <si>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</si>
  <si>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</si>
  <si>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</si>
  <si>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</si>
  <si>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</si>
  <si>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</si>
  <si>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</si>
  <si>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</si>
  <si>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</si>
  <si>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</si>
  <si>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</si>
  <si>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</si>
  <si>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</si>
  <si>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</si>
  <si>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</si>
  <si>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</si>
  <si>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</si>
  <si>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</si>
  <si>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</si>
  <si>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</si>
  <si>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</si>
  <si>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</si>
  <si>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</si>
  <si>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</si>
  <si>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</si>
  <si>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</si>
  <si>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</si>
  <si>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</si>
  <si>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</si>
  <si>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</si>
  <si>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</si>
  <si>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</si>
  <si>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</si>
  <si>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</si>
  <si>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</si>
  <si>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</si>
  <si>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</si>
  <si>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</si>
  <si>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</si>
  <si>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</si>
  <si>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</si>
  <si>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</si>
  <si>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</si>
  <si>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</si>
  <si>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</si>
  <si>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</si>
  <si>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</si>
  <si>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</si>
  <si>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</si>
  <si>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</si>
  <si>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</si>
  <si>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</si>
  <si>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</si>
  <si>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</si>
  <si>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</si>
  <si>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</si>
  <si>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</si>
  <si>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</si>
  <si>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</si>
  <si>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</si>
  <si>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</si>
  <si>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</si>
  <si>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</si>
  <si>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</si>
  <si>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</si>
  <si>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</si>
  <si>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</si>
  <si>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</si>
  <si>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</si>
  <si>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</si>
  <si>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</si>
  <si>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</si>
  <si>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</si>
  <si>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</si>
  <si>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</si>
  <si>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</si>
  <si>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</si>
  <si>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</si>
  <si>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</si>
  <si>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</si>
  <si>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</si>
  <si>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</si>
  <si>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</si>
  <si>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</si>
  <si>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</si>
  <si>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</si>
  <si>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</si>
  <si>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</si>
  <si>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</si>
  <si>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</si>
  <si>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</si>
  <si>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</si>
  <si>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</si>
  <si>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</si>
  <si>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</si>
  <si>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</si>
  <si>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</si>
  <si>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</si>
  <si>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</si>
  <si>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</si>
  <si>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</si>
  <si>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</si>
  <si>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</si>
  <si>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</si>
  <si>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</si>
  <si>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</si>
  <si>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</si>
  <si>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</si>
  <si>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</si>
  <si>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</si>
  <si>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</si>
  <si>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</si>
  <si>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</si>
  <si>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</si>
  <si>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</si>
  <si>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</si>
  <si>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</si>
  <si>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</si>
  <si>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</si>
  <si>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</si>
  <si>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</si>
  <si>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</si>
  <si>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</si>
  <si>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</si>
  <si>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</si>
  <si>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</si>
  <si>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</si>
  <si>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</si>
  <si>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</si>
  <si>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</si>
  <si>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</si>
  <si>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</si>
  <si>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</si>
  <si>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</si>
  <si>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</si>
  <si>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</si>
  <si>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</si>
  <si>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</si>
  <si>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</si>
  <si>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</si>
  <si>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</si>
  <si>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</si>
  <si>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</si>
  <si>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</si>
  <si>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</si>
  <si>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</si>
  <si>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</si>
  <si>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</si>
  <si>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</si>
  <si>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</si>
  <si>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</si>
  <si>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</si>
  <si>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</si>
  <si>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</si>
  <si>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</si>
  <si>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</si>
  <si>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</si>
  <si>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</si>
  <si>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</si>
  <si>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</si>
  <si>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</si>
  <si>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</si>
  <si>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</si>
  <si>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</si>
  <si>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</si>
  <si>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</si>
  <si>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</si>
  <si>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</si>
  <si>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</si>
  <si>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</si>
  <si>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</si>
  <si>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</si>
  <si>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</si>
  <si>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</si>
  <si>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</si>
  <si>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</si>
  <si>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</si>
  <si>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</si>
  <si>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</si>
  <si>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</si>
  <si>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</si>
  <si>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</si>
  <si>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</si>
  <si>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</si>
  <si>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</si>
  <si>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</si>
  <si>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</si>
  <si>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</si>
  <si>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</si>
  <si>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</si>
  <si>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</si>
  <si>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</si>
  <si>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</si>
  <si>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</si>
  <si>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</si>
  <si>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</si>
  <si>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</si>
  <si>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</si>
  <si>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</si>
  <si>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</si>
  <si>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</si>
  <si>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</si>
  <si>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</si>
  <si>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</si>
  <si>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</si>
  <si>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</si>
  <si>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</si>
  <si>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</si>
  <si>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</si>
  <si>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</si>
  <si>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</si>
  <si>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</si>
  <si>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</si>
  <si>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</si>
  <si>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</si>
  <si>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</si>
  <si>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</si>
  <si>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</si>
  <si>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</si>
  <si>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</si>
  <si>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</si>
  <si>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</si>
  <si>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</si>
  <si>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</si>
  <si>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</si>
  <si>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</si>
  <si>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</si>
  <si>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</si>
  <si>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</si>
  <si>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</si>
  <si>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</si>
  <si>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</si>
  <si>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</si>
  <si>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</si>
  <si>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</si>
  <si>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</si>
  <si>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</si>
  <si>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</si>
  <si>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</si>
  <si>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</si>
  <si>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</si>
  <si>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</si>
  <si>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</si>
  <si>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</si>
  <si>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</si>
  <si>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</si>
  <si>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</si>
  <si>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</si>
  <si>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</si>
  <si>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</si>
  <si>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</si>
  <si>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</si>
  <si>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</si>
  <si>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</si>
  <si>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</si>
  <si>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</si>
  <si>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</si>
  <si>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</si>
  <si>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</si>
  <si>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</si>
  <si>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</si>
  <si>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</si>
  <si>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</si>
  <si>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</si>
  <si>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</si>
  <si>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</si>
  <si>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</si>
  <si>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</si>
  <si>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</si>
  <si>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</si>
  <si>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</si>
  <si>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</si>
  <si>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</si>
  <si>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</si>
  <si>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</si>
  <si>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</si>
  <si>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</si>
  <si>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</si>
  <si>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</si>
  <si>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</si>
  <si>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</si>
  <si>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</si>
  <si>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</si>
  <si>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</si>
  <si>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</si>
  <si>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</si>
  <si>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</si>
  <si>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</si>
  <si>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</si>
  <si>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</si>
  <si>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</si>
  <si>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</si>
  <si>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</si>
  <si>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</si>
  <si>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</si>
  <si>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</si>
  <si>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</si>
  <si>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</si>
  <si>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</si>
  <si>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</si>
  <si>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</si>
  <si>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</si>
  <si>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</si>
  <si>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</si>
  <si>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</si>
  <si>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</si>
  <si>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</si>
  <si>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</si>
  <si>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</si>
  <si>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</si>
  <si>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</si>
  <si>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</si>
  <si>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</si>
  <si>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</si>
  <si>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</si>
  <si>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</si>
  <si>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</si>
  <si>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</si>
  <si>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</si>
  <si>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</si>
  <si>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</si>
  <si>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</si>
  <si>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</si>
  <si>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</si>
  <si>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</si>
  <si>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</si>
  <si>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</si>
  <si>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</si>
  <si>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</si>
  <si>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</si>
  <si>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</si>
  <si>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</si>
  <si>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</si>
  <si>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</si>
  <si>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</si>
  <si>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</si>
  <si>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</si>
  <si>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</si>
  <si>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</si>
  <si>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</si>
  <si>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</si>
  <si>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</si>
  <si>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</si>
  <si>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</si>
  <si>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</si>
  <si>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</si>
  <si>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</si>
  <si>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</si>
  <si>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</si>
  <si>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</si>
  <si>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</si>
  <si>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</si>
  <si>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</si>
  <si>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</si>
  <si>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</si>
  <si>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</si>
  <si>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</si>
  <si>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</si>
  <si>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</si>
  <si>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</si>
  <si>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</si>
  <si>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</si>
  <si>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</si>
  <si>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</si>
  <si>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</si>
  <si>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</si>
  <si>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</si>
  <si>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</si>
  <si>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</si>
  <si>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</si>
  <si>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</si>
  <si>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</si>
  <si>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</si>
  <si>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</si>
  <si>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</si>
  <si>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</si>
  <si>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</si>
  <si>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</si>
  <si>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</si>
  <si>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</si>
  <si>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</si>
  <si>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</si>
  <si>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</si>
  <si>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</si>
  <si>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</si>
  <si>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</si>
  <si>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</si>
  <si>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</si>
  <si>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</si>
  <si>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</si>
  <si>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</si>
  <si>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</si>
  <si>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</si>
  <si>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</si>
  <si>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</si>
  <si>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</si>
  <si>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</si>
  <si>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</si>
  <si>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</si>
  <si>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</si>
  <si>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</si>
  <si>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</si>
  <si>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</si>
  <si>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</si>
  <si>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</si>
  <si>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</si>
  <si>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</si>
  <si>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</si>
  <si>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</si>
  <si>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</si>
  <si>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</si>
  <si>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</si>
  <si>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</si>
  <si>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</si>
  <si>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</si>
  <si>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</si>
  <si>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</si>
  <si>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</si>
  <si>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</si>
  <si>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</si>
  <si>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</si>
  <si>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</si>
  <si>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</si>
  <si>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</si>
  <si>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</si>
  <si>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</si>
  <si>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</si>
  <si>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</si>
  <si>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</si>
  <si>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</si>
  <si>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</si>
  <si>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</si>
  <si>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</si>
  <si>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</si>
  <si>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</si>
  <si>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</si>
  <si>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</si>
  <si>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</si>
  <si>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</si>
  <si>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</si>
  <si>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</si>
  <si>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</si>
  <si>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</si>
  <si>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</si>
  <si>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</si>
  <si>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</si>
  <si>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</si>
  <si>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</si>
  <si>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</si>
  <si>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</si>
  <si>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</si>
  <si>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</si>
  <si>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</si>
  <si>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</si>
  <si>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</si>
  <si>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</si>
  <si>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</si>
  <si>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</si>
  <si>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</si>
  <si>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</si>
  <si>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</si>
  <si>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</si>
  <si>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</si>
  <si>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</si>
  <si>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</si>
  <si>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</si>
  <si>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</si>
  <si>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</si>
  <si>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</si>
  <si>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</si>
  <si>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</si>
  <si>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</si>
  <si>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</si>
  <si>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</si>
  <si>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</si>
  <si>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</si>
  <si>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</si>
  <si>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</si>
  <si>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</si>
  <si>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</si>
  <si>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</si>
  <si>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</si>
  <si>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</si>
  <si>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</si>
  <si>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</si>
  <si>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</si>
  <si>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</si>
  <si>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</si>
  <si>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</si>
  <si>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</si>
  <si>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</si>
  <si>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</si>
  <si>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</si>
  <si>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</si>
  <si>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</si>
  <si>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</si>
  <si>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</si>
  <si>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</si>
  <si>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</si>
  <si>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</si>
  <si>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</si>
  <si>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</si>
  <si>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</si>
  <si>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</si>
  <si>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</si>
  <si>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</si>
  <si>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</si>
  <si>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</si>
  <si>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</si>
  <si>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</si>
  <si>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</si>
  <si>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</si>
  <si>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</si>
  <si>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</si>
  <si>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</si>
  <si>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</si>
  <si>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</si>
  <si>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</si>
  <si>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</si>
  <si>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</si>
  <si>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</si>
  <si>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</si>
  <si>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</si>
  <si>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</si>
  <si>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</si>
  <si>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</si>
  <si>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</si>
  <si>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</si>
  <si>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</si>
  <si>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</si>
  <si>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</si>
  <si>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</si>
  <si>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</si>
  <si>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</si>
  <si>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</si>
  <si>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</si>
  <si>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</si>
  <si>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</si>
  <si>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</si>
  <si>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</si>
  <si>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</si>
  <si>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</si>
  <si>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</si>
  <si>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</si>
  <si>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</si>
  <si>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</si>
  <si>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</si>
  <si>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</si>
  <si>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</si>
  <si>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</si>
  <si>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</si>
  <si>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</si>
  <si>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</si>
  <si>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</si>
  <si>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</si>
  <si>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</si>
  <si>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</si>
  <si>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</si>
  <si>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</si>
  <si>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</si>
  <si>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</si>
  <si>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</si>
  <si>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</si>
  <si>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</si>
  <si>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</si>
  <si>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</si>
  <si>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</si>
  <si>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</si>
  <si>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</si>
  <si>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</si>
  <si>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</si>
  <si>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</si>
  <si>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</si>
  <si>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</si>
  <si>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</si>
  <si>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</si>
  <si>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</si>
  <si>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</si>
  <si>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</si>
  <si>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</si>
  <si>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</si>
  <si>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</si>
  <si>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</si>
  <si>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</si>
  <si>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</si>
  <si>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</si>
  <si>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</si>
  <si>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</si>
  <si>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</si>
  <si>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</si>
  <si>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</si>
  <si>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</si>
  <si>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</si>
  <si>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</si>
  <si>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</si>
  <si>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</si>
  <si>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</si>
  <si>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</si>
  <si>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</si>
  <si>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</si>
  <si>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</si>
  <si>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</si>
  <si>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</si>
  <si>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</si>
  <si>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</si>
  <si>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</si>
  <si>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</si>
  <si>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</si>
  <si>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</si>
  <si>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</si>
  <si>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</si>
  <si>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</si>
  <si>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</si>
  <si>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</si>
  <si>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</si>
  <si>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</si>
  <si>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</si>
  <si>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</si>
  <si>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</si>
  <si>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</si>
  <si>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</si>
  <si>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</si>
  <si>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</si>
  <si>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</si>
  <si>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</si>
  <si>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</si>
  <si>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</si>
  <si>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</si>
  <si>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</si>
  <si>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</si>
  <si>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</si>
  <si>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</si>
  <si>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</si>
  <si>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</si>
  <si>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</si>
  <si>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</si>
  <si>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</si>
  <si>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</si>
  <si>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</si>
  <si>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</si>
  <si>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</si>
  <si>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</si>
  <si>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</si>
  <si>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</si>
  <si>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</si>
  <si>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</si>
  <si>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</si>
  <si>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</si>
  <si>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</si>
  <si>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</si>
  <si>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</si>
  <si>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</si>
  <si>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</si>
  <si>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</si>
  <si>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</si>
  <si>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</si>
  <si>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</si>
  <si>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</si>
  <si>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</si>
  <si>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</si>
  <si>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</si>
  <si>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</si>
  <si>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</si>
  <si>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</si>
  <si>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</si>
  <si>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</si>
  <si>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</si>
  <si>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</si>
  <si>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</si>
  <si>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</si>
  <si>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</si>
  <si>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</si>
  <si>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</si>
  <si>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</si>
  <si>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</si>
  <si>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</si>
  <si>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</si>
  <si>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</si>
  <si>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</si>
  <si>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</si>
  <si>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</si>
  <si>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</si>
  <si>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</si>
  <si>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</si>
  <si>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</si>
  <si>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</si>
  <si>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</si>
  <si>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</si>
  <si>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</si>
  <si>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</si>
  <si>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</si>
  <si>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</si>
  <si>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</si>
  <si>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</si>
  <si>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</si>
  <si>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</si>
  <si>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</si>
  <si>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</si>
  <si>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</si>
  <si>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</si>
  <si>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</si>
  <si>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</si>
  <si>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</si>
  <si>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</si>
  <si>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</si>
  <si>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</si>
  <si>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</si>
  <si>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</si>
  <si>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</si>
  <si>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</si>
  <si>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</si>
  <si>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</si>
  <si>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</si>
  <si>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</si>
  <si>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</si>
  <si>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</si>
  <si>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</si>
  <si>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</si>
  <si>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</si>
  <si>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</si>
  <si>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</si>
  <si>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</si>
  <si>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</si>
  <si>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</si>
  <si>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</si>
  <si>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</si>
  <si>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</si>
  <si>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</si>
  <si>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</si>
  <si>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</si>
  <si>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</si>
  <si>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</si>
  <si>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</si>
  <si>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</si>
  <si>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</si>
  <si>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</si>
  <si>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</si>
  <si>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</si>
  <si>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</si>
  <si>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</si>
  <si>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</si>
  <si>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</si>
  <si>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</si>
  <si>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</si>
  <si>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</si>
  <si>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</si>
  <si>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</si>
  <si>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</si>
  <si>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</si>
  <si>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</si>
  <si>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</si>
  <si>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</si>
  <si>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</si>
  <si>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</si>
  <si>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</si>
  <si>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</si>
  <si>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</si>
  <si>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</si>
  <si>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</si>
  <si>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</si>
  <si>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</si>
  <si>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</si>
  <si>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</si>
  <si>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</si>
  <si>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</si>
  <si>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</si>
  <si>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</si>
  <si>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</si>
  <si>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</si>
  <si>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</si>
  <si>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</si>
  <si>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</si>
  <si>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</si>
  <si>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</si>
  <si>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</si>
  <si>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</si>
  <si>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</si>
  <si>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</si>
  <si>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</si>
  <si>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</si>
  <si>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</si>
  <si>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</si>
  <si>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</si>
  <si>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</si>
  <si>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</si>
  <si>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</si>
  <si>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</si>
  <si>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</si>
  <si>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</si>
  <si>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</si>
  <si>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</si>
  <si>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</si>
  <si>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</si>
  <si>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</si>
  <si>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</si>
  <si>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</si>
  <si>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</si>
  <si>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</si>
  <si>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</si>
  <si>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</si>
  <si>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</si>
  <si>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</si>
  <si>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</si>
  <si>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</si>
  <si>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</si>
  <si>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</si>
  <si>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</si>
  <si>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</si>
  <si>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</si>
  <si>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</si>
  <si>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</si>
  <si>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</si>
  <si>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</si>
  <si>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</si>
  <si>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</si>
  <si>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</si>
  <si>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</si>
  <si>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</si>
  <si>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</si>
  <si>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</si>
  <si>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</si>
  <si>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</si>
  <si>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</si>
  <si>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</si>
  <si>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</si>
  <si>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</si>
  <si>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</si>
  <si>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</si>
  <si>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</si>
  <si>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</si>
  <si>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</si>
  <si>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</si>
  <si>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</si>
  <si>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</si>
  <si>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</si>
  <si>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</si>
  <si>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</si>
  <si>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</si>
  <si>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</si>
  <si>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</si>
  <si>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</si>
  <si>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</si>
  <si>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</si>
  <si>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</si>
  <si>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</si>
  <si>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</si>
  <si>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</si>
  <si>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</si>
  <si>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</si>
  <si>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</si>
  <si>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</si>
  <si>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</si>
  <si>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</si>
  <si>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</si>
  <si>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</si>
  <si>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</si>
  <si>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</si>
  <si>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</si>
  <si>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</si>
  <si>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</si>
  <si>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</si>
  <si>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</si>
  <si>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</si>
  <si>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</si>
  <si>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</si>
  <si>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</si>
  <si>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</si>
  <si>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</si>
  <si>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</si>
  <si>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</si>
  <si>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</si>
  <si>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</si>
  <si>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</si>
  <si>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</si>
  <si>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</si>
  <si>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</si>
  <si>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</si>
  <si>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</si>
  <si>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</si>
  <si>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</si>
  <si>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</si>
  <si>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</si>
  <si>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</si>
  <si>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</si>
  <si>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</si>
  <si>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</si>
  <si>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</si>
  <si>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</si>
  <si>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</si>
  <si>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</si>
  <si>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</si>
  <si>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</si>
  <si>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</si>
  <si>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</si>
  <si>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</si>
  <si>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</si>
  <si>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</si>
  <si>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</si>
  <si>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</si>
  <si>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</si>
  <si>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</si>
  <si>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</si>
  <si>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</si>
  <si>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</si>
  <si>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</si>
  <si>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</si>
  <si>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</si>
  <si>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</si>
  <si>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</si>
  <si>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</si>
  <si>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</si>
  <si>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</si>
  <si>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</si>
  <si>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</si>
  <si>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</si>
  <si>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</si>
  <si>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</si>
  <si>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</si>
  <si>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</si>
  <si>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</si>
  <si>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</si>
  <si>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</si>
  <si>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</si>
  <si>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</si>
  <si>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</si>
  <si>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</si>
  <si>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</si>
  <si>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</si>
  <si>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</si>
  <si>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</si>
  <si>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</si>
  <si>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</si>
  <si>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</si>
  <si>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</si>
  <si>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</si>
  <si>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</si>
  <si>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</si>
  <si>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</si>
  <si>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</si>
  <si>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</si>
  <si>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</si>
  <si>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</si>
  <si>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</si>
  <si>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</si>
  <si>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</si>
  <si>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</si>
  <si>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</si>
  <si>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</si>
  <si>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</si>
  <si>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</si>
  <si>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</si>
  <si>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</si>
  <si>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</si>
  <si>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</si>
  <si>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</si>
  <si>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</si>
  <si>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</si>
  <si>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</si>
  <si>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</si>
  <si>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</si>
  <si>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</si>
  <si>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</si>
  <si>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</si>
  <si>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</si>
  <si>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</si>
  <si>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</si>
  <si>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</si>
  <si>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</si>
  <si>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</si>
  <si>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</si>
  <si>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</si>
  <si>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</si>
  <si>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</si>
  <si>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</si>
  <si>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</si>
  <si>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</si>
  <si>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</si>
  <si>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</si>
  <si>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</si>
  <si>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</si>
  <si>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</si>
  <si>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</si>
  <si>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</si>
  <si>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</si>
  <si>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</si>
  <si>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</si>
  <si>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</si>
  <si>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</si>
  <si>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</si>
  <si>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</si>
  <si>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</si>
  <si>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</si>
  <si>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</si>
  <si>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</si>
  <si>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</si>
  <si>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</si>
  <si>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</si>
  <si>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</si>
  <si>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</si>
  <si>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</si>
  <si>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</si>
  <si>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</si>
  <si>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</si>
  <si>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</si>
  <si>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</si>
  <si>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</si>
  <si>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</si>
  <si>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</si>
  <si>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</si>
  <si>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</si>
  <si>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</si>
  <si>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</si>
  <si>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</si>
  <si>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</si>
  <si>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</si>
  <si>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</si>
  <si>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</si>
  <si>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</si>
  <si>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</si>
  <si>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</si>
  <si>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</si>
  <si>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</si>
  <si>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</si>
  <si>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</si>
  <si>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</si>
  <si>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</si>
  <si>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</si>
  <si>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</si>
  <si>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</si>
  <si>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</si>
  <si>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</si>
  <si>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</si>
  <si>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</si>
  <si>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</si>
  <si>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</si>
  <si>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</si>
  <si>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</si>
  <si>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</si>
  <si>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</si>
  <si>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</si>
  <si>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</si>
  <si>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</si>
  <si>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</si>
  <si>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</si>
  <si>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</si>
  <si>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</si>
  <si>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</si>
  <si>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</si>
  <si>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</si>
  <si>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</si>
  <si>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</si>
  <si>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</si>
  <si>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</si>
  <si>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</si>
  <si>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</si>
  <si>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</si>
  <si>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</si>
  <si>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</si>
  <si>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</si>
  <si>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</si>
  <si>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</si>
  <si>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</si>
  <si>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</si>
  <si>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</si>
  <si>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</si>
  <si>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</si>
  <si>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</si>
  <si>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</si>
  <si>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</si>
  <si>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</si>
  <si>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</si>
  <si>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</si>
  <si>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</si>
  <si>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</si>
  <si>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</si>
  <si>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</si>
  <si>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</si>
  <si>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</si>
  <si>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</si>
  <si>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</si>
  <si>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</si>
  <si>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</si>
  <si>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</si>
  <si>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</si>
  <si>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</si>
  <si>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</si>
  <si>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</si>
  <si>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</si>
  <si>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</si>
  <si>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</si>
  <si>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</si>
  <si>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</si>
  <si>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</si>
  <si>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</si>
  <si>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</si>
  <si>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</si>
  <si>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</si>
  <si>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</si>
  <si>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</si>
  <si>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</si>
  <si>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</si>
  <si>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</si>
  <si>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</si>
  <si>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</si>
  <si>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</si>
  <si>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</si>
  <si>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</si>
  <si>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</si>
  <si>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</si>
  <si>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</si>
  <si>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</si>
  <si>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</si>
  <si>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</si>
  <si>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</si>
  <si>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</si>
  <si>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</si>
  <si>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</si>
  <si>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</si>
  <si>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</si>
  <si>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</si>
  <si>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</si>
  <si>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</si>
  <si>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</si>
  <si>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</si>
  <si>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</si>
  <si>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</si>
  <si>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</si>
  <si>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</si>
  <si>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</si>
  <si>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</si>
  <si>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</si>
  <si>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</si>
  <si>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</si>
  <si>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</si>
  <si>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</si>
  <si>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</si>
  <si>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</si>
  <si>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</si>
  <si>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</si>
  <si>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</si>
  <si>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</si>
  <si>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</si>
  <si>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</si>
  <si>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</si>
  <si>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</si>
  <si>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</si>
  <si>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</si>
  <si>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</si>
  <si>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</si>
  <si>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</si>
  <si>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</si>
  <si>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</si>
  <si>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</si>
  <si>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</si>
  <si>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</si>
  <si>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</si>
  <si>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</si>
  <si>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</si>
  <si>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</si>
  <si>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</si>
  <si>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</si>
  <si>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</si>
  <si>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</si>
  <si>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</si>
  <si>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</si>
  <si>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</si>
  <si>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</si>
  <si>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</si>
  <si>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</si>
  <si>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</si>
  <si>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</si>
  <si>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</si>
  <si>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</si>
  <si>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</si>
  <si>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</si>
  <si>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</si>
  <si>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</si>
  <si>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</si>
  <si>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</si>
  <si>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</si>
  <si>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</si>
  <si>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</si>
  <si>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</si>
  <si>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</si>
  <si>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</si>
  <si>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</si>
  <si>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</si>
  <si>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</si>
  <si>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</si>
  <si>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</si>
  <si>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</si>
  <si>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</si>
  <si>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</si>
  <si>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</si>
  <si>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</si>
  <si>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</si>
  <si>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</si>
  <si>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</si>
  <si>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</si>
  <si>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</si>
  <si>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</si>
  <si>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</si>
  <si>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</si>
  <si>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</si>
  <si>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</si>
  <si>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</si>
  <si>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</si>
  <si>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</si>
  <si>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</si>
  <si>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</si>
  <si>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</si>
  <si>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</si>
  <si>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</si>
  <si>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</si>
  <si>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</si>
  <si>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</si>
  <si>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</si>
  <si>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</si>
  <si>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</si>
  <si>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</si>
  <si>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</si>
  <si>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</si>
  <si>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</si>
  <si>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</si>
  <si>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</si>
  <si>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</si>
  <si>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</si>
  <si>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</si>
  <si>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</si>
  <si>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</si>
  <si>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</si>
  <si>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</si>
  <si>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</si>
  <si>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</si>
  <si>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</si>
  <si>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</si>
  <si>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</si>
  <si>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</si>
  <si>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</si>
  <si>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</si>
  <si>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</si>
  <si>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</si>
  <si>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</si>
  <si>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</si>
  <si>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</si>
  <si>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</si>
  <si>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</si>
  <si>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</si>
  <si>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</si>
  <si>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</si>
  <si>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</si>
  <si>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</si>
  <si>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</si>
  <si>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</si>
  <si>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</si>
  <si>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</si>
  <si>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</si>
  <si>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</si>
  <si>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</si>
  <si>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</si>
  <si>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</si>
  <si>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</si>
  <si>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</si>
  <si>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</si>
  <si>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</si>
  <si>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</si>
  <si>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</si>
  <si>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</si>
  <si>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</si>
  <si>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</si>
  <si>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</si>
  <si>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</si>
  <si>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</si>
  <si>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</si>
  <si>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</si>
  <si>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</si>
  <si>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</si>
  <si>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</si>
  <si>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</si>
  <si>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</si>
  <si>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</si>
  <si>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</si>
  <si>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</si>
  <si>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</si>
  <si>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</si>
  <si>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</si>
  <si>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</si>
  <si>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</si>
  <si>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</si>
  <si>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</si>
  <si>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</si>
  <si>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</si>
  <si>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</si>
  <si>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</si>
  <si>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</si>
  <si>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</si>
  <si>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</si>
  <si>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</si>
  <si>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</si>
  <si>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</si>
  <si>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</si>
  <si>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</si>
  <si>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</si>
  <si>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</si>
  <si>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</si>
  <si>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</si>
  <si>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</si>
  <si>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</si>
  <si>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</si>
  <si>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</si>
  <si>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</si>
  <si>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</si>
  <si>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</si>
  <si>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</si>
  <si>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</si>
  <si>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</si>
  <si>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</si>
  <si>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</si>
  <si>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</si>
  <si>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</si>
  <si>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</si>
  <si>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</si>
  <si>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</si>
  <si>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</si>
  <si>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</si>
  <si>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</si>
  <si>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</si>
  <si>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</si>
  <si>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</si>
  <si>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</si>
  <si>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</si>
  <si>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</si>
  <si>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</si>
  <si>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</si>
  <si>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</si>
  <si>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</si>
  <si>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</si>
  <si>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</si>
  <si>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</si>
  <si>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</si>
  <si>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</si>
  <si>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</si>
  <si>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</si>
  <si>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</si>
  <si>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</si>
  <si>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</si>
  <si>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</si>
  <si>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</si>
  <si>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</si>
  <si>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</si>
  <si>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</si>
  <si>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</si>
  <si>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</si>
  <si>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</si>
  <si>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</si>
  <si>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</si>
  <si>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</si>
  <si>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</si>
  <si>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</si>
  <si>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</si>
  <si>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</si>
  <si>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</si>
  <si>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</si>
  <si>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</si>
  <si>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</si>
  <si>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</si>
  <si>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</si>
  <si>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</si>
  <si>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</si>
  <si>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</si>
  <si>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</si>
  <si>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</si>
  <si>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</si>
  <si>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</si>
  <si>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</si>
  <si>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</si>
  <si>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</si>
  <si>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</si>
  <si>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</si>
  <si>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</si>
  <si>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</si>
  <si>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</si>
  <si>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</si>
  <si>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</si>
  <si>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</si>
  <si>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</si>
  <si>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</si>
  <si>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</si>
  <si>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</si>
  <si>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</si>
  <si>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</si>
  <si>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</si>
  <si>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</si>
  <si>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</si>
  <si>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</si>
  <si>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</si>
  <si>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</si>
  <si>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</si>
  <si>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</si>
  <si>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</si>
  <si>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</si>
  <si>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</si>
  <si>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</si>
  <si>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</si>
  <si>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</si>
  <si>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</si>
  <si>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</si>
  <si>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</si>
  <si>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</si>
  <si>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</si>
  <si>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</si>
  <si>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</si>
  <si>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</si>
  <si>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</si>
  <si>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</si>
  <si>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</si>
  <si>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</si>
  <si>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</si>
  <si>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</si>
  <si>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</si>
  <si>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</si>
  <si>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</si>
  <si>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</si>
  <si>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</si>
  <si>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</si>
  <si>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</si>
  <si>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</si>
  <si>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</si>
  <si>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</si>
  <si>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</si>
  <si>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</si>
  <si>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</si>
  <si>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</si>
  <si>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</si>
  <si>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</si>
  <si>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</si>
  <si>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</si>
  <si>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</si>
  <si>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</si>
  <si>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</si>
  <si>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</si>
  <si>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</si>
  <si>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</si>
  <si>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</si>
  <si>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</si>
  <si>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</si>
  <si>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</si>
  <si>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</si>
  <si>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</si>
  <si>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</si>
  <si>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</si>
  <si>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</si>
  <si>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</si>
  <si>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</si>
  <si>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</si>
  <si>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</si>
  <si>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</si>
  <si>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</si>
  <si>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</si>
  <si>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</si>
  <si>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</si>
  <si>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</si>
  <si>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</si>
  <si>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</si>
  <si>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</si>
  <si>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</si>
  <si>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</si>
  <si>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</si>
  <si>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</si>
  <si>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</si>
  <si>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</si>
  <si>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</si>
  <si>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</si>
  <si>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</si>
  <si>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</si>
  <si>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</si>
  <si>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</si>
  <si>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</si>
  <si>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</si>
  <si>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</si>
  <si>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</si>
  <si>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</si>
  <si>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</si>
  <si>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</si>
  <si>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</si>
  <si>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</si>
  <si>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</si>
  <si>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</si>
  <si>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</si>
  <si>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</si>
  <si>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</si>
  <si>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</si>
  <si>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</si>
  <si>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</si>
  <si>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</si>
  <si>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</si>
  <si>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</si>
  <si>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</si>
  <si>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</si>
  <si>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</si>
  <si>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</si>
  <si>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</si>
  <si>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</si>
  <si>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</si>
  <si>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</si>
  <si>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</si>
  <si>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</si>
  <si>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</si>
  <si>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</si>
  <si>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</si>
  <si>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</si>
  <si>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</si>
  <si>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</si>
  <si>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</si>
  <si>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</si>
  <si>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</si>
  <si>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</si>
  <si>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</si>
  <si>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</si>
  <si>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</si>
  <si>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</si>
  <si>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</si>
  <si>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</si>
  <si>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</si>
  <si>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</si>
  <si>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</si>
  <si>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</si>
  <si>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</si>
  <si>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</si>
  <si>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</si>
  <si>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</si>
  <si>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</si>
  <si>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</si>
  <si>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</si>
  <si>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</si>
  <si>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</si>
  <si>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</si>
  <si>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</si>
  <si>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</si>
  <si>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</si>
  <si>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</si>
  <si>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</si>
  <si>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</si>
  <si>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</si>
  <si>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</si>
  <si>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</si>
  <si>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</si>
  <si>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</si>
  <si>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</si>
  <si>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</si>
  <si>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</si>
  <si>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</si>
  <si>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</si>
  <si>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</si>
  <si>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</si>
  <si>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</si>
  <si>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</si>
  <si>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</si>
  <si>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</si>
  <si>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</si>
  <si>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</si>
  <si>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</si>
  <si>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</si>
  <si>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</si>
  <si>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</si>
  <si>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</si>
  <si>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</si>
  <si>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</si>
  <si>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</si>
  <si>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</si>
  <si>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</si>
  <si>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</si>
  <si>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</si>
  <si>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</si>
  <si>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</si>
  <si>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</si>
  <si>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</si>
  <si>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</si>
  <si>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</si>
  <si>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</si>
  <si>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</si>
  <si>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</si>
  <si>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</si>
  <si>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</si>
  <si>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</si>
  <si>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</si>
  <si>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</si>
  <si>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</si>
  <si>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</si>
  <si>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</si>
  <si>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</si>
  <si>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</si>
  <si>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</si>
  <si>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</si>
  <si>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</si>
  <si>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</si>
  <si>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</si>
  <si>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</si>
  <si>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</si>
  <si>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</si>
  <si>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</si>
  <si>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</si>
  <si>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</si>
  <si>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</si>
  <si>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</si>
  <si>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</si>
  <si>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</si>
  <si>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</si>
  <si>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</si>
  <si>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</si>
  <si>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</si>
  <si>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</si>
  <si>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</si>
  <si>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</si>
  <si>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</si>
  <si>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</si>
  <si>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</si>
  <si>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</si>
  <si>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</si>
  <si>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</si>
  <si>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</si>
  <si>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</si>
  <si>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</si>
  <si>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</si>
  <si>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</si>
  <si>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</si>
  <si>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</si>
  <si>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</si>
  <si>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</si>
  <si>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</si>
  <si>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</si>
  <si>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</si>
  <si>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</si>
  <si>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</si>
  <si>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</si>
  <si>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</si>
  <si>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</si>
  <si>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</si>
  <si>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</si>
  <si>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</si>
  <si>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</si>
  <si>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</si>
  <si>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</si>
  <si>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</si>
  <si>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</si>
  <si>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</si>
  <si>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</si>
  <si>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</si>
  <si>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</si>
  <si>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</si>
  <si>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</si>
  <si>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</si>
  <si>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</si>
  <si>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</si>
  <si>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</si>
  <si>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</si>
  <si>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</si>
  <si>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</si>
  <si>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</si>
  <si>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</si>
  <si>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</si>
  <si>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</si>
  <si>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</si>
  <si>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</si>
  <si>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</si>
  <si>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</si>
  <si>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</si>
  <si>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</si>
  <si>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</si>
  <si>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</si>
  <si>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</si>
  <si>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</si>
  <si>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</si>
  <si>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</si>
  <si>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</si>
  <si>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</si>
  <si>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</si>
  <si>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</si>
  <si>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</si>
  <si>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</si>
  <si>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</si>
  <si>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</si>
  <si>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</si>
  <si>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</si>
  <si>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</si>
  <si>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</si>
  <si>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</si>
  <si>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</si>
  <si>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</si>
  <si>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</si>
  <si>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</si>
  <si>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</si>
  <si>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</si>
  <si>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</si>
  <si>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</si>
  <si>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</si>
  <si>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</si>
  <si>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</si>
  <si>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</si>
  <si>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</si>
  <si>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</si>
  <si>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</si>
  <si>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</si>
  <si>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</si>
  <si>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</si>
  <si>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</si>
  <si>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</si>
  <si>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</si>
  <si>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</si>
  <si>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</si>
  <si>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</si>
  <si>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</si>
  <si>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</si>
  <si>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</si>
  <si>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</si>
  <si>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</si>
  <si>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</si>
  <si>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</si>
  <si>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</si>
  <si>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</si>
  <si>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</si>
  <si>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</si>
  <si>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</si>
  <si>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</si>
  <si>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</si>
  <si>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</si>
  <si>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</si>
  <si>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</si>
  <si>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</si>
  <si>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</si>
  <si>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</si>
  <si>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</si>
  <si>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</si>
  <si>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</si>
  <si>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</si>
  <si>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</si>
  <si>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</si>
  <si>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</si>
  <si>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</si>
  <si>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</si>
  <si>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</si>
  <si>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</si>
  <si>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</si>
  <si>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</si>
  <si>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</si>
  <si>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</si>
  <si>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</si>
  <si>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</si>
  <si>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</si>
  <si>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</si>
  <si>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</si>
  <si>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</si>
  <si>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</si>
  <si>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</si>
  <si>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</si>
  <si>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</si>
  <si>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</si>
  <si>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</si>
  <si>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</si>
  <si>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</si>
  <si>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</si>
  <si>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</si>
  <si>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</si>
  <si>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</si>
  <si>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</si>
  <si>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</si>
  <si>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</si>
  <si>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</si>
  <si>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</si>
  <si>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</si>
  <si>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</si>
  <si>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</si>
  <si>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</si>
  <si>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</si>
  <si>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</si>
  <si>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</si>
  <si>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</si>
  <si>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</si>
  <si>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</si>
  <si>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</si>
  <si>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</si>
  <si>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</si>
  <si>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</si>
  <si>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</si>
  <si>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</si>
  <si>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</si>
  <si>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</si>
  <si>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</si>
  <si>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</si>
  <si>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</si>
  <si>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</si>
  <si>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</si>
  <si>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</si>
  <si>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</si>
  <si>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</si>
  <si>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</si>
  <si>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</si>
  <si>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</si>
  <si>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</si>
  <si>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</si>
  <si>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</si>
  <si>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</si>
  <si>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</si>
  <si>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</si>
  <si>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</si>
  <si>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</si>
  <si>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</si>
  <si>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</si>
  <si>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</si>
  <si>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</si>
  <si>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</si>
  <si>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</si>
  <si>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</si>
  <si>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</si>
  <si>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</si>
  <si>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</si>
  <si>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</si>
  <si>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</si>
  <si>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</si>
  <si>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</si>
  <si>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</si>
  <si>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</si>
  <si>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</si>
  <si>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</si>
  <si>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</si>
  <si>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</si>
  <si>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</si>
  <si>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</si>
  <si>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</si>
  <si>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</si>
  <si>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</si>
  <si>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</si>
  <si>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</si>
  <si>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</si>
  <si>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</si>
  <si>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</si>
  <si>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</si>
  <si>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</si>
  <si>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</si>
  <si>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</si>
  <si>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</si>
  <si>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</si>
  <si>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</si>
  <si>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</si>
  <si>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</si>
  <si>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</si>
  <si>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</si>
  <si>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</si>
  <si>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</si>
  <si>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</si>
  <si>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</si>
  <si>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</si>
  <si>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</si>
  <si>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</si>
  <si>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</si>
  <si>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</si>
  <si>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</si>
  <si>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</si>
  <si>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</si>
  <si>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</si>
  <si>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</si>
  <si>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</si>
  <si>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</si>
  <si>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</si>
  <si>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</si>
  <si>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</si>
  <si>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</si>
  <si>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</si>
  <si>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</si>
  <si>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</si>
  <si>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</si>
  <si>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</si>
  <si>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</si>
  <si>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</si>
  <si>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</si>
  <si>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</si>
  <si>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</si>
  <si>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</si>
  <si>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</si>
  <si>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</si>
  <si>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</si>
  <si>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</si>
  <si>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</si>
  <si>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</si>
  <si>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</si>
  <si>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</si>
  <si>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</si>
  <si>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</si>
  <si>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</si>
  <si>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</si>
  <si>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</si>
  <si>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</si>
  <si>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</si>
  <si>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</si>
  <si>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</si>
  <si>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</si>
  <si>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</si>
  <si>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</si>
  <si>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</si>
  <si>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</si>
  <si>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</si>
  <si>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</si>
  <si>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</si>
  <si>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</si>
  <si>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</si>
  <si>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</si>
  <si>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</si>
  <si>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</si>
  <si>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</si>
  <si>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</si>
  <si>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</si>
  <si>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</si>
  <si>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</si>
  <si>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</si>
  <si>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</si>
  <si>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</si>
  <si>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</si>
  <si>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</si>
  <si>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</si>
  <si>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</si>
  <si>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</si>
  <si>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</si>
  <si>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</si>
  <si>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</si>
  <si>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</si>
  <si>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</si>
  <si>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</si>
  <si>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</si>
  <si>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</si>
  <si>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</si>
  <si>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</si>
  <si>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</si>
  <si>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</si>
  <si>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</si>
  <si>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</si>
  <si>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</si>
  <si>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</si>
  <si>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</si>
  <si>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</si>
  <si>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</si>
  <si>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</si>
  <si>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</si>
  <si>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</si>
  <si>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</si>
  <si>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</si>
  <si>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</si>
  <si>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</si>
  <si>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</si>
  <si>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</si>
  <si>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</si>
  <si>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</si>
  <si>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</si>
  <si>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</si>
  <si>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</si>
  <si>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</si>
  <si>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</si>
  <si>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</si>
  <si>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</si>
  <si>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</si>
  <si>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</si>
  <si>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</si>
  <si>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</si>
  <si>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</si>
  <si>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</si>
  <si>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</si>
  <si>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</si>
  <si>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</si>
  <si>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</si>
  <si>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</si>
  <si>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</si>
  <si>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</si>
  <si>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</si>
  <si>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</si>
  <si>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</si>
  <si>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</si>
  <si>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</si>
  <si>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</si>
  <si>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</si>
  <si>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</si>
  <si>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</si>
  <si>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</si>
  <si>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</si>
  <si>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</si>
  <si>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</si>
  <si>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</si>
  <si>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</si>
  <si>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</si>
  <si>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</si>
  <si>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</si>
  <si>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</si>
  <si>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</si>
  <si>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</si>
  <si>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</si>
  <si>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</si>
  <si>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</si>
  <si>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</si>
  <si>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</si>
  <si>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</si>
  <si>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</si>
  <si>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</si>
  <si>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</si>
  <si>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</si>
  <si>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</si>
  <si>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</si>
  <si>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</si>
  <si>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</si>
  <si>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</si>
  <si>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</si>
  <si>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</si>
  <si>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</si>
  <si>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</si>
  <si>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</si>
  <si>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</si>
  <si>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</si>
  <si>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</si>
  <si>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</si>
  <si>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</si>
  <si>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</si>
  <si>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</si>
  <si>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</si>
  <si>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</si>
  <si>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</si>
  <si>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</si>
  <si>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</si>
  <si>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</si>
  <si>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</si>
  <si>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</si>
  <si>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</si>
  <si>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</si>
  <si>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</si>
  <si>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</si>
  <si>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</si>
  <si>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</si>
  <si>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</si>
  <si>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</si>
  <si>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</si>
  <si>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</si>
  <si>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</si>
  <si>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</si>
  <si>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</si>
  <si>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</si>
  <si>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</si>
  <si>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</si>
  <si>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</si>
  <si>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</si>
  <si>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</si>
  <si>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</si>
  <si>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</si>
  <si>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</si>
  <si>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</si>
  <si>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</si>
  <si>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</si>
  <si>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</si>
  <si>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</si>
  <si>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</si>
  <si>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</si>
  <si>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</si>
  <si>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</si>
  <si>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</si>
  <si>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</si>
  <si>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</si>
  <si>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</si>
  <si>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</si>
  <si>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</si>
  <si>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</si>
  <si>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</si>
  <si>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</si>
  <si>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</si>
  <si>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</si>
  <si>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</si>
  <si>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</si>
  <si>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</si>
  <si>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</si>
  <si>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</si>
  <si>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</si>
  <si>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</si>
  <si>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</si>
  <si>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</si>
  <si>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</si>
  <si>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</si>
  <si>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</si>
  <si>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</si>
  <si>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</si>
  <si>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</si>
  <si>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</si>
  <si>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</si>
  <si>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</si>
  <si>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</si>
  <si>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</si>
  <si>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</si>
  <si>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</si>
  <si>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</si>
  <si>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</si>
  <si>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</si>
  <si>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</si>
  <si>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</si>
  <si>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</si>
  <si>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</si>
  <si>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</si>
  <si>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</si>
  <si>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</si>
  <si>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</si>
  <si>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</si>
  <si>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</si>
  <si>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</si>
  <si>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</si>
  <si>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</si>
  <si>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</si>
  <si>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</si>
  <si>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</si>
  <si>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</si>
  <si>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</si>
  <si>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</si>
  <si>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</si>
  <si>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</si>
  <si>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</si>
  <si>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</si>
  <si>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</si>
  <si>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</si>
  <si>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</si>
  <si>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</si>
  <si>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</si>
  <si>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</si>
  <si>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</si>
  <si>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</si>
  <si>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</si>
  <si>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</si>
  <si>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</si>
  <si>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</si>
  <si>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</si>
  <si>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</si>
  <si>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</si>
  <si>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</si>
  <si>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</si>
  <si>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</si>
  <si>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</si>
  <si>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</si>
  <si>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</si>
  <si>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</si>
  <si>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</si>
  <si>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</si>
  <si>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</si>
  <si>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</si>
  <si>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</si>
  <si>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</si>
  <si>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</si>
  <si>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</si>
  <si>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</si>
  <si>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</si>
  <si>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</si>
  <si>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</si>
  <si>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</si>
  <si>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</si>
  <si>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</si>
  <si>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</si>
  <si>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</si>
  <si>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</si>
  <si>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</si>
  <si>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</si>
  <si>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</si>
  <si>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</si>
  <si>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</si>
  <si>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</si>
  <si>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</si>
  <si>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</si>
  <si>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</si>
  <si>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</si>
  <si>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</si>
  <si>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</si>
  <si>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</si>
  <si>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</si>
  <si>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</si>
  <si>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</si>
  <si>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</si>
  <si>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</si>
  <si>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</si>
  <si>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</si>
  <si>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</si>
  <si>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</si>
  <si>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</si>
  <si>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</si>
  <si>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</si>
  <si>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</si>
  <si>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</si>
  <si>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</si>
  <si>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</si>
  <si>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</si>
  <si>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</si>
  <si>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</si>
  <si>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</si>
  <si>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</si>
  <si>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</si>
  <si>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</si>
  <si>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</si>
  <si>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</si>
  <si>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</si>
  <si>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</si>
  <si>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</si>
  <si>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</si>
  <si>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</si>
  <si>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</si>
  <si>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</si>
  <si>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</si>
  <si>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</si>
  <si>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</si>
  <si>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</si>
  <si>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</si>
  <si>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</si>
  <si>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</si>
  <si>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</si>
  <si>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</si>
  <si>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</si>
  <si>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</si>
  <si>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</si>
  <si>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</si>
  <si>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</si>
  <si>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</si>
  <si>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</si>
  <si>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</si>
  <si>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</si>
  <si>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</si>
  <si>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</si>
  <si>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</si>
  <si>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</si>
  <si>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</si>
  <si>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</si>
  <si>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</si>
  <si>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</si>
  <si>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</si>
  <si>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</si>
  <si>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</si>
  <si>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</si>
  <si>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</si>
  <si>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</si>
  <si>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</si>
  <si>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</si>
  <si>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</si>
  <si>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</si>
  <si>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</si>
  <si>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</si>
  <si>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</si>
  <si>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</si>
  <si>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</si>
  <si>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</si>
  <si>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</si>
  <si>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</si>
  <si>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</si>
  <si>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</si>
  <si>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</si>
  <si>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</si>
  <si>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</si>
  <si>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</si>
  <si>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</si>
  <si>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</si>
  <si>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</si>
  <si>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</si>
  <si>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</si>
  <si>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</si>
  <si>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</si>
  <si>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</si>
  <si>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</si>
  <si>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</si>
  <si>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</si>
  <si>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</si>
  <si>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</si>
  <si>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</si>
  <si>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</si>
  <si>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</si>
  <si>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</si>
  <si>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</si>
  <si>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</si>
  <si>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</si>
  <si>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</si>
  <si>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</si>
  <si>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</si>
  <si>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</si>
  <si>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</si>
  <si>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</si>
  <si>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</si>
  <si>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</si>
  <si>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</si>
  <si>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</si>
  <si>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</si>
  <si>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</si>
  <si>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</si>
  <si>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</si>
  <si>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</si>
  <si>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</si>
  <si>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</si>
  <si>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</si>
  <si>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</si>
  <si>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</si>
  <si>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</si>
  <si>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</si>
  <si>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</si>
  <si>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</si>
  <si>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</si>
  <si>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</si>
  <si>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</si>
  <si>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</si>
  <si>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</si>
  <si>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</si>
  <si>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</si>
  <si>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</si>
  <si>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</si>
  <si>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</si>
  <si>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</si>
  <si>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</si>
  <si>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</si>
  <si>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</si>
  <si>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</si>
  <si>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</si>
  <si>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</si>
  <si>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</si>
  <si>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</si>
  <si>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</si>
  <si>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</si>
  <si>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</si>
  <si>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</si>
  <si>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</si>
  <si>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</si>
  <si>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</si>
  <si>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</si>
  <si>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</si>
  <si>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</si>
  <si>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</si>
  <si>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</si>
  <si>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</si>
  <si>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</si>
  <si>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</si>
  <si>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</si>
  <si>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</si>
  <si>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</si>
  <si>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</si>
  <si>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</si>
  <si>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</si>
  <si>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</si>
  <si>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</si>
  <si>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</si>
  <si>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</si>
  <si>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</si>
  <si>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</si>
  <si>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</si>
  <si>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</si>
  <si>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</si>
  <si>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</si>
  <si>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</si>
  <si>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</si>
  <si>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</si>
  <si>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</si>
  <si>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</si>
  <si>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</si>
  <si>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</si>
  <si>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</si>
  <si>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</si>
  <si>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</si>
  <si>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</si>
  <si>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</si>
  <si>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</si>
  <si>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</si>
  <si>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</si>
  <si>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</si>
  <si>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</si>
  <si>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</si>
  <si>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</si>
  <si>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</si>
  <si>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</si>
  <si>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</si>
  <si>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</si>
  <si>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</si>
  <si>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</si>
  <si>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</si>
  <si>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</si>
  <si>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</si>
  <si>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</si>
  <si>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</si>
  <si>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</si>
  <si>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</si>
  <si>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</si>
  <si>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</si>
  <si>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</si>
  <si>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</si>
  <si>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</si>
  <si>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</si>
  <si>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</si>
  <si>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</si>
  <si>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</si>
  <si>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</si>
  <si>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</si>
  <si>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</si>
  <si>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</si>
  <si>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</si>
  <si>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</si>
  <si>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</si>
  <si>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</si>
  <si>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</si>
  <si>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</si>
  <si>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</si>
  <si>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</si>
  <si>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</si>
  <si>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</si>
  <si>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</si>
  <si>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</si>
  <si>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</si>
  <si>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</si>
  <si>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</si>
  <si>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</si>
  <si>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</si>
  <si>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</si>
  <si>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</si>
  <si>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</si>
  <si>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</si>
  <si>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</si>
  <si>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</si>
  <si>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</si>
  <si>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</si>
  <si>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</si>
  <si>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</si>
  <si>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</si>
  <si>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</si>
  <si>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</si>
  <si>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</si>
  <si>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</si>
  <si>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</si>
  <si>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</si>
  <si>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</si>
  <si>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</si>
  <si>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</si>
  <si>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</si>
  <si>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</si>
  <si>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</si>
  <si>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</si>
  <si>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</si>
  <si>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</si>
  <si>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</si>
  <si>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</si>
  <si>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</si>
  <si>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</si>
  <si>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</si>
  <si>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</si>
  <si>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</si>
  <si>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</si>
  <si>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</si>
  <si>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</si>
  <si>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</si>
  <si>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</si>
  <si>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</si>
  <si>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</si>
  <si>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</si>
  <si>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</si>
  <si>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</si>
  <si>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</si>
  <si>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</si>
  <si>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</si>
  <si>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</si>
  <si>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</si>
  <si>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</si>
  <si>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</si>
  <si>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</si>
  <si>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</si>
  <si>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</si>
  <si>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</si>
  <si>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</si>
  <si>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</si>
  <si>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</si>
  <si>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</si>
  <si>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</si>
  <si>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</si>
  <si>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</si>
  <si>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</si>
  <si>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</si>
  <si>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</si>
  <si>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</si>
  <si>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</si>
  <si>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</si>
  <si>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</si>
  <si>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</si>
  <si>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</si>
  <si>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</si>
  <si>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</si>
  <si>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</si>
  <si>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</si>
  <si>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</si>
  <si>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</si>
  <si>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</si>
  <si>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</si>
  <si>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</si>
  <si>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</si>
  <si>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</si>
  <si>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</si>
  <si>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</si>
  <si>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</si>
  <si>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</si>
  <si>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</si>
  <si>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</si>
  <si>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</si>
  <si>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</si>
  <si>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</si>
  <si>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</si>
  <si>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</si>
  <si>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</si>
  <si>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</si>
  <si>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</si>
  <si>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</si>
  <si>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</si>
  <si>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</si>
  <si>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</si>
  <si>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</si>
  <si>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</si>
  <si>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</si>
  <si>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</si>
  <si>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</si>
  <si>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</si>
  <si>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</si>
  <si>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</si>
  <si>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</si>
  <si>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</si>
  <si>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</si>
  <si>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</si>
  <si>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</si>
  <si>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</si>
  <si>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</si>
  <si>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</si>
  <si>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</si>
  <si>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</si>
  <si>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</si>
  <si>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</si>
  <si>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</si>
  <si>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</si>
  <si>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</si>
  <si>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</si>
  <si>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</si>
  <si>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</si>
  <si>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</si>
  <si>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</si>
  <si>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</si>
  <si>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</si>
  <si>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</si>
  <si>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</si>
  <si>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</si>
  <si>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</si>
  <si>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</si>
  <si>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</si>
  <si>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</si>
  <si>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</si>
  <si>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</si>
  <si>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</si>
  <si>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</si>
  <si>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</si>
  <si>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</si>
  <si>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</si>
  <si>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</si>
  <si>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</si>
  <si>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</si>
  <si>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</si>
  <si>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</si>
  <si>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</si>
  <si>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</si>
  <si>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</si>
  <si>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</si>
  <si>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</si>
  <si>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</si>
  <si>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</si>
  <si>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</si>
  <si>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</si>
  <si>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</si>
  <si>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</si>
  <si>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</si>
  <si>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</si>
  <si>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</si>
  <si>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</si>
  <si>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</si>
  <si>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</si>
  <si>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</si>
  <si>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</si>
  <si>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</si>
  <si>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</si>
  <si>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</si>
  <si>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</si>
  <si>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</si>
  <si>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</si>
  <si>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</si>
  <si>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</si>
  <si>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</si>
  <si>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</si>
  <si>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</si>
  <si>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</si>
  <si>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</si>
  <si>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</si>
  <si>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</si>
  <si>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</si>
  <si>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</si>
  <si>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</si>
  <si>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</si>
  <si>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</si>
  <si>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</si>
  <si>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</si>
  <si>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</si>
  <si>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</si>
  <si>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</si>
  <si>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</si>
  <si>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</si>
  <si>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</si>
  <si>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</si>
  <si>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</si>
  <si>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</si>
  <si>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</si>
  <si>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</si>
  <si>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</si>
  <si>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</si>
  <si>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</si>
  <si>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</si>
  <si>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</si>
  <si>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</si>
  <si>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</si>
  <si>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</si>
  <si>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</si>
  <si>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</si>
  <si>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</si>
  <si>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</si>
  <si>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</si>
  <si>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</si>
  <si>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</si>
  <si>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</si>
  <si>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</si>
  <si>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</si>
  <si>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</si>
  <si>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</si>
  <si>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</si>
  <si>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</si>
  <si>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</si>
  <si>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</si>
  <si>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</si>
  <si>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</si>
  <si>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</si>
  <si>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</si>
  <si>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</si>
  <si>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</si>
  <si>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</si>
  <si>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</si>
  <si>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</si>
  <si>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</si>
  <si>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</si>
  <si>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</si>
  <si>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</si>
  <si>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</si>
  <si>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</si>
  <si>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</si>
  <si>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</si>
  <si>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</si>
  <si>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</si>
  <si>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</si>
  <si>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</si>
  <si>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</si>
  <si>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</si>
  <si>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</si>
  <si>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</si>
  <si>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</si>
  <si>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</si>
  <si>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</si>
  <si>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</si>
  <si>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</si>
  <si>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</si>
  <si>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</si>
  <si>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</si>
  <si>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</si>
  <si>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</si>
  <si>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</si>
  <si>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</si>
  <si>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</si>
  <si>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</si>
  <si>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</si>
  <si>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</si>
  <si>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</si>
  <si>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</si>
  <si>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</si>
  <si>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</si>
  <si>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</si>
  <si>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</si>
  <si>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</si>
  <si>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</si>
  <si>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</si>
  <si>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</si>
  <si>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</si>
  <si>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</si>
  <si>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</si>
  <si>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</si>
  <si>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</si>
  <si>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</si>
  <si>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</si>
  <si>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</si>
  <si>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</si>
  <si>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</si>
  <si>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</si>
  <si>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</si>
  <si>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</si>
  <si>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</si>
  <si>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</si>
  <si>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</si>
  <si>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</si>
  <si>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</si>
  <si>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</si>
  <si>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</si>
  <si>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</si>
  <si>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</si>
  <si>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</si>
  <si>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</si>
  <si>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</si>
  <si>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</si>
  <si>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</si>
  <si>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</si>
  <si>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</si>
  <si>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</si>
  <si>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</si>
  <si>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</si>
  <si>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</si>
  <si>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</si>
  <si>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</si>
  <si>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</si>
  <si>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</si>
  <si>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</si>
  <si>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</si>
  <si>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</si>
  <si>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</si>
  <si>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</si>
  <si>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</si>
  <si>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</si>
  <si>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</si>
  <si>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</si>
  <si>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</si>
  <si>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</si>
  <si>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</si>
  <si>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</si>
  <si>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</si>
  <si>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</si>
  <si>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</si>
  <si>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</si>
  <si>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</si>
  <si>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</si>
  <si>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</si>
  <si>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</si>
  <si>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</si>
  <si>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</si>
  <si>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</si>
  <si>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</si>
  <si>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</si>
  <si>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</si>
  <si>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</si>
  <si>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</si>
  <si>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</si>
  <si>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</si>
  <si>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</si>
  <si>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</si>
  <si>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</si>
  <si>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</si>
  <si>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</si>
  <si>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</si>
  <si>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</si>
  <si>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</si>
  <si>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</si>
  <si>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</si>
  <si>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</si>
  <si>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</si>
  <si>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</si>
  <si>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</si>
  <si>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</si>
  <si>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</si>
  <si>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</si>
  <si>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</si>
  <si>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</si>
  <si>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</si>
  <si>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</si>
  <si>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</si>
  <si>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</si>
  <si>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</si>
  <si>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</si>
  <si>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</si>
  <si>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</si>
  <si>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</si>
  <si>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</si>
  <si>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</si>
  <si>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</si>
  <si>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</si>
  <si>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</si>
  <si>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</si>
  <si>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</si>
  <si>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</si>
  <si>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</si>
  <si>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</si>
  <si>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</si>
  <si>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</si>
  <si>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</si>
  <si>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</si>
  <si>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</si>
  <si>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</si>
  <si>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</si>
  <si>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</si>
  <si>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</si>
  <si>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</si>
  <si>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</si>
  <si>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</si>
  <si>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</si>
  <si>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</si>
  <si>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</si>
  <si>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</si>
  <si>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</si>
  <si>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</si>
  <si>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</si>
  <si>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</si>
  <si>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</si>
  <si>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</si>
  <si>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</si>
  <si>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</si>
  <si>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</si>
  <si>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</si>
  <si>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</si>
  <si>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</si>
  <si>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</si>
  <si>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</si>
  <si>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</si>
  <si>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</si>
  <si>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</si>
  <si>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</si>
  <si>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</si>
  <si>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</si>
  <si>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</si>
  <si>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</si>
  <si>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</si>
  <si>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</si>
  <si>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</si>
  <si>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</si>
  <si>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</si>
  <si>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</si>
  <si>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</si>
  <si>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</si>
  <si>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</si>
  <si>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</si>
  <si>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</si>
  <si>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</si>
  <si>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</si>
  <si>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</si>
  <si>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</si>
  <si>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</si>
  <si>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</si>
  <si>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</si>
  <si>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</si>
  <si>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</si>
  <si>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</si>
  <si>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</si>
  <si>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</si>
  <si>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</si>
  <si>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</si>
  <si>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</si>
  <si>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</si>
  <si>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</si>
  <si>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</si>
  <si>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</si>
  <si>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</si>
  <si>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</si>
  <si>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</si>
  <si>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</si>
  <si>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</si>
  <si>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</si>
  <si>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</si>
  <si>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</si>
  <si>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</si>
  <si>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</si>
  <si>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</si>
  <si>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</si>
  <si>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</si>
  <si>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</si>
  <si>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</si>
  <si>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</si>
  <si>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</si>
  <si>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</si>
  <si>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</si>
  <si>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</si>
  <si>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</si>
  <si>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</si>
  <si>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</si>
  <si>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</si>
  <si>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</si>
  <si>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</si>
  <si>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</si>
  <si>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</si>
  <si>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</si>
  <si>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</si>
  <si>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</si>
  <si>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</si>
  <si>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</si>
  <si>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</si>
  <si>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</si>
  <si>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</si>
  <si>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</si>
  <si>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</si>
  <si>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</si>
  <si>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</si>
  <si>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</si>
  <si>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</si>
  <si>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</si>
  <si>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</si>
  <si>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</si>
  <si>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</si>
  <si>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</si>
  <si>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</si>
  <si>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</si>
  <si>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</si>
  <si>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</si>
  <si>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</si>
  <si>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</si>
  <si>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</si>
  <si>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</si>
  <si>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</si>
  <si>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</si>
  <si>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</si>
  <si>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</si>
  <si>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</si>
  <si>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</si>
  <si>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</si>
  <si>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</si>
  <si>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</si>
  <si>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</si>
  <si>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</si>
  <si>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</si>
  <si>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</si>
  <si>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</si>
  <si>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</si>
  <si>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</si>
  <si>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</si>
  <si>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</si>
  <si>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</si>
  <si>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</si>
  <si>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</si>
  <si>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</si>
  <si>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</si>
  <si>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</si>
  <si>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</si>
  <si>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</si>
  <si>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</si>
  <si>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</si>
  <si>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</si>
  <si>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</si>
  <si>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</si>
  <si>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</si>
  <si>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</si>
  <si>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</si>
  <si>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</si>
  <si>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</si>
  <si>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</si>
  <si>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</si>
  <si>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</si>
  <si>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</si>
  <si>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</si>
  <si>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</si>
  <si>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</si>
  <si>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</si>
  <si>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</si>
  <si>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</si>
  <si>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</si>
  <si>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</si>
  <si>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</si>
  <si>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</si>
  <si>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</si>
  <si>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</si>
  <si>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</si>
  <si>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</si>
  <si>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</si>
  <si>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</si>
  <si>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</si>
  <si>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</si>
  <si>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</si>
  <si>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</si>
  <si>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</si>
  <si>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</si>
  <si>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</si>
  <si>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</si>
  <si>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</si>
  <si>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</si>
  <si>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</si>
  <si>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</si>
  <si>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</si>
  <si>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</si>
  <si>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</si>
  <si>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</si>
  <si>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</si>
  <si>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</si>
  <si>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</si>
  <si>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</si>
  <si>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</si>
  <si>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</si>
  <si>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</si>
  <si>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</si>
  <si>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</si>
  <si>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</si>
  <si>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</si>
  <si>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</si>
  <si>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</si>
  <si>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</si>
  <si>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</si>
  <si>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</si>
  <si>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</si>
  <si>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</si>
  <si>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</si>
  <si>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</si>
  <si>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</si>
  <si>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</si>
  <si>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</si>
  <si>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</si>
  <si>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</si>
  <si>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</si>
  <si>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</si>
  <si>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</si>
  <si>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</si>
  <si>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</si>
  <si>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</si>
  <si>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</si>
  <si>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</si>
  <si>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</si>
  <si>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</si>
  <si>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</si>
  <si>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</si>
  <si>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</si>
  <si>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</si>
  <si>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</si>
  <si>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</si>
  <si>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</si>
  <si>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</si>
  <si>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</si>
  <si>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</si>
  <si>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</si>
  <si>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</si>
  <si>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</si>
  <si>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</si>
  <si>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</si>
  <si>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</si>
  <si>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</si>
  <si>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</si>
  <si>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</si>
  <si>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</si>
  <si>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</si>
  <si>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</si>
  <si>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</si>
  <si>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</si>
  <si>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</si>
  <si>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</si>
  <si>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</si>
  <si>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</si>
  <si>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</si>
  <si>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</si>
  <si>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</si>
  <si>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</si>
  <si>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</si>
  <si>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</si>
  <si>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</si>
  <si>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</si>
  <si>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</si>
  <si>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</si>
  <si>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</si>
  <si>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</si>
  <si>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</si>
  <si>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</si>
  <si>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</si>
  <si>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</si>
  <si>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</si>
  <si>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</si>
  <si>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</si>
  <si>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</si>
  <si>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</si>
  <si>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</si>
  <si>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</si>
  <si>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</si>
  <si>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</si>
  <si>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</si>
  <si>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</si>
  <si>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</si>
  <si>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</si>
  <si>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</si>
  <si>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</si>
  <si>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</si>
  <si>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</si>
  <si>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</si>
  <si>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</si>
  <si>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</si>
  <si>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</si>
  <si>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</si>
  <si>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</si>
  <si>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</si>
  <si>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</si>
  <si>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</si>
  <si>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</si>
  <si>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</si>
  <si>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</si>
  <si>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</si>
  <si>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</si>
  <si>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</si>
  <si>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</si>
  <si>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</si>
  <si>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</si>
  <si>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</si>
  <si>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</si>
  <si>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</si>
  <si>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</si>
  <si>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</si>
  <si>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</si>
  <si>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</si>
  <si>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</si>
  <si>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</si>
  <si>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</si>
  <si>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</si>
  <si>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</si>
  <si>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</si>
  <si>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</si>
  <si>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</si>
  <si>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</si>
  <si>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</si>
  <si>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</si>
  <si>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</si>
  <si>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</si>
  <si>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</si>
  <si>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</si>
  <si>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</si>
  <si>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</si>
  <si>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</si>
  <si>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</si>
  <si>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</si>
  <si>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</si>
  <si>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</si>
  <si>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</si>
  <si>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</si>
  <si>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</si>
  <si>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</si>
  <si>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</si>
  <si>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</si>
  <si>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</si>
  <si>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</si>
  <si>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</si>
  <si>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</si>
  <si>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</si>
  <si>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</si>
  <si>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</si>
  <si>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</si>
  <si>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</si>
  <si>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</si>
  <si>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</si>
  <si>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</si>
  <si>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</si>
  <si>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</si>
  <si>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</si>
  <si>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</si>
  <si>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</si>
  <si>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</si>
  <si>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</si>
  <si>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</si>
  <si>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</si>
  <si>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</si>
  <si>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</si>
  <si>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</si>
  <si>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</si>
  <si>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</si>
  <si>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</si>
  <si>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</si>
  <si>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</si>
  <si>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</si>
  <si>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</si>
  <si>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</si>
  <si>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</si>
  <si>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</si>
  <si>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</si>
  <si>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</si>
  <si>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</si>
  <si>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</si>
  <si>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</si>
  <si>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</si>
  <si>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</si>
  <si>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</si>
  <si>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</si>
  <si>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</si>
  <si>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</si>
  <si>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</si>
  <si>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</si>
  <si>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</si>
  <si>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</si>
  <si>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</si>
  <si>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</si>
  <si>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</si>
  <si>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</si>
  <si>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</si>
  <si>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</si>
  <si>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</si>
  <si>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</si>
  <si>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</si>
  <si>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</si>
  <si>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</si>
  <si>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</si>
  <si>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</si>
  <si>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</si>
  <si>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</si>
  <si>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</si>
  <si>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</si>
  <si>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</si>
  <si>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</si>
  <si>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</si>
  <si>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</si>
  <si>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</si>
  <si>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</si>
  <si>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</si>
  <si>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</si>
  <si>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</si>
  <si>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</si>
  <si>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</si>
  <si>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</si>
  <si>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</si>
  <si>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</si>
  <si>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</si>
  <si>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</si>
  <si>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</si>
  <si>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</si>
  <si>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</si>
  <si>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</si>
  <si>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</si>
  <si>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</si>
  <si>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</si>
  <si>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</si>
  <si>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</si>
  <si>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</si>
  <si>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</si>
  <si>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</si>
  <si>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</si>
  <si>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</si>
  <si>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</si>
  <si>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</si>
  <si>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</si>
  <si>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</si>
  <si>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</si>
  <si>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</si>
  <si>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</si>
  <si>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</si>
  <si>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</si>
  <si>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</si>
  <si>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</si>
  <si>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</si>
  <si>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</si>
  <si>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</si>
  <si>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</si>
  <si>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</si>
  <si>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</si>
  <si>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</si>
  <si>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</si>
  <si>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</si>
  <si>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</si>
  <si>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</si>
  <si>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</si>
  <si>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</si>
  <si>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</si>
  <si>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</si>
  <si>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</si>
  <si>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</si>
  <si>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</si>
  <si>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</si>
  <si>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</si>
  <si>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</si>
  <si>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</si>
  <si>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</si>
  <si>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</si>
  <si>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</si>
  <si>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</si>
  <si>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</si>
  <si>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</si>
  <si>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</si>
  <si>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</si>
  <si>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</si>
  <si>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</si>
  <si>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</si>
  <si>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</si>
  <si>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</si>
  <si>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</si>
  <si>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</si>
  <si>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</si>
  <si>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</si>
  <si>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</si>
  <si>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</si>
  <si>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</si>
  <si>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</si>
  <si>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</si>
  <si>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</si>
  <si>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</si>
  <si>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</si>
  <si>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</si>
  <si>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</si>
  <si>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</si>
  <si>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</si>
  <si>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</si>
  <si>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</si>
  <si>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</si>
  <si>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</si>
  <si>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</si>
  <si>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</si>
  <si>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</si>
  <si>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</si>
  <si>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</si>
  <si>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</si>
  <si>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</si>
  <si>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</si>
  <si>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</si>
  <si>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</si>
  <si>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</si>
  <si>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</si>
  <si>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</si>
  <si>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</si>
  <si>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</si>
  <si>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</si>
  <si>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</si>
  <si>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</si>
  <si>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</si>
  <si>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</si>
  <si>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</si>
  <si>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</si>
  <si>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</si>
  <si>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</si>
  <si>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</si>
  <si>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</si>
  <si>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</si>
  <si>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</si>
  <si>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</si>
  <si>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</si>
  <si>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</si>
  <si>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</si>
  <si>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</si>
  <si>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</si>
  <si>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</si>
  <si>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</si>
  <si>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</si>
  <si>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</si>
  <si>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</si>
  <si>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</si>
  <si>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</si>
  <si>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</si>
  <si>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</si>
  <si>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</si>
  <si>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</si>
  <si>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</si>
  <si>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</si>
  <si>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</si>
  <si>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</si>
  <si>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</si>
  <si>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</si>
  <si>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</si>
  <si>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</si>
  <si>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</si>
  <si>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</si>
  <si>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</si>
  <si>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</si>
  <si>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</si>
  <si>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</si>
  <si>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</si>
  <si>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</si>
  <si>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</si>
  <si>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</si>
  <si>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</si>
  <si>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</si>
  <si>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</si>
  <si>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</si>
  <si>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</si>
  <si>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</si>
  <si>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</si>
  <si>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</si>
  <si>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</si>
  <si>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</si>
  <si>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</si>
  <si>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</si>
  <si>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</si>
  <si>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</si>
  <si>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</si>
  <si>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</si>
  <si>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</si>
  <si>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</si>
  <si>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</si>
  <si>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</si>
  <si>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</si>
  <si>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</si>
  <si>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</si>
  <si>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</si>
  <si>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</si>
  <si>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</si>
  <si>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</si>
  <si>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</si>
  <si>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</si>
  <si>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</si>
  <si>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</si>
  <si>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</si>
  <si>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</si>
  <si>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</si>
  <si>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</si>
  <si>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</si>
  <si>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</si>
  <si>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</si>
  <si>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</si>
  <si>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</si>
  <si>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</si>
  <si>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</si>
  <si>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</si>
  <si>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</si>
  <si>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</si>
  <si>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</si>
  <si>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</si>
  <si>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</si>
  <si>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</si>
  <si>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</si>
  <si>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</si>
  <si>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</si>
  <si>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</si>
  <si>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</si>
  <si>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</si>
  <si>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</si>
  <si>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</si>
  <si>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</si>
  <si>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</si>
  <si>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</si>
  <si>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</si>
  <si>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</si>
  <si>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</si>
  <si>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</si>
  <si>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</si>
  <si>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</si>
  <si>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</si>
  <si>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</si>
  <si>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</si>
  <si>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</si>
  <si>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</si>
  <si>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</si>
  <si>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</si>
  <si>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</si>
  <si>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</si>
  <si>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</si>
  <si>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</si>
  <si>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</si>
  <si>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</si>
  <si>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</si>
  <si>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</si>
  <si>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</si>
  <si>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</si>
  <si>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</si>
  <si>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</si>
  <si>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</si>
  <si>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</si>
  <si>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</si>
  <si>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</si>
  <si>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</si>
  <si>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</si>
  <si>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</si>
  <si>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</si>
  <si>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</si>
  <si>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</si>
  <si>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</si>
  <si>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</si>
  <si>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</si>
  <si>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</si>
  <si>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</si>
  <si>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</si>
  <si>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</si>
  <si>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</si>
  <si>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</si>
  <si>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</si>
  <si>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</si>
  <si>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</si>
  <si>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</si>
  <si>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</si>
  <si>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</si>
  <si>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</si>
  <si>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</si>
  <si>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</si>
  <si>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</si>
  <si>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</si>
  <si>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</si>
  <si>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</si>
  <si>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</si>
  <si>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</si>
  <si>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</si>
  <si>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</si>
  <si>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</si>
  <si>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</si>
  <si>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</si>
  <si>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</si>
  <si>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</si>
  <si>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</si>
  <si>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</si>
  <si>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</si>
  <si>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</si>
  <si>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</si>
  <si>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</si>
  <si>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</si>
  <si>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</si>
  <si>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</si>
  <si>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</si>
  <si>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</si>
  <si>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</si>
  <si>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</si>
  <si>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</si>
  <si>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</si>
  <si>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</si>
  <si>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</si>
  <si>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</si>
  <si>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</si>
  <si>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</si>
  <si>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</si>
  <si>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</si>
  <si>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</si>
  <si>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</si>
  <si>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</si>
  <si>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</si>
  <si>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</si>
  <si>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</si>
  <si>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</si>
  <si>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</si>
  <si>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</si>
  <si>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</si>
  <si>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</si>
  <si>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</si>
  <si>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</si>
  <si>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</si>
  <si>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</si>
  <si>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</si>
  <si>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</si>
  <si>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</si>
  <si>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</si>
  <si>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</si>
  <si>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</si>
  <si>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</si>
  <si>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</si>
  <si>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</si>
  <si>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</si>
  <si>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</si>
  <si>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</si>
  <si>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</si>
  <si>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</si>
  <si>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</si>
  <si>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</si>
  <si>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</si>
  <si>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</si>
  <si>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</si>
  <si>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</si>
  <si>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</si>
  <si>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</si>
  <si>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</si>
  <si>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</si>
  <si>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</si>
  <si>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</si>
  <si>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</si>
  <si>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</si>
  <si>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</si>
  <si>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</si>
  <si>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</si>
  <si>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</si>
  <si>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</si>
  <si>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</si>
  <si>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</si>
  <si>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</si>
  <si>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</si>
  <si>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</si>
  <si>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</si>
  <si>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</si>
  <si>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</si>
  <si>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</si>
  <si>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</si>
  <si>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</si>
  <si>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</si>
  <si>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</si>
  <si>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</si>
  <si>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</si>
  <si>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</si>
  <si>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</si>
  <si>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</si>
  <si>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</si>
  <si>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</si>
  <si>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</si>
  <si>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</si>
  <si>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</si>
  <si>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</si>
  <si>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</si>
  <si>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</si>
  <si>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</si>
  <si>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</si>
  <si>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</si>
  <si>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</si>
  <si>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</si>
  <si>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</si>
  <si>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</si>
  <si>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</si>
  <si>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</si>
  <si>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</si>
  <si>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</si>
  <si>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</si>
  <si>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</si>
  <si>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</si>
  <si>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</si>
  <si>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</si>
  <si>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</si>
  <si>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</si>
  <si>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</si>
  <si>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</si>
  <si>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</si>
  <si>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</si>
  <si>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</si>
  <si>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</si>
  <si>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</si>
  <si>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</si>
  <si>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</si>
  <si>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</si>
  <si>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</si>
  <si>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</si>
  <si>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</si>
  <si>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</si>
  <si>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</si>
  <si>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</si>
  <si>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</si>
  <si>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</si>
  <si>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</si>
  <si>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</si>
  <si>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</si>
  <si>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</si>
  <si>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</si>
  <si>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</si>
  <si>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</si>
  <si>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</si>
  <si>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</si>
  <si>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</si>
  <si>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</si>
  <si>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</si>
  <si>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</si>
  <si>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</si>
  <si>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</si>
  <si>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</si>
  <si>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</si>
  <si>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</si>
  <si>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</si>
  <si>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</si>
  <si>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</si>
  <si>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</si>
  <si>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</si>
  <si>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</si>
  <si>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</si>
  <si>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</si>
  <si>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</si>
  <si>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</si>
  <si>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</si>
  <si>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</si>
  <si>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</si>
  <si>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</si>
  <si>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</si>
  <si>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</si>
  <si>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</si>
  <si>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</si>
  <si>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</si>
  <si>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</si>
  <si>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</si>
  <si>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</si>
  <si>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</si>
  <si>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</si>
  <si>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</si>
  <si>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</si>
  <si>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</si>
  <si>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</si>
  <si>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</si>
  <si>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</si>
  <si>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</si>
  <si>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</si>
  <si>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</si>
  <si>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</si>
  <si>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</si>
  <si>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</si>
  <si>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</si>
  <si>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</si>
  <si>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</si>
  <si>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</si>
  <si>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</si>
  <si>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</si>
  <si>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</si>
  <si>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</si>
  <si>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</si>
  <si>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</si>
  <si>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</si>
  <si>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</si>
  <si>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</si>
  <si>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</si>
  <si>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</si>
  <si>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</si>
  <si>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</si>
  <si>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</si>
  <si>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</si>
  <si>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</si>
  <si>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</si>
  <si>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</si>
  <si>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</si>
  <si>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</si>
  <si>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</si>
  <si>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</si>
  <si>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</si>
  <si>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</si>
  <si>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</si>
  <si>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</si>
  <si>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</si>
  <si>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</si>
  <si>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</si>
  <si>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</si>
  <si>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</si>
  <si>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</si>
  <si>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</si>
  <si>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</si>
  <si>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</si>
  <si>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</si>
  <si>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</si>
  <si>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</si>
  <si>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</si>
  <si>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</si>
  <si>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</si>
  <si>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</si>
  <si>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</si>
  <si>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</si>
  <si>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</si>
  <si>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</si>
  <si>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</si>
  <si>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</si>
  <si>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</si>
  <si>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</si>
  <si>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</si>
  <si>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</si>
  <si>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</si>
  <si>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</si>
  <si>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</si>
  <si>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</si>
  <si>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</si>
  <si>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</si>
  <si>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</si>
  <si>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</si>
  <si>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</si>
  <si>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</si>
  <si>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</si>
  <si>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</si>
  <si>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</si>
  <si>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</si>
  <si>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</si>
  <si>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</si>
  <si>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</si>
  <si>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</si>
  <si>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</si>
  <si>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</si>
  <si>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</si>
  <si>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</si>
  <si>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</si>
  <si>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</si>
  <si>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</si>
  <si>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</si>
  <si>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</si>
  <si>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</si>
  <si>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</si>
  <si>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</si>
  <si>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</si>
  <si>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</si>
  <si>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</si>
  <si>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</si>
  <si>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</si>
  <si>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</si>
  <si>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</si>
  <si>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</si>
  <si>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</si>
  <si>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</si>
  <si>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</si>
  <si>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</si>
  <si>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</si>
  <si>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</si>
  <si>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</si>
  <si>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</si>
  <si>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</si>
  <si>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</si>
  <si>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</si>
  <si>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</si>
  <si>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</si>
  <si>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</si>
  <si>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</si>
  <si>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</si>
  <si>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</si>
  <si>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</si>
  <si>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</si>
  <si>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</si>
  <si>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</si>
  <si>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</si>
  <si>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</si>
  <si>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</si>
  <si>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</si>
  <si>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</si>
  <si>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</si>
  <si>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</si>
  <si>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</si>
  <si>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</si>
  <si>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</si>
  <si>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</si>
  <si>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</si>
  <si>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</si>
  <si>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</si>
  <si>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</si>
  <si>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</si>
  <si>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</si>
  <si>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</si>
  <si>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</si>
  <si>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</si>
  <si>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</si>
  <si>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</si>
  <si>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</si>
  <si>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</si>
  <si>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</si>
  <si>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</si>
  <si>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</si>
  <si>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</si>
  <si>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</si>
  <si>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</si>
  <si>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</si>
  <si>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</si>
  <si>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</si>
  <si>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</si>
  <si>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</si>
  <si>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</si>
  <si>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</si>
  <si>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</si>
  <si>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</si>
  <si>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</si>
  <si>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</si>
  <si>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</si>
  <si>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</si>
  <si>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</si>
  <si>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</si>
  <si>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</si>
  <si>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</si>
  <si>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</si>
  <si>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</si>
  <si>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</si>
  <si>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</si>
  <si>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</si>
  <si>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</si>
  <si>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</si>
  <si>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</si>
  <si>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</si>
  <si>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</si>
  <si>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</si>
  <si>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</si>
  <si>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</si>
  <si>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</si>
  <si>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</si>
  <si>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</si>
  <si>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</si>
  <si>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</si>
  <si>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</si>
  <si>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</si>
  <si>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</si>
  <si>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</si>
  <si>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</si>
  <si>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</si>
  <si>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</si>
  <si>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</si>
  <si>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</si>
  <si>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</si>
  <si>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</si>
  <si>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</si>
  <si>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</si>
  <si>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</si>
  <si>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</si>
  <si>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</si>
  <si>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</si>
  <si>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</si>
  <si>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</si>
  <si>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</si>
  <si>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</si>
  <si>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</si>
  <si>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</si>
  <si>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</si>
  <si>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</si>
  <si>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</si>
  <si>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</si>
  <si>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</si>
  <si>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</si>
  <si>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</si>
  <si>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</si>
  <si>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</si>
  <si>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</si>
  <si>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</si>
  <si>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</si>
  <si>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</si>
  <si>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</si>
  <si>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</si>
  <si>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</si>
  <si>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</si>
  <si>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</si>
  <si>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</si>
  <si>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</si>
  <si>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</si>
  <si>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</si>
  <si>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</si>
  <si>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</si>
  <si>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</si>
  <si>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</si>
  <si>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</si>
  <si>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</si>
  <si>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</si>
  <si>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</si>
  <si>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</si>
  <si>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</si>
  <si>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</si>
  <si>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</si>
  <si>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</si>
  <si>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</si>
  <si>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</si>
  <si>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</si>
  <si>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</si>
  <si>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</si>
  <si>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</si>
  <si>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</si>
  <si>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</si>
  <si>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</si>
  <si>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</si>
  <si>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</si>
  <si>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</si>
  <si>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</si>
  <si>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</si>
  <si>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</si>
  <si>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</si>
  <si>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</si>
  <si>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</si>
  <si>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</si>
  <si>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</si>
  <si>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</si>
  <si>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</si>
  <si>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</si>
  <si>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</si>
  <si>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</si>
  <si>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</si>
  <si>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</si>
  <si>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</si>
  <si>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</si>
  <si>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</si>
  <si>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</si>
  <si>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</si>
  <si>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</si>
  <si>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</si>
  <si>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</si>
  <si>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</si>
  <si>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</si>
  <si>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</si>
  <si>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</si>
  <si>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</si>
  <si>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</si>
  <si>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</si>
  <si>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</si>
  <si>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</si>
  <si>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</si>
  <si>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</si>
  <si>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</si>
  <si>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</si>
  <si>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</si>
  <si>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</si>
  <si>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</si>
  <si>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</si>
  <si>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</si>
  <si>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</si>
  <si>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</si>
  <si>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</si>
  <si>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</si>
  <si>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</si>
  <si>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</si>
  <si>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</si>
  <si>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</si>
  <si>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</si>
  <si>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</si>
  <si>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</si>
  <si>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</si>
  <si>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</si>
  <si>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</si>
  <si>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</si>
  <si>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</si>
  <si>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</si>
  <si>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</si>
  <si>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</si>
  <si>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</si>
  <si>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</si>
  <si>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</si>
  <si>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</si>
  <si>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</si>
  <si>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</si>
  <si>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</si>
  <si>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</si>
  <si>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</si>
  <si>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</si>
  <si>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</si>
  <si>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</si>
  <si>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</si>
  <si>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</si>
  <si>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</si>
  <si>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</si>
  <si>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</si>
  <si>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</si>
  <si>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</si>
  <si>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</si>
  <si>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</si>
  <si>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</si>
  <si>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</si>
  <si>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</si>
  <si>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</si>
  <si>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</si>
  <si>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</si>
  <si>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</si>
  <si>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</si>
  <si>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</si>
  <si>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</si>
  <si>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</si>
  <si>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</si>
  <si>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</si>
  <si>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</si>
  <si>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</si>
  <si>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</si>
  <si>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</si>
  <si>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</si>
  <si>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</si>
  <si>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</si>
  <si>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</si>
  <si>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</si>
  <si>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</si>
  <si>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</si>
  <si>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</si>
  <si>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</si>
  <si>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</si>
  <si>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</si>
  <si>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</si>
  <si>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</si>
  <si>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</si>
  <si>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</si>
  <si>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</si>
  <si>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</si>
  <si>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</si>
  <si>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</si>
  <si>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</si>
  <si>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</si>
  <si>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</si>
  <si>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</si>
  <si>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</si>
  <si>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</si>
  <si>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</si>
  <si>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</si>
  <si>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</si>
  <si>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</si>
  <si>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</si>
  <si>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</si>
  <si>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</si>
  <si>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</si>
  <si>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</si>
  <si>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</si>
  <si>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</si>
  <si>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</si>
  <si>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</si>
  <si>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</si>
  <si>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</si>
  <si>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</si>
  <si>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</si>
  <si>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</si>
  <si>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</si>
  <si>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</si>
  <si>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</si>
  <si>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</si>
  <si>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</si>
  <si>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</si>
  <si>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</si>
  <si>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</si>
  <si>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</si>
  <si>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</si>
  <si>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</si>
  <si>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</si>
  <si>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</si>
  <si>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</si>
  <si>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</si>
  <si>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</si>
  <si>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</si>
  <si>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</si>
  <si>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</si>
  <si>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</si>
  <si>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</si>
  <si>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</si>
  <si>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</si>
  <si>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</si>
  <si>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</si>
  <si>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</si>
  <si>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</si>
  <si>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</si>
  <si>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</si>
  <si>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</si>
  <si>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</si>
  <si>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</si>
  <si>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</si>
  <si>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</si>
  <si>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</si>
  <si>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</si>
  <si>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</si>
  <si>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</si>
  <si>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</si>
  <si>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</si>
  <si>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</si>
  <si>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</si>
  <si>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</si>
  <si>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</si>
  <si>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</si>
  <si>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</si>
  <si>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</si>
  <si>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</si>
  <si>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</si>
  <si>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</si>
  <si>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</si>
  <si>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</si>
  <si>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</si>
  <si>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</si>
  <si>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</si>
  <si>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</si>
  <si>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</si>
  <si>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</si>
  <si>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</si>
  <si>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</si>
  <si>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</si>
  <si>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</si>
  <si>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</si>
  <si>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</si>
  <si>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</si>
  <si>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</si>
  <si>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</si>
  <si>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</si>
  <si>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</si>
  <si>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</si>
  <si>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</si>
  <si>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</si>
  <si>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</si>
  <si>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</si>
  <si>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</si>
  <si>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</si>
  <si>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</si>
  <si>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</si>
  <si>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</si>
  <si>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</si>
  <si>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</si>
  <si>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</si>
  <si>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</si>
  <si>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</si>
  <si>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</si>
  <si>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</si>
  <si>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</si>
  <si>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</si>
  <si>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</si>
  <si>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</si>
  <si>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</si>
  <si>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</si>
  <si>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</si>
  <si>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</si>
  <si>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</si>
  <si>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</si>
  <si>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</si>
  <si>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</si>
  <si>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</si>
  <si>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</si>
  <si>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</si>
  <si>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</si>
  <si>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</si>
  <si>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</si>
  <si>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</si>
  <si>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</si>
  <si>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</si>
  <si>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</si>
  <si>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</si>
  <si>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</si>
  <si>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</si>
  <si>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</si>
  <si>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</si>
  <si>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</si>
  <si>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</si>
  <si>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</si>
  <si>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</si>
  <si>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</si>
  <si>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</si>
  <si>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</si>
  <si>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</si>
  <si>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</si>
  <si>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</si>
  <si>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</si>
  <si>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</si>
  <si>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</si>
  <si>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</si>
  <si>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</si>
  <si>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</si>
  <si>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</si>
  <si>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</si>
  <si>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</si>
  <si>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</si>
  <si>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</si>
  <si>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</si>
  <si>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</si>
  <si>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</si>
  <si>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</si>
  <si>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</si>
  <si>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</si>
  <si>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</si>
  <si>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</si>
  <si>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</si>
  <si>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</si>
  <si>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</si>
  <si>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</si>
  <si>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</si>
  <si>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</si>
  <si>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</si>
  <si>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</si>
  <si>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</si>
  <si>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</si>
  <si>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</si>
  <si>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</si>
  <si>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</si>
  <si>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</si>
  <si>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</si>
  <si>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</si>
  <si>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</si>
  <si>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</si>
  <si>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</si>
  <si>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</si>
  <si>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</si>
  <si>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</si>
  <si>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</si>
  <si>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</si>
  <si>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</si>
  <si>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</si>
  <si>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</si>
  <si>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</si>
  <si>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</si>
  <si>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</si>
  <si>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</si>
  <si>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</si>
  <si>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</si>
  <si>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</si>
  <si>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</si>
  <si>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</si>
  <si>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</si>
  <si>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</si>
  <si>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</si>
  <si>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</si>
  <si>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</si>
  <si>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</si>
  <si>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</si>
  <si>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</si>
  <si>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</si>
  <si>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</si>
  <si>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</si>
  <si>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</si>
  <si>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</si>
  <si>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</si>
  <si>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</si>
  <si>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</si>
  <si>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</si>
  <si>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</si>
  <si>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</si>
  <si>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</si>
  <si>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</si>
  <si>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</si>
  <si>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</si>
  <si>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</si>
  <si>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</si>
  <si>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</si>
  <si>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</si>
  <si>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</si>
  <si>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</si>
  <si>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</si>
  <si>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</si>
  <si>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</si>
  <si>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</si>
  <si>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</si>
  <si>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</si>
  <si>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</si>
  <si>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</si>
  <si>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</si>
  <si>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</si>
  <si>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</si>
  <si>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</si>
  <si>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</si>
  <si>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</si>
  <si>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</si>
  <si>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</si>
  <si>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</si>
  <si>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</si>
  <si>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</si>
  <si>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</si>
  <si>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</si>
  <si>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</si>
  <si>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</si>
  <si>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</si>
  <si>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</si>
  <si>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</si>
  <si>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</si>
  <si>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</si>
  <si>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</si>
  <si>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</si>
  <si>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</si>
  <si>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</si>
  <si>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</si>
  <si>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</si>
  <si>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</si>
  <si>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</si>
  <si>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</si>
  <si>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</si>
  <si>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</si>
  <si>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</si>
  <si>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</si>
  <si>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</si>
  <si>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</si>
  <si>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</si>
  <si>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</si>
  <si>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</si>
  <si>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</si>
  <si>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</si>
  <si>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</si>
  <si>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</si>
  <si>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</si>
  <si>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</si>
  <si>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</si>
  <si>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</si>
  <si>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</si>
  <si>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</si>
  <si>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</si>
  <si>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</si>
  <si>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</si>
  <si>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</si>
  <si>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</si>
  <si>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</si>
  <si>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</si>
  <si>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</si>
  <si>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</si>
  <si>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</si>
  <si>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</si>
  <si>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</si>
  <si>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</si>
  <si>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</si>
  <si>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</si>
  <si>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</si>
  <si>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</si>
  <si>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</si>
  <si>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</si>
  <si>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</si>
  <si>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</si>
  <si>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</si>
  <si>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</si>
  <si>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</si>
  <si>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</si>
  <si>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</si>
  <si>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</si>
  <si>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</si>
  <si>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</si>
  <si>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</si>
  <si>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</si>
  <si>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</si>
  <si>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</si>
  <si>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</si>
  <si>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</si>
  <si>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</si>
  <si>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</si>
  <si>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</si>
  <si>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</si>
  <si>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</si>
  <si>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</si>
  <si>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</si>
  <si>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</si>
  <si>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</si>
  <si>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</si>
  <si>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</si>
  <si>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</si>
  <si>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</si>
  <si>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</si>
  <si>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</si>
  <si>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</si>
  <si>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</si>
  <si>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</si>
  <si>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</si>
  <si>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</si>
  <si>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</si>
  <si>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</si>
  <si>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</si>
  <si>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</si>
  <si>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</si>
  <si>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</si>
  <si>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</si>
  <si>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</si>
  <si>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</si>
  <si>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</si>
  <si>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</si>
  <si>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</si>
  <si>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</si>
  <si>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</si>
  <si>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</si>
  <si>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</si>
  <si>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</si>
  <si>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</si>
  <si>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</si>
  <si>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</si>
  <si>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</si>
  <si>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</si>
  <si>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</si>
  <si>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</si>
  <si>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</si>
  <si>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</si>
  <si>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</si>
  <si>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</si>
  <si>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</si>
  <si>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</si>
  <si>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</si>
  <si>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</si>
  <si>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</si>
  <si>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</si>
  <si>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</si>
  <si>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</si>
  <si>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</si>
  <si>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</si>
  <si>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</si>
  <si>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</si>
  <si>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</si>
  <si>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</si>
  <si>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</si>
  <si>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</si>
  <si>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</si>
  <si>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</si>
  <si>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</si>
  <si>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</si>
  <si>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</si>
  <si>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</si>
  <si>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</si>
  <si>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</si>
  <si>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</si>
  <si>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</si>
  <si>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</si>
  <si>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</si>
  <si>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</si>
  <si>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</si>
  <si>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</si>
  <si>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</si>
  <si>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</si>
  <si>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</si>
  <si>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</si>
  <si>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</si>
  <si>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</si>
  <si>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</si>
  <si>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</si>
  <si>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</si>
  <si>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</si>
  <si>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</si>
  <si>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</si>
  <si>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</si>
  <si>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</si>
  <si>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</si>
  <si>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</si>
  <si>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</si>
  <si>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</si>
  <si>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</si>
  <si>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</si>
  <si>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</si>
  <si>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</si>
  <si>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</si>
  <si>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</si>
  <si>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</si>
  <si>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</si>
  <si>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</si>
  <si>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</si>
  <si>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</si>
  <si>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</si>
  <si>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</si>
  <si>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</si>
  <si>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</si>
  <si>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</si>
  <si>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</si>
  <si>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</si>
  <si>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</si>
  <si>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</si>
  <si>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</si>
  <si>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</si>
  <si>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</si>
  <si>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</si>
  <si>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</si>
  <si>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</si>
  <si>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</si>
  <si>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</si>
  <si>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</si>
  <si>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</si>
  <si>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</si>
  <si>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</si>
  <si>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</si>
  <si>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</si>
  <si>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</si>
  <si>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</si>
  <si>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</si>
  <si>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</si>
  <si>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</si>
  <si>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</si>
  <si>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</si>
  <si>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</si>
  <si>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</si>
  <si>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</si>
  <si>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</si>
  <si>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</si>
  <si>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</si>
  <si>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</si>
  <si>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</si>
  <si>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</si>
  <si>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</si>
  <si>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</si>
  <si>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</si>
  <si>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</si>
  <si>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</si>
  <si>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</si>
  <si>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</si>
  <si>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</si>
  <si>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</si>
  <si>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</si>
  <si>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</si>
  <si>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</si>
  <si>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</si>
  <si>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</si>
  <si>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</si>
  <si>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</si>
  <si>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</si>
  <si>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</si>
  <si>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</si>
  <si>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</si>
  <si>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</si>
  <si>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</si>
  <si>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</si>
  <si>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</si>
  <si>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</si>
  <si>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</si>
  <si>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</si>
  <si>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</si>
  <si>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</si>
  <si>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</si>
  <si>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</si>
  <si>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</si>
  <si>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</si>
  <si>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</si>
  <si>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</si>
  <si>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</si>
  <si>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</si>
  <si>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</si>
  <si>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</si>
  <si>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</si>
  <si>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</si>
  <si>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</si>
  <si>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</si>
  <si>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</si>
  <si>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</si>
  <si>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</si>
  <si>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</si>
  <si>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</si>
  <si>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</si>
  <si>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</si>
  <si>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</si>
  <si>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</si>
  <si>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</si>
  <si>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</si>
  <si>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</si>
  <si>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</si>
  <si>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</si>
  <si>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</si>
  <si>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</si>
  <si>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</si>
  <si>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</si>
  <si>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</si>
  <si>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</si>
  <si>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</si>
  <si>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</si>
  <si>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</si>
  <si>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</si>
  <si>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</si>
  <si>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</si>
  <si>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</si>
  <si>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</si>
  <si>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</si>
  <si>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</si>
  <si>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</si>
  <si>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</si>
  <si>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</si>
  <si>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</si>
  <si>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</si>
  <si>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</si>
  <si>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</si>
  <si>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</si>
  <si>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</si>
  <si>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</si>
  <si>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</si>
  <si>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</si>
  <si>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</si>
  <si>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</si>
  <si>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</si>
  <si>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</si>
  <si>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</si>
  <si>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</si>
  <si>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</si>
  <si>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</si>
  <si>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</si>
  <si>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</si>
  <si>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</si>
  <si>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</si>
  <si>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</si>
  <si>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</si>
  <si>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</si>
  <si>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</si>
  <si>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</si>
  <si>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</si>
  <si>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</si>
  <si>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</si>
  <si>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</si>
  <si>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</si>
  <si>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</si>
  <si>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</si>
  <si>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</si>
  <si>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</si>
  <si>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</si>
  <si>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</si>
  <si>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</si>
  <si>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</si>
  <si>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</si>
  <si>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</si>
  <si>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</si>
  <si>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</si>
  <si>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</si>
  <si>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</si>
  <si>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</si>
  <si>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</si>
  <si>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</si>
  <si>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</si>
  <si>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</si>
  <si>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</si>
  <si>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</si>
  <si>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</si>
  <si>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</si>
  <si>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</si>
  <si>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</si>
  <si>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</si>
  <si>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</si>
  <si>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</si>
  <si>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</si>
  <si>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</si>
  <si>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</si>
  <si>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</si>
  <si>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</si>
  <si>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</si>
  <si>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</si>
  <si>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</si>
  <si>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</si>
  <si>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</si>
  <si>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</si>
  <si>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</si>
  <si>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</si>
  <si>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</si>
  <si>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</si>
  <si>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</si>
  <si>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</si>
  <si>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</si>
  <si>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</si>
  <si>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</si>
  <si>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</si>
  <si>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</si>
  <si>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</si>
  <si>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</si>
  <si>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</si>
  <si>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</si>
  <si>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</si>
  <si>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</si>
  <si>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</si>
  <si>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</si>
  <si>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</si>
  <si>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</si>
  <si>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</si>
  <si>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</si>
  <si>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</si>
  <si>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</si>
  <si>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</si>
  <si>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</si>
  <si>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</si>
  <si>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</si>
  <si>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</si>
  <si>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</si>
  <si>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</si>
  <si>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</si>
  <si>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</si>
  <si>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</si>
  <si>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</si>
  <si>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</si>
  <si>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</si>
  <si>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</si>
  <si>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</si>
  <si>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</si>
  <si>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</si>
  <si>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</si>
  <si>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</si>
  <si>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</si>
  <si>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</si>
  <si>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</si>
  <si>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</si>
  <si>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</si>
  <si>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</si>
  <si>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</si>
  <si>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</si>
  <si>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</si>
  <si>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</si>
  <si>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</si>
  <si>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</si>
  <si>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</si>
  <si>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</si>
  <si>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</si>
  <si>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</si>
  <si>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</si>
  <si>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</si>
  <si>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</si>
  <si>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</si>
  <si>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</si>
  <si>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</si>
  <si>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</si>
  <si>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</si>
  <si>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</si>
  <si>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</si>
  <si>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</si>
  <si>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</si>
  <si>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</si>
  <si>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</si>
  <si>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</si>
  <si>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</si>
  <si>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</si>
  <si>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</si>
  <si>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</si>
  <si>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</si>
  <si>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</si>
  <si>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</si>
  <si>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</si>
  <si>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</si>
  <si>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</si>
  <si>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</si>
  <si>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</si>
  <si>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</si>
  <si>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</si>
  <si>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</si>
  <si>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</si>
  <si>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</si>
  <si>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</si>
  <si>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</si>
  <si>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</si>
  <si>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</si>
  <si>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</si>
  <si>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</si>
  <si>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</si>
  <si>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</si>
  <si>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</si>
  <si>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</si>
  <si>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</si>
  <si>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</si>
  <si>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</si>
  <si>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</si>
  <si>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</si>
  <si>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</si>
  <si>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</si>
  <si>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</si>
  <si>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</si>
  <si>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</si>
  <si>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</si>
  <si>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</si>
  <si>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</si>
  <si>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</si>
  <si>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</si>
  <si>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</si>
  <si>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</si>
  <si>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</si>
  <si>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</si>
  <si>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</si>
  <si>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</si>
  <si>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</si>
  <si>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</si>
  <si>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</si>
  <si>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</si>
  <si>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</si>
  <si>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</si>
  <si>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</si>
  <si>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</si>
  <si>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</si>
  <si>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</si>
  <si>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</si>
  <si>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</si>
  <si>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</si>
  <si>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</si>
  <si>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</si>
  <si>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</si>
  <si>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</si>
  <si>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</si>
  <si>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</si>
  <si>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</si>
  <si>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</si>
  <si>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</si>
  <si>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</si>
  <si>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</si>
  <si>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</si>
  <si>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</si>
  <si>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</si>
  <si>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</si>
  <si>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</si>
  <si>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</si>
  <si>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</si>
  <si>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</si>
  <si>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</si>
  <si>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</si>
  <si>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</si>
  <si>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</si>
  <si>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</si>
  <si>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</si>
  <si>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</si>
  <si>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</si>
  <si>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</si>
  <si>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</si>
  <si>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</si>
  <si>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</si>
  <si>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</si>
  <si>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</si>
  <si>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</si>
  <si>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</si>
  <si>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</si>
  <si>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</si>
  <si>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</si>
  <si>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</si>
  <si>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</si>
  <si>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</si>
  <si>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</si>
  <si>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</si>
  <si>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</si>
  <si>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</si>
  <si>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</si>
  <si>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</si>
  <si>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</si>
  <si>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</si>
  <si>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</si>
  <si>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</si>
  <si>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</si>
  <si>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</si>
  <si>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</si>
  <si>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</si>
  <si>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</si>
  <si>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</si>
  <si>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</si>
  <si>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</si>
  <si>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</si>
  <si>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</si>
  <si>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</si>
  <si>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</si>
  <si>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</si>
  <si>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</si>
  <si>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</si>
  <si>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</si>
  <si>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</si>
  <si>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</si>
  <si>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</si>
  <si>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</si>
  <si>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</si>
  <si>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</si>
  <si>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</si>
  <si>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</si>
  <si>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</si>
  <si>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</si>
  <si>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</si>
  <si>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</si>
  <si>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</si>
  <si>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</si>
  <si>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</si>
  <si>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</si>
  <si>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</si>
  <si>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</si>
  <si>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</si>
  <si>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</si>
  <si>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</si>
  <si>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</si>
  <si>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</si>
  <si>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</si>
  <si>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</si>
  <si>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</si>
  <si>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</si>
  <si>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</si>
  <si>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</si>
  <si>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</si>
  <si>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</si>
  <si>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</si>
  <si>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</si>
  <si>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</si>
  <si>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</si>
  <si>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</si>
  <si>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</si>
  <si>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</si>
  <si>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</si>
  <si>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</si>
  <si>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</si>
  <si>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</si>
  <si>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</si>
  <si>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</si>
  <si>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</si>
  <si>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</si>
  <si>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</si>
  <si>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</si>
  <si>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</si>
  <si>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</si>
  <si>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</si>
  <si>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</si>
  <si>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</si>
  <si>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</si>
  <si>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</si>
  <si>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</si>
  <si>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</si>
  <si>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</si>
  <si>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</si>
  <si>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</si>
  <si>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</si>
  <si>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</si>
  <si>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</si>
  <si>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</si>
  <si>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</si>
  <si>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</si>
  <si>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</si>
  <si>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</si>
  <si>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</si>
  <si>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</si>
  <si>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</si>
  <si>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</si>
  <si>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</si>
  <si>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</si>
  <si>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</si>
  <si>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</si>
  <si>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</si>
  <si>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</si>
  <si>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</si>
  <si>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</si>
  <si>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</si>
  <si>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</si>
  <si>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</si>
  <si>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</si>
  <si>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</si>
  <si>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</si>
  <si>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</si>
  <si>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</si>
  <si>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</si>
  <si>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</si>
  <si>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</si>
  <si>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</si>
  <si>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</si>
  <si>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</si>
  <si>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</si>
  <si>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</si>
  <si>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</si>
  <si>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</si>
  <si>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</si>
  <si>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</si>
  <si>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</si>
  <si>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</si>
  <si>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</si>
  <si>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</si>
  <si>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</si>
  <si>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</si>
  <si>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</si>
  <si>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</si>
  <si>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</si>
  <si>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</si>
  <si>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</si>
  <si>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</si>
  <si>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</si>
  <si>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</si>
  <si>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</si>
  <si>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</si>
  <si>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</si>
  <si>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</si>
  <si>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</si>
  <si>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</si>
  <si>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</si>
  <si>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</si>
  <si>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</si>
  <si>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</si>
  <si>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</si>
  <si>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</si>
  <si>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</si>
  <si>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</si>
  <si>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</si>
  <si>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</si>
  <si>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</si>
  <si>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</si>
  <si>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</si>
  <si>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</si>
  <si>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</si>
  <si>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</si>
  <si>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</si>
  <si>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</si>
  <si>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</si>
  <si>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</si>
  <si>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</si>
  <si>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</si>
  <si>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</si>
  <si>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</si>
  <si>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</si>
  <si>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</si>
  <si>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</si>
  <si>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</si>
  <si>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</si>
  <si>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</si>
  <si>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</si>
  <si>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</si>
  <si>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</si>
  <si>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</si>
  <si>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</si>
  <si>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</si>
  <si>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</si>
  <si>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</si>
  <si>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</si>
  <si>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</si>
  <si>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</si>
  <si>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</si>
  <si>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</si>
  <si>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</si>
  <si>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</si>
  <si>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</si>
  <si>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</si>
  <si>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</si>
  <si>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</si>
  <si>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</si>
  <si>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</si>
  <si>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</si>
  <si>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</si>
  <si>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</si>
  <si>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</si>
  <si>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</si>
  <si>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</si>
  <si>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</si>
  <si>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</si>
  <si>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</si>
  <si>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</si>
  <si>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</si>
  <si>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</si>
  <si>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</si>
  <si>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</si>
  <si>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</si>
  <si>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</si>
  <si>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</si>
  <si>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</si>
  <si>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</si>
  <si>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</si>
  <si>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</si>
  <si>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</si>
  <si>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</si>
  <si>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</si>
  <si>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</si>
  <si>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</si>
  <si>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</si>
  <si>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</si>
  <si>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</si>
  <si>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</si>
  <si>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</si>
  <si>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</si>
  <si>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</si>
  <si>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</si>
  <si>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</si>
  <si>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</si>
  <si>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</si>
  <si>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</si>
  <si>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</si>
  <si>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</si>
  <si>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</si>
  <si>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</si>
  <si>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</si>
  <si>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</si>
  <si>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</si>
  <si>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</si>
  <si>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</si>
  <si>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</si>
  <si>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</si>
  <si>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</si>
  <si>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</si>
  <si>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</si>
  <si>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</si>
  <si>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</si>
  <si>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</si>
  <si>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</si>
  <si>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</si>
  <si>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</si>
  <si>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</si>
  <si>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</si>
  <si>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</si>
  <si>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</si>
  <si>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</si>
  <si>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</si>
  <si>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</si>
  <si>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</si>
  <si>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</si>
  <si>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</si>
  <si>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</si>
  <si>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</si>
  <si>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</si>
  <si>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</si>
  <si>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</si>
  <si>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</si>
  <si>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</si>
  <si>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</si>
  <si>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</si>
  <si>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</si>
  <si>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</si>
  <si>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</si>
  <si>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</si>
  <si>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</si>
  <si>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</si>
  <si>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</si>
  <si>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</si>
  <si>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</si>
  <si>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</si>
  <si>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</si>
  <si>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</si>
  <si>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</si>
  <si>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</si>
  <si>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</si>
  <si>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</si>
  <si>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</si>
  <si>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</si>
  <si>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</si>
  <si>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</si>
  <si>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</si>
  <si>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</si>
  <si>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</si>
  <si>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</si>
  <si>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</si>
  <si>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</si>
  <si>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</si>
  <si>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</si>
  <si>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</si>
  <si>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</si>
  <si>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</si>
  <si>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</si>
  <si>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</si>
  <si>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</si>
  <si>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</si>
  <si>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</si>
  <si>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</si>
  <si>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</si>
  <si>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</si>
  <si>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</si>
  <si>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</si>
  <si>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</si>
  <si>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</si>
  <si>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</si>
  <si>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</si>
  <si>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</si>
  <si>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</si>
  <si>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</si>
  <si>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</si>
  <si>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</si>
  <si>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</si>
  <si>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</si>
  <si>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</si>
  <si>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</si>
  <si>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</si>
  <si>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</si>
  <si>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</si>
  <si>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</si>
  <si>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</si>
  <si>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</si>
  <si>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</si>
  <si>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</si>
  <si>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</si>
  <si>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</si>
  <si>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</si>
  <si>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</si>
  <si>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</si>
  <si>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</si>
  <si>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</si>
  <si>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</si>
  <si>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</si>
  <si>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</si>
  <si>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</si>
  <si>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</si>
  <si>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</si>
  <si>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</si>
  <si>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</si>
  <si>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</si>
  <si>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</si>
  <si>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</si>
  <si>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</si>
  <si>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</si>
  <si>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</si>
  <si>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</si>
  <si>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</si>
  <si>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</si>
  <si>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</si>
  <si>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</si>
  <si>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</si>
  <si>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</si>
  <si>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</si>
  <si>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</si>
  <si>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</si>
  <si>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</si>
  <si>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</si>
  <si>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</si>
  <si>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</si>
  <si>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</si>
  <si>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</si>
  <si>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</si>
  <si>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</si>
  <si>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</si>
  <si>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</si>
  <si>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</si>
  <si>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</si>
  <si>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</si>
  <si>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</si>
  <si>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</si>
  <si>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</si>
  <si>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</si>
  <si>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</si>
  <si>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</si>
  <si>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</si>
  <si>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</si>
  <si>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</si>
  <si>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</si>
  <si>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</si>
  <si>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</si>
  <si>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</si>
  <si>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</si>
  <si>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</si>
  <si>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</si>
  <si>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</si>
  <si>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</si>
  <si>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</si>
  <si>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</si>
  <si>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</si>
  <si>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</si>
  <si>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</si>
  <si>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</si>
  <si>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</si>
  <si>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</si>
  <si>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</si>
  <si>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</si>
  <si>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</si>
  <si>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</si>
  <si>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</si>
  <si>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</si>
  <si>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</si>
  <si>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</si>
  <si>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</si>
  <si>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</si>
  <si>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</si>
  <si>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</si>
  <si>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</si>
  <si>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</si>
  <si>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</si>
  <si>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</si>
  <si>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</si>
  <si>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</si>
  <si>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</si>
  <si>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</si>
  <si>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</si>
  <si>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</si>
  <si>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</si>
  <si>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</si>
  <si>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</si>
  <si>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</si>
  <si>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</si>
  <si>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</si>
  <si>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</si>
  <si>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</si>
  <si>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</si>
  <si>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</si>
  <si>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</si>
  <si>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</si>
  <si>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</si>
  <si>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</si>
  <si>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</si>
  <si>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</si>
  <si>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</si>
  <si>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</si>
  <si>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</si>
  <si>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</si>
  <si>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</si>
  <si>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</si>
  <si>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</si>
  <si>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</si>
  <si>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</si>
  <si>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</si>
  <si>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</si>
  <si>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</si>
  <si>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</si>
  <si>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</si>
  <si>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</si>
  <si>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</si>
  <si>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</si>
  <si>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</si>
  <si>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</si>
  <si>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</si>
  <si>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</si>
  <si>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</si>
  <si>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</si>
  <si>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</si>
  <si>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</si>
  <si>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</si>
  <si>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</si>
  <si>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</si>
  <si>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</si>
  <si>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</si>
  <si>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</si>
  <si>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</si>
  <si>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</si>
  <si>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</si>
  <si>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</si>
  <si>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</si>
  <si>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</si>
  <si>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</si>
  <si>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</si>
  <si>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</si>
  <si>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</si>
  <si>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</si>
  <si>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</si>
  <si>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</si>
  <si>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</si>
  <si>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</si>
  <si>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</si>
  <si>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</si>
  <si>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</si>
  <si>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</si>
  <si>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</si>
  <si>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</si>
  <si>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</si>
  <si>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</si>
  <si>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</si>
  <si>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</si>
  <si>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</si>
  <si>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</si>
  <si>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</si>
  <si>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</si>
  <si>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</si>
  <si>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</si>
  <si>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</si>
  <si>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</si>
  <si>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</si>
  <si>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</si>
  <si>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</si>
  <si>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</si>
  <si>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</si>
  <si>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</si>
  <si>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</si>
  <si>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</si>
  <si>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</si>
  <si>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</si>
  <si>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</si>
  <si>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</si>
  <si>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</si>
  <si>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</si>
  <si>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</si>
  <si>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</si>
  <si>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</si>
  <si>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</si>
  <si>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</si>
  <si>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</si>
  <si>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</si>
  <si>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</si>
  <si>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</si>
  <si>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</si>
  <si>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</si>
  <si>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</si>
  <si>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</si>
  <si>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</si>
  <si>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</si>
  <si>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</si>
  <si>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</si>
  <si>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</si>
  <si>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</si>
  <si>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</si>
  <si>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</si>
  <si>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</si>
  <si>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</si>
  <si>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</si>
  <si>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</si>
  <si>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</si>
  <si>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</si>
  <si>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</si>
  <si>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</si>
  <si>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</si>
  <si>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</si>
  <si>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</si>
  <si>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</si>
  <si>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</si>
  <si>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</si>
  <si>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</si>
  <si>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</si>
  <si>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</si>
  <si>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</si>
  <si>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</si>
  <si>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</si>
  <si>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</si>
  <si>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</si>
  <si>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</si>
  <si>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</si>
  <si>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</si>
  <si>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</si>
  <si>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</si>
  <si>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</si>
  <si>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</si>
  <si>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</si>
  <si>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</si>
  <si>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</si>
  <si>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</si>
  <si>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</si>
  <si>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</si>
  <si>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</si>
  <si>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</si>
  <si>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</si>
  <si>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</si>
  <si>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</si>
  <si>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</si>
  <si>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</si>
  <si>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</si>
  <si>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</si>
  <si>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</si>
  <si>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</si>
  <si>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</si>
  <si>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</si>
  <si>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</si>
  <si>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</si>
  <si>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</si>
  <si>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</si>
  <si>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</si>
  <si>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</si>
  <si>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</si>
  <si>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</si>
  <si>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</si>
  <si>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</si>
  <si>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</si>
  <si>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</si>
  <si>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</si>
  <si>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</si>
  <si>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</si>
  <si>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</si>
  <si>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</si>
  <si>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</si>
  <si>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</si>
  <si>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</si>
  <si>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</si>
  <si>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</si>
  <si>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</si>
  <si>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</si>
  <si>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</si>
  <si>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</si>
  <si>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</si>
  <si>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</si>
  <si>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</si>
  <si>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</si>
  <si>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</si>
  <si>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</si>
  <si>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</si>
  <si>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</si>
  <si>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</si>
  <si>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</si>
  <si>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</si>
  <si>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</si>
  <si>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</si>
  <si>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</si>
  <si>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</si>
  <si>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</si>
  <si>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</si>
  <si>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</si>
  <si>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</si>
  <si>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</si>
  <si>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</si>
  <si>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</si>
  <si>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</si>
  <si>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</si>
  <si>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</si>
  <si>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</si>
  <si>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</si>
  <si>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</si>
  <si>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</si>
  <si>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</si>
  <si>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</si>
  <si>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</si>
  <si>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</si>
  <si>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</si>
  <si>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</si>
  <si>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</si>
  <si>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</si>
  <si>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</si>
  <si>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</si>
  <si>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</si>
  <si>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</si>
  <si>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</si>
  <si>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</si>
  <si>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</si>
  <si>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</si>
  <si>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</si>
  <si>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</si>
  <si>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</si>
  <si>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</si>
  <si>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</si>
  <si>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</si>
  <si>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</si>
  <si>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</si>
  <si>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</si>
  <si>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</si>
  <si>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</si>
  <si>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</si>
  <si>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</si>
  <si>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</si>
  <si>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</si>
  <si>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</si>
  <si>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</si>
  <si>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</si>
  <si>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</si>
  <si>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</si>
  <si>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</si>
  <si>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</si>
  <si>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</si>
  <si>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</si>
  <si>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</si>
  <si>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</si>
  <si>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</si>
  <si>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</si>
  <si>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</si>
  <si>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</si>
  <si>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</si>
  <si>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</si>
  <si>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</si>
  <si>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</si>
  <si>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</si>
  <si>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</si>
  <si>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</si>
  <si>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</si>
  <si>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</si>
  <si>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</si>
  <si>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</si>
  <si>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</si>
  <si>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</si>
  <si>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</si>
  <si>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</si>
  <si>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</si>
  <si>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</si>
  <si>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</si>
  <si>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</si>
  <si>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</si>
  <si>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</si>
  <si>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</si>
  <si>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</si>
  <si>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</si>
  <si>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</si>
  <si>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</si>
  <si>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</si>
  <si>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</si>
  <si>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</si>
  <si>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</si>
  <si>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</si>
  <si>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</si>
  <si>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</si>
  <si>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</si>
  <si>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</si>
  <si>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</si>
  <si>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</si>
  <si>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</si>
  <si>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</si>
  <si>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</si>
  <si>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</si>
  <si>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</si>
  <si>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</si>
  <si>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</si>
  <si>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</si>
  <si>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</si>
  <si>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</si>
  <si>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</si>
  <si>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</si>
  <si>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</si>
  <si>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</si>
  <si>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</si>
  <si>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</si>
  <si>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</si>
  <si>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</si>
  <si>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</si>
  <si>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</si>
  <si>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</si>
  <si>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</si>
  <si>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</si>
  <si>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</si>
  <si>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</si>
  <si>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</si>
  <si>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</si>
  <si>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</si>
  <si>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</si>
  <si>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</si>
  <si>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</si>
  <si>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</si>
  <si>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</si>
  <si>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</si>
  <si>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</si>
  <si>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</si>
  <si>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</si>
  <si>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</si>
  <si>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</si>
  <si>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</si>
  <si>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</si>
  <si>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</si>
  <si>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</si>
  <si>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</si>
  <si>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</si>
  <si>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</si>
  <si>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</si>
  <si>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</si>
  <si>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</si>
  <si>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</si>
  <si>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</si>
  <si>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</si>
  <si>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</si>
  <si>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</si>
  <si>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</si>
  <si>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</si>
  <si>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</si>
  <si>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</si>
  <si>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</si>
  <si>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</si>
  <si>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</si>
  <si>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</si>
  <si>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</si>
  <si>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</si>
  <si>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</si>
  <si>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</si>
  <si>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</si>
  <si>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</si>
  <si>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</si>
  <si>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</si>
  <si>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</si>
  <si>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</si>
  <si>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</si>
  <si>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</si>
  <si>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</si>
  <si>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</si>
  <si>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</si>
  <si>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</si>
  <si>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</si>
  <si>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</si>
  <si>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</si>
  <si>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</si>
  <si>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</si>
  <si>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</si>
  <si>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</si>
  <si>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</si>
  <si>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</si>
  <si>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</si>
  <si>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</si>
  <si>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</si>
  <si>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</si>
  <si>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</si>
  <si>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</si>
  <si>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</si>
  <si>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</si>
  <si>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</si>
  <si>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</si>
  <si>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</si>
  <si>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</si>
  <si>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</si>
  <si>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</si>
  <si>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</si>
  <si>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</si>
  <si>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</si>
  <si>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</si>
  <si>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</si>
  <si>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</si>
  <si>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</si>
  <si>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</si>
  <si>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</si>
  <si>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</si>
  <si>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</si>
  <si>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</si>
  <si>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</si>
  <si>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</si>
  <si>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</si>
  <si>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</si>
  <si>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</si>
  <si>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</si>
  <si>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</si>
  <si>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</si>
  <si>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</si>
  <si>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</si>
  <si>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</si>
  <si>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</si>
  <si>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</si>
  <si>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</si>
  <si>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</si>
  <si>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</si>
  <si>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</si>
  <si>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</si>
  <si>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</si>
  <si>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</si>
  <si>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</si>
  <si>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</si>
  <si>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</si>
  <si>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</si>
  <si>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</si>
  <si>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</si>
  <si>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</si>
  <si>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</si>
  <si>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</si>
  <si>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</si>
  <si>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</si>
  <si>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</si>
  <si>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</si>
  <si>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</si>
  <si>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</si>
  <si>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</si>
  <si>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</si>
  <si>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</si>
  <si>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</si>
  <si>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</si>
  <si>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</si>
  <si>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</si>
  <si>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</si>
  <si>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</si>
  <si>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</si>
  <si>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</si>
  <si>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</si>
  <si>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</si>
  <si>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</si>
  <si>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</si>
  <si>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</si>
  <si>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</si>
  <si>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</si>
  <si>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</si>
  <si>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</si>
  <si>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</si>
  <si>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</si>
  <si>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</si>
  <si>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</si>
  <si>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</si>
  <si>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</si>
  <si>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</si>
  <si>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</si>
  <si>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</si>
  <si>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</si>
  <si>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</si>
  <si>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</si>
  <si>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</si>
  <si>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</si>
  <si>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</si>
  <si>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</si>
  <si>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</si>
  <si>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</si>
  <si>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</si>
  <si>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</si>
  <si>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</si>
  <si>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</si>
  <si>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</si>
  <si>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</si>
  <si>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</si>
  <si>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</si>
  <si>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</si>
  <si>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</si>
  <si>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</si>
  <si>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</si>
  <si>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</si>
  <si>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</si>
  <si>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</si>
  <si>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</si>
  <si>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</si>
  <si>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</si>
  <si>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</si>
  <si>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</si>
  <si>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</si>
  <si>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</si>
  <si>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</si>
  <si>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</si>
  <si>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</si>
  <si>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</si>
  <si>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</si>
  <si>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</si>
  <si>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</si>
  <si>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</si>
  <si>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</si>
  <si>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</si>
  <si>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</si>
  <si>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</si>
  <si>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</si>
  <si>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</si>
  <si>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</si>
  <si>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</si>
  <si>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</si>
  <si>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</si>
  <si>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</si>
  <si>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</si>
  <si>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</si>
  <si>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</si>
  <si>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</si>
  <si>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</si>
  <si>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</si>
  <si>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</si>
  <si>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</si>
  <si>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</si>
  <si>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</si>
  <si>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</si>
  <si>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</si>
  <si>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</si>
  <si>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</si>
  <si>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</si>
  <si>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</si>
  <si>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</si>
  <si>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</si>
  <si>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</si>
  <si>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</si>
  <si>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</si>
  <si>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</si>
  <si>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</si>
  <si>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</si>
  <si>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</si>
  <si>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</si>
  <si>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</si>
  <si>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</si>
  <si>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</si>
  <si>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</si>
  <si>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</si>
  <si>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</si>
  <si>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</si>
  <si>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</si>
  <si>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</si>
  <si>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</si>
  <si>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</si>
  <si>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</si>
  <si>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</si>
  <si>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</si>
  <si>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</si>
  <si>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</si>
  <si>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</si>
  <si>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</si>
  <si>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</si>
  <si>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</si>
  <si>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</si>
  <si>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</si>
  <si>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</si>
  <si>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</si>
  <si>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</si>
  <si>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</si>
  <si>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</si>
  <si>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</si>
  <si>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</si>
  <si>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</si>
  <si>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</si>
  <si>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</si>
  <si>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</si>
  <si>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</si>
  <si>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</si>
  <si>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</si>
  <si>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</si>
  <si>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</si>
  <si>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</si>
  <si>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</si>
  <si>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</si>
  <si>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</si>
  <si>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</si>
  <si>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</si>
  <si>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</si>
  <si>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</si>
  <si>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</si>
  <si>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</si>
  <si>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</si>
  <si>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</si>
  <si>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</si>
  <si>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</si>
  <si>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</si>
  <si>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</si>
  <si>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</si>
  <si>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</si>
  <si>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</si>
  <si>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</si>
  <si>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</si>
  <si>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</si>
  <si>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</si>
  <si>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</si>
  <si>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</si>
  <si>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</si>
  <si>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</si>
  <si>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</si>
  <si>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</si>
  <si>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</si>
  <si>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</si>
  <si>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</si>
  <si>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</si>
  <si>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</si>
  <si>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</si>
  <si>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</si>
  <si>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</si>
  <si>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</si>
  <si>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</si>
  <si>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</si>
  <si>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</si>
  <si>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</si>
  <si>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</si>
  <si>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</si>
  <si>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</si>
  <si>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</si>
  <si>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</si>
  <si>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</si>
  <si>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</si>
  <si>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</si>
  <si>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</si>
  <si>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</si>
  <si>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</si>
  <si>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</si>
  <si>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</si>
  <si>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</si>
  <si>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</si>
  <si>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</si>
  <si>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</si>
  <si>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</si>
  <si>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</si>
  <si>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</si>
  <si>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</si>
  <si>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</si>
  <si>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</si>
  <si>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</si>
  <si>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</si>
  <si>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</si>
  <si>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</si>
  <si>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</si>
  <si>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</si>
  <si>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</si>
  <si>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</si>
  <si>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</si>
  <si>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</si>
  <si>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</si>
  <si>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</si>
  <si>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</si>
  <si>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</si>
  <si>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</si>
  <si>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</si>
  <si>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</si>
  <si>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</si>
  <si>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</si>
  <si>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</si>
  <si>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</si>
  <si>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</si>
  <si>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</si>
  <si>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</si>
  <si>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</si>
  <si>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</si>
  <si>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</si>
  <si>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</si>
  <si>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</si>
  <si>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</si>
  <si>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</si>
  <si>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</si>
  <si>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</si>
  <si>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</si>
  <si>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</si>
  <si>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</si>
  <si>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</si>
  <si>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</si>
  <si>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</si>
  <si>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</si>
  <si>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</si>
  <si>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</si>
  <si>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</si>
  <si>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</si>
  <si>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</si>
  <si>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</si>
  <si>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</si>
  <si>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</si>
  <si>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</si>
  <si>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</si>
  <si>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</si>
  <si>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</si>
  <si>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</si>
  <si>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</si>
  <si>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</si>
  <si>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</si>
  <si>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</si>
  <si>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</si>
  <si>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</si>
  <si>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</si>
  <si>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</si>
  <si>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</si>
  <si>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</si>
  <si>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</si>
  <si>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</si>
  <si>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</si>
  <si>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</si>
  <si>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</si>
  <si>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</si>
  <si>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</si>
  <si>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</si>
  <si>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</si>
  <si>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</si>
  <si>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</si>
  <si>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</si>
  <si>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</si>
  <si>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</si>
  <si>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</si>
  <si>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</si>
  <si>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</si>
  <si>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</si>
  <si>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</si>
  <si>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</si>
  <si>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</si>
  <si>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</si>
  <si>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</si>
  <si>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</si>
  <si>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</si>
  <si>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</si>
  <si>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</si>
  <si>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</si>
  <si>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</si>
  <si>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</si>
  <si>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</si>
  <si>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</si>
  <si>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</si>
  <si>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</si>
  <si>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</si>
  <si>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</si>
  <si>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</si>
  <si>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</si>
  <si>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</si>
  <si>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</si>
  <si>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</si>
  <si>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</si>
  <si>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</si>
  <si>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</si>
  <si>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</si>
  <si>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</si>
  <si>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</si>
  <si>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</si>
  <si>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</si>
  <si>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</si>
  <si>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</si>
  <si>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</si>
  <si>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</si>
  <si>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</si>
  <si>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</si>
  <si>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</si>
  <si>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</si>
  <si>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</si>
  <si>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</si>
  <si>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</si>
  <si>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</si>
  <si>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</si>
  <si>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</si>
  <si>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</si>
  <si>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</si>
  <si>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</si>
  <si>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</si>
  <si>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</si>
  <si>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</si>
  <si>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</si>
  <si>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</si>
  <si>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</si>
  <si>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</si>
  <si>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</si>
  <si>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</si>
  <si>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</si>
  <si>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</si>
  <si>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</si>
  <si>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</si>
  <si>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</si>
  <si>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</si>
  <si>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</si>
  <si>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</si>
  <si>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</si>
  <si>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</si>
  <si>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</si>
  <si>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</si>
  <si>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</si>
  <si>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</si>
  <si>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</si>
  <si>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</si>
  <si>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</si>
  <si>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</si>
  <si>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</si>
  <si>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</si>
  <si>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</si>
  <si>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</si>
  <si>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</si>
  <si>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</si>
  <si>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</si>
  <si>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</si>
  <si>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</si>
  <si>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</si>
  <si>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</si>
  <si>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</si>
  <si>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</si>
  <si>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</si>
  <si>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</si>
  <si>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</si>
  <si>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</si>
  <si>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</si>
  <si>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</si>
  <si>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</si>
  <si>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</si>
  <si>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</si>
  <si>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</si>
  <si>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</si>
  <si>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</si>
  <si>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</si>
  <si>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</si>
  <si>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</si>
  <si>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</si>
  <si>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</si>
  <si>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</si>
  <si>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</si>
  <si>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</si>
  <si>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</si>
  <si>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</si>
  <si>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</si>
  <si>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</si>
  <si>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</si>
  <si>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</si>
  <si>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</si>
  <si>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</si>
  <si>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</si>
  <si>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</si>
  <si>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</si>
  <si>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</si>
  <si>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</si>
  <si>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</si>
  <si>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</si>
  <si>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</si>
  <si>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</si>
  <si>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</si>
  <si>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</si>
  <si>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</si>
  <si>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</si>
  <si>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</si>
  <si>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</si>
  <si>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</si>
  <si>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</si>
  <si>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</si>
  <si>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</si>
  <si>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</si>
  <si>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</si>
  <si>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</si>
  <si>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</si>
  <si>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</si>
  <si>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</si>
  <si>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</si>
  <si>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</si>
  <si>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</si>
  <si>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</si>
  <si>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</si>
  <si>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</si>
  <si>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</si>
  <si>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</si>
  <si>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</si>
  <si>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</si>
  <si>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</si>
  <si>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</si>
  <si>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</si>
  <si>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</si>
  <si>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</si>
  <si>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</si>
  <si>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</si>
  <si>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</si>
  <si>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</si>
  <si>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</si>
  <si>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</si>
  <si>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</si>
  <si>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</si>
  <si>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</si>
  <si>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</si>
  <si>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</si>
  <si>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</si>
  <si>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</si>
  <si>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</si>
  <si>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</si>
  <si>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</si>
  <si>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</si>
  <si>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</si>
  <si>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</si>
  <si>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</si>
  <si>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</si>
  <si>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</si>
  <si>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</si>
  <si>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</si>
  <si>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</si>
  <si>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</si>
  <si>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</si>
  <si>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</si>
  <si>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</si>
  <si>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</si>
  <si>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</si>
  <si>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</si>
  <si>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</si>
  <si>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</si>
  <si>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</si>
  <si>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</si>
  <si>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</si>
  <si>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</si>
  <si>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</si>
  <si>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</si>
  <si>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</si>
  <si>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</si>
  <si>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</si>
  <si>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</si>
  <si>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</si>
  <si>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</si>
  <si>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</si>
  <si>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</si>
  <si>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</si>
  <si>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</si>
  <si>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</si>
  <si>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</si>
  <si>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</si>
  <si>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</si>
  <si>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</si>
  <si>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</si>
  <si>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</si>
  <si>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</si>
  <si>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</si>
  <si>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</si>
  <si>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</si>
  <si>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</si>
  <si>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</si>
  <si>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</si>
  <si>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</si>
  <si>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</si>
  <si>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</si>
  <si>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</si>
  <si>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</si>
  <si>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</si>
  <si>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</si>
  <si>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</si>
  <si>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</si>
  <si>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</si>
  <si>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</si>
  <si>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</si>
  <si>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</si>
  <si>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</si>
  <si>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</si>
  <si>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</si>
  <si>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</si>
  <si>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</si>
  <si>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</si>
  <si>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</si>
  <si>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</si>
  <si>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</si>
  <si>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</si>
  <si>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</si>
  <si>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</si>
  <si>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</si>
  <si>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</si>
  <si>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</si>
  <si>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</si>
  <si>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</si>
  <si>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</si>
  <si>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</si>
  <si>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</si>
  <si>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</si>
  <si>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</si>
  <si>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</si>
  <si>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</si>
  <si>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</si>
  <si>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</si>
  <si>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</si>
  <si>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</si>
  <si>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</si>
  <si>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</si>
  <si>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</si>
  <si>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</si>
  <si>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</si>
  <si>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</si>
  <si>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</si>
  <si>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</si>
  <si>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</si>
  <si>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</si>
  <si>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</si>
  <si>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</si>
  <si>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</si>
  <si>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</si>
  <si>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</si>
  <si>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</si>
  <si>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</si>
  <si>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</si>
  <si>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</si>
  <si>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</si>
  <si>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</si>
  <si>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</si>
  <si>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</si>
  <si>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</si>
  <si>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</si>
  <si>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</si>
  <si>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</si>
  <si>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</si>
  <si>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</si>
  <si>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</si>
  <si>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</si>
  <si>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</si>
  <si>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</si>
  <si>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</si>
  <si>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</si>
  <si>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</si>
  <si>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</si>
  <si>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</si>
  <si>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</si>
  <si>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</si>
  <si>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</si>
  <si>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</si>
  <si>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</si>
  <si>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</si>
  <si>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</si>
  <si>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</si>
  <si>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</si>
  <si>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</si>
  <si>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</si>
  <si>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</si>
  <si>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</si>
  <si>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</si>
  <si>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</si>
  <si>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</si>
  <si>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</si>
  <si>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</si>
  <si>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</si>
  <si>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</si>
  <si>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</si>
  <si>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</si>
  <si>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</si>
  <si>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</si>
  <si>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</si>
  <si>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</si>
  <si>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</si>
  <si>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</si>
  <si>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</si>
  <si>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</si>
  <si>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</si>
  <si>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</si>
  <si>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</si>
  <si>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</si>
  <si>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</si>
  <si>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</si>
  <si>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</si>
  <si>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</si>
  <si>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</si>
  <si>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</si>
  <si>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</si>
  <si>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</si>
  <si>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</si>
  <si>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</si>
  <si>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</si>
  <si>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</si>
  <si>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</si>
  <si>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</si>
  <si>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</si>
  <si>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</si>
  <si>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</si>
  <si>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</si>
  <si>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</si>
  <si>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</si>
  <si>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</si>
  <si>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</si>
  <si>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</si>
  <si>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</si>
  <si>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</si>
  <si>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</si>
  <si>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</si>
  <si>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</si>
  <si>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</si>
  <si>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</si>
  <si>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</si>
  <si>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</si>
  <si>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</si>
  <si>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</si>
  <si>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</si>
  <si>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</si>
  <si>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</si>
  <si>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</si>
  <si>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</si>
  <si>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</si>
  <si>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</si>
  <si>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</si>
  <si>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</si>
  <si>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</si>
  <si>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</si>
  <si>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</si>
  <si>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</si>
  <si>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</si>
  <si>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</si>
  <si>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</si>
  <si>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</si>
  <si>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</si>
  <si>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</si>
  <si>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</si>
  <si>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</si>
  <si>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</si>
  <si>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</si>
  <si>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</si>
  <si>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</si>
  <si>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</si>
  <si>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</si>
  <si>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</si>
  <si>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</si>
  <si>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</si>
  <si>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</si>
  <si>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</si>
  <si>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</si>
  <si>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</si>
  <si>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</si>
  <si>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</si>
  <si>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</si>
  <si>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</si>
  <si>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</si>
  <si>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</si>
  <si>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</si>
  <si>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</si>
  <si>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</si>
  <si>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</si>
  <si>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</si>
  <si>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</si>
  <si>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</si>
  <si>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</si>
  <si>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</si>
  <si>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</si>
  <si>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</si>
  <si>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</si>
  <si>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</si>
  <si>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</si>
  <si>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</si>
  <si>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</si>
  <si>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</si>
  <si>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</si>
  <si>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</si>
  <si>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</si>
  <si>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</si>
  <si>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</si>
  <si>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</si>
  <si>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</si>
  <si>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</si>
  <si>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</si>
  <si>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</si>
  <si>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</si>
  <si>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</si>
  <si>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</si>
  <si>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</si>
  <si>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</si>
  <si>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</si>
  <si>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</si>
  <si>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</si>
  <si>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</si>
  <si>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</si>
  <si>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</si>
  <si>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</si>
  <si>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</si>
  <si>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</si>
  <si>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</si>
  <si>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</si>
  <si>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</si>
  <si>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</si>
  <si>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</si>
  <si>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</si>
  <si>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</si>
  <si>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</si>
  <si>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</si>
  <si>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</si>
  <si>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</si>
  <si>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</si>
  <si>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</si>
  <si>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</si>
  <si>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</si>
  <si>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</si>
  <si>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</si>
  <si>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</si>
  <si>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</si>
  <si>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</si>
  <si>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</si>
  <si>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</si>
  <si>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</si>
  <si>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</si>
  <si>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</si>
  <si>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</si>
  <si>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</si>
  <si>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</si>
  <si>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</si>
  <si>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</si>
  <si>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</si>
  <si>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</si>
  <si>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</si>
  <si>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</si>
  <si>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</si>
  <si>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</si>
  <si>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</si>
  <si>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</si>
  <si>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</si>
  <si>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</si>
  <si>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</si>
  <si>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</si>
  <si>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</si>
  <si>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</si>
  <si>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</si>
  <si>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</si>
  <si>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</si>
  <si>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</si>
  <si>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</si>
  <si>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</si>
  <si>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</si>
  <si>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</si>
  <si>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</si>
  <si>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</si>
  <si>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</si>
  <si>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</si>
  <si>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</si>
  <si>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</si>
  <si>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</si>
  <si>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</si>
  <si>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</si>
  <si>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</si>
  <si>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</si>
  <si>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</si>
  <si>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</si>
  <si>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</si>
  <si>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</si>
  <si>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</si>
  <si>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</si>
  <si>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</si>
  <si>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</si>
  <si>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</si>
  <si>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</si>
  <si>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</si>
  <si>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</si>
  <si>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</si>
  <si>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</si>
  <si>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</si>
  <si>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</si>
  <si>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</si>
  <si>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</si>
  <si>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</si>
  <si>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</si>
  <si>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</si>
  <si>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</si>
  <si>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</si>
  <si>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</si>
  <si>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</si>
  <si>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</si>
  <si>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</si>
  <si>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</si>
  <si>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</si>
  <si>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</si>
  <si>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</si>
  <si>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</si>
  <si>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</si>
  <si>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</si>
  <si>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</si>
  <si>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</si>
  <si>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</si>
  <si>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</si>
  <si>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</si>
  <si>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</si>
  <si>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</si>
  <si>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</si>
  <si>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</si>
  <si>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</si>
  <si>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</si>
  <si>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</si>
  <si>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</si>
  <si>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</si>
  <si>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</si>
  <si>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</si>
  <si>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</si>
  <si>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</si>
  <si>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</si>
  <si>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</si>
  <si>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</si>
  <si>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</si>
  <si>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</si>
  <si>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</si>
  <si>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</si>
  <si>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</si>
  <si>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</si>
  <si>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</si>
  <si>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</si>
  <si>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</si>
  <si>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</si>
  <si>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</si>
  <si>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</si>
  <si>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</si>
  <si>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</si>
  <si>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</si>
  <si>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</si>
  <si>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</si>
  <si>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</si>
  <si>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</si>
  <si>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</si>
  <si>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</si>
  <si>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</si>
  <si>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</si>
  <si>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</si>
  <si>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</si>
  <si>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</si>
  <si>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</si>
  <si>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</si>
  <si>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</si>
  <si>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</si>
  <si>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</si>
  <si>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</si>
  <si>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</si>
  <si>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</si>
  <si>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</si>
  <si>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</si>
  <si>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</si>
  <si>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</si>
  <si>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</si>
  <si>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</si>
  <si>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</si>
  <si>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</si>
  <si>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</si>
  <si>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</si>
  <si>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</si>
  <si>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</si>
  <si>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</si>
  <si>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</si>
  <si>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</si>
  <si>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</si>
  <si>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</si>
  <si>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</si>
  <si>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</si>
  <si>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</si>
  <si>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</si>
  <si>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</si>
  <si>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</si>
  <si>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</si>
  <si>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</si>
  <si>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</si>
  <si>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</si>
  <si>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</si>
  <si>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</si>
  <si>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</si>
  <si>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</si>
  <si>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</si>
  <si>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</si>
  <si>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</si>
  <si>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</si>
  <si>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</si>
  <si>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</si>
  <si>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</si>
  <si>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</si>
  <si>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</si>
  <si>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</si>
  <si>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</si>
  <si>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</si>
  <si>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</si>
  <si>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</si>
  <si>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</si>
  <si>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</si>
  <si>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</si>
  <si>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</si>
  <si>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</si>
  <si>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</si>
  <si>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</si>
  <si>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</si>
  <si>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</si>
  <si>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</si>
  <si>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</si>
  <si>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</si>
  <si>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</si>
  <si>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</si>
  <si>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</si>
  <si>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</si>
  <si>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</si>
  <si>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</si>
  <si>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</si>
  <si>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</si>
  <si>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</si>
  <si>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</si>
  <si>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</si>
  <si>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</si>
  <si>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</si>
  <si>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</si>
  <si>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</si>
  <si>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</si>
  <si>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</si>
  <si>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</si>
  <si>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</si>
  <si>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</si>
  <si>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</si>
  <si>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</si>
  <si>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</si>
  <si>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</si>
  <si>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</si>
  <si>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</si>
  <si>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</si>
  <si>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</si>
  <si>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</si>
  <si>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</si>
  <si>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</si>
  <si>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</si>
  <si>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</si>
  <si>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</si>
  <si>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</si>
  <si>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</si>
  <si>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</si>
  <si>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</si>
  <si>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</si>
  <si>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</si>
  <si>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</si>
  <si>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</si>
  <si>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</si>
  <si>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</si>
  <si>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</si>
  <si>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</si>
  <si>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</si>
  <si>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</si>
  <si>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</si>
  <si>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</si>
  <si>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</si>
  <si>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</si>
  <si>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</si>
  <si>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</si>
  <si>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</si>
  <si>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</si>
  <si>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</si>
  <si>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</si>
  <si>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</si>
  <si>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</si>
  <si>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</si>
  <si>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</si>
  <si>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</si>
  <si>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</si>
  <si>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</si>
  <si>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</si>
  <si>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</si>
  <si>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</si>
  <si>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</si>
  <si>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</si>
  <si>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</si>
  <si>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</si>
  <si>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</si>
  <si>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</si>
  <si>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</si>
  <si>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</si>
  <si>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</si>
  <si>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</si>
  <si>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</si>
  <si>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</si>
  <si>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</si>
  <si>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</si>
  <si>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</si>
  <si>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</si>
  <si>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</si>
  <si>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</si>
  <si>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</si>
  <si>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</si>
  <si>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</si>
  <si>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</si>
  <si>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</si>
  <si>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</si>
  <si>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</si>
  <si>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</si>
  <si>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</si>
  <si>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</si>
  <si>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</si>
  <si>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</si>
  <si>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</si>
  <si>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</si>
  <si>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</si>
  <si>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</si>
  <si>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</si>
  <si>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</si>
  <si>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</si>
  <si>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</si>
  <si>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</si>
  <si>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</si>
  <si>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</si>
  <si>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</si>
  <si>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</si>
  <si>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</si>
  <si>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</si>
  <si>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</si>
  <si>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</si>
  <si>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</si>
  <si>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</si>
  <si>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</si>
  <si>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</si>
  <si>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</si>
  <si>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</si>
  <si>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</si>
  <si>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</si>
  <si>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</si>
  <si>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</si>
  <si>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</si>
  <si>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</si>
  <si>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</si>
  <si>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</si>
  <si>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</si>
  <si>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</si>
  <si>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</si>
  <si>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</si>
  <si>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</si>
  <si>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</si>
  <si>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</si>
  <si>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</si>
  <si>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</si>
  <si>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</si>
  <si>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</si>
  <si>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</si>
  <si>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</si>
  <si>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</si>
  <si>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</si>
  <si>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</si>
  <si>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</si>
  <si>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</si>
  <si>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</si>
  <si>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</si>
  <si>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</si>
  <si>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</si>
  <si>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</si>
  <si>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</si>
  <si>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</si>
  <si>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</si>
  <si>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</si>
  <si>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</si>
  <si>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</si>
  <si>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</si>
  <si>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</si>
  <si>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</si>
  <si>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</si>
  <si>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</si>
  <si>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</si>
  <si>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</si>
  <si>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</si>
  <si>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</si>
  <si>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</si>
  <si>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</si>
  <si>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</si>
  <si>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</si>
  <si>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</si>
  <si>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</si>
  <si>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</si>
  <si>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</si>
  <si>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</si>
  <si>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</si>
  <si>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</si>
  <si>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</si>
  <si>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</si>
  <si>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</si>
  <si>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</si>
  <si>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</si>
  <si>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</si>
  <si>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</si>
  <si>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</si>
  <si>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</si>
  <si>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</si>
  <si>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</si>
  <si>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</si>
  <si>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</si>
  <si>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</si>
  <si>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</si>
  <si>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</si>
  <si>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</si>
  <si>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</si>
  <si>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</si>
  <si>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</si>
  <si>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</si>
  <si>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</si>
  <si>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</si>
  <si>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</si>
  <si>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</si>
  <si>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</si>
  <si>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</si>
  <si>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</si>
  <si>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</si>
  <si>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</si>
  <si>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</si>
  <si>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</si>
  <si>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</si>
  <si>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</si>
  <si>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</si>
  <si>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</si>
  <si>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</si>
  <si>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</si>
  <si>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</si>
  <si>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</si>
  <si>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</si>
  <si>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</si>
  <si>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</si>
  <si>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</si>
  <si>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</si>
  <si>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</si>
  <si>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</si>
  <si>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</si>
  <si>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</si>
  <si>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</si>
  <si>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</si>
  <si>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</si>
  <si>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</si>
  <si>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</si>
  <si>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Names</t>
  </si>
  <si>
    <t>English</t>
  </si>
  <si>
    <t>Maths</t>
  </si>
  <si>
    <t>a</t>
  </si>
  <si>
    <t>b</t>
  </si>
  <si>
    <t>c</t>
  </si>
  <si>
    <t>d</t>
  </si>
  <si>
    <t>e</t>
  </si>
  <si>
    <t>Total</t>
  </si>
  <si>
    <t>I am in pune</t>
  </si>
  <si>
    <t>dksljflkdsfkldsklfjldskjflkdsjflkdsfkjsdf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</si>
  <si>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</si>
  <si>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</si>
  <si>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</si>
  <si>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</si>
  <si>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</si>
  <si>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</si>
  <si>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</si>
  <si>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</si>
  <si>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</si>
  <si>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</si>
  <si>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</si>
  <si>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</si>
  <si>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kolhapur</t>
  </si>
  <si>
    <t>rahul,lk,25</t>
  </si>
  <si>
    <t>kapil,pune,23</t>
  </si>
  <si>
    <t>abhi,kop,26</t>
  </si>
  <si>
    <t>kapil</t>
  </si>
  <si>
    <t>rahul</t>
  </si>
  <si>
    <t>abhi</t>
  </si>
  <si>
    <t>Date</t>
  </si>
  <si>
    <t>Kharadi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</si>
</sst>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3" x14ac:knownFonts="1">
    <font>
      <sz val="10"/>
      <name val="MS Sans Serif"/>
    </font>
    <font>
      <sz val="8"/>
      <name val="MS Sans Serif"/>
    </font>
    <font>
      <sz val="10"/>
      <color rgb="FFFF000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applyFill="1"/>
    <xf numFmtId="0" fontId="2" fillId="0" borderId="0" xfId="0" applyFont="1"/>
    <xf numFmtId="164" fontId="0" fillId="0" borderId="0" xfId="0" applyNumberFormat="1"/>
    <xf numFmtId="0" fontId="0" fillId="2" borderId="0" xfId="0" quotePrefix="1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M25" sqref="M25"/>
    </sheetView>
  </sheetViews>
  <sheetFormatPr defaultRowHeight="11.5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10973</v>
      </c>
      <c r="N2" s="1" t="s">
        <v>28</v>
      </c>
      <c r="O2" s="6" t="s">
        <v>29</v>
      </c>
      <c r="P2" s="6" t="s">
        <v>30</v>
      </c>
      <c r="Q2" s="6" t="s">
        <v>31</v>
      </c>
      <c r="R2" s="6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10973</v>
      </c>
      <c r="N3" s="1" t="s">
        <v>32</v>
      </c>
      <c r="O3" s="6" t="s">
        <v>29</v>
      </c>
      <c r="P3" s="6" t="s">
        <v>33</v>
      </c>
      <c r="Q3" s="6" t="s">
        <v>34</v>
      </c>
      <c r="R3" s="6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10973</v>
      </c>
      <c r="N4" s="1" t="s">
        <v>41</v>
      </c>
      <c r="O4" s="6" t="s">
        <v>42</v>
      </c>
      <c r="P4" s="6" t="s">
        <v>43</v>
      </c>
      <c r="Q4" s="6" t="s">
        <v>44</v>
      </c>
      <c r="R4" s="6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10973</v>
      </c>
      <c r="N5" s="1" t="s">
        <v>50</v>
      </c>
      <c r="O5" s="6" t="s">
        <v>29</v>
      </c>
      <c r="P5" s="6" t="s">
        <v>51</v>
      </c>
      <c r="Q5" s="6" t="s">
        <v>52</v>
      </c>
      <c r="R5" s="6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10973</v>
      </c>
      <c r="N6" s="1" t="s">
        <v>53</v>
      </c>
      <c r="O6" s="6" t="s">
        <v>42</v>
      </c>
      <c r="P6" s="6" t="s">
        <v>54</v>
      </c>
      <c r="Q6" s="6" t="s">
        <v>55</v>
      </c>
      <c r="R6" s="6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10973</v>
      </c>
      <c r="N7" s="1" t="s">
        <v>58</v>
      </c>
      <c r="O7" s="6" t="s">
        <v>29</v>
      </c>
      <c r="P7" s="6" t="s">
        <v>59</v>
      </c>
      <c r="Q7" s="6" t="s">
        <v>60</v>
      </c>
      <c r="R7" s="6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10973</v>
      </c>
      <c r="N8" s="1" t="s">
        <v>61</v>
      </c>
      <c r="O8" s="6" t="s">
        <v>42</v>
      </c>
      <c r="P8" s="6" t="s">
        <v>62</v>
      </c>
      <c r="Q8" s="6" t="s">
        <v>63</v>
      </c>
      <c r="R8" s="6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10973</v>
      </c>
      <c r="N9" s="1" t="s">
        <v>64</v>
      </c>
      <c r="O9" s="6" t="s">
        <v>65</v>
      </c>
      <c r="P9" s="6" t="s">
        <v>66</v>
      </c>
      <c r="Q9" s="6" t="s">
        <v>67</v>
      </c>
      <c r="R9" s="6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/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10973</v>
      </c>
      <c r="N10" s="1" t="s">
        <v>68</v>
      </c>
      <c r="O10" s="6" t="s">
        <v>42</v>
      </c>
      <c r="P10" s="6" t="s">
        <v>69</v>
      </c>
      <c r="Q10" s="6" t="s">
        <v>70</v>
      </c>
      <c r="R10" s="6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10973</v>
      </c>
      <c r="N11" s="1" t="s">
        <v>71</v>
      </c>
      <c r="O11" s="6" t="s">
        <v>42</v>
      </c>
      <c r="P11" s="6" t="s">
        <v>72</v>
      </c>
      <c r="Q11" s="6" t="s">
        <v>73</v>
      </c>
      <c r="R11" s="6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10973</v>
      </c>
      <c r="N12" s="1" t="s">
        <v>74</v>
      </c>
      <c r="O12" s="6" t="s">
        <v>29</v>
      </c>
      <c r="P12" s="6" t="s">
        <v>51</v>
      </c>
      <c r="Q12" s="6" t="s">
        <v>75</v>
      </c>
      <c r="R12" s="6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10973</v>
      </c>
      <c r="N13" s="1" t="s">
        <v>76</v>
      </c>
      <c r="O13" s="6" t="s">
        <v>65</v>
      </c>
      <c r="P13" s="6" t="s">
        <v>66</v>
      </c>
      <c r="Q13" s="6" t="s">
        <v>77</v>
      </c>
      <c r="R13" s="6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10973</v>
      </c>
      <c r="N14" s="1" t="s">
        <v>82</v>
      </c>
      <c r="O14" s="6" t="s">
        <v>42</v>
      </c>
      <c r="P14" s="6" t="s">
        <v>83</v>
      </c>
      <c r="Q14" s="6" t="s">
        <v>84</v>
      </c>
      <c r="R14" s="6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10973</v>
      </c>
      <c r="N15" s="1" t="s">
        <v>89</v>
      </c>
      <c r="O15" s="6" t="s">
        <v>42</v>
      </c>
      <c r="P15" s="6" t="s">
        <v>69</v>
      </c>
      <c r="Q15" s="6" t="s">
        <v>90</v>
      </c>
      <c r="R15" s="6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10973</v>
      </c>
      <c r="N16" s="1" t="s">
        <v>97</v>
      </c>
      <c r="O16" s="6" t="s">
        <v>42</v>
      </c>
      <c r="P16" s="6" t="s">
        <v>72</v>
      </c>
      <c r="Q16" s="6" t="s">
        <v>98</v>
      </c>
      <c r="R16" s="6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10973</v>
      </c>
      <c r="N17" s="1" t="s">
        <v>99</v>
      </c>
      <c r="O17" s="6" t="s">
        <v>42</v>
      </c>
      <c r="P17" s="6" t="s">
        <v>69</v>
      </c>
      <c r="Q17" s="6" t="s">
        <v>100</v>
      </c>
      <c r="R17" s="6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10973</v>
      </c>
      <c r="N18" s="1" t="s">
        <v>105</v>
      </c>
      <c r="O18" s="6" t="s">
        <v>42</v>
      </c>
      <c r="P18" s="6" t="s">
        <v>54</v>
      </c>
      <c r="Q18" s="6" t="s">
        <v>106</v>
      </c>
      <c r="R18" s="6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10973</v>
      </c>
      <c r="N19" s="1" t="s">
        <v>111</v>
      </c>
      <c r="O19" s="6" t="s">
        <v>42</v>
      </c>
      <c r="P19" s="6" t="s">
        <v>54</v>
      </c>
      <c r="Q19" s="6" t="s">
        <v>112</v>
      </c>
      <c r="R19" s="6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10973</v>
      </c>
      <c r="N20" s="1" t="s">
        <v>116</v>
      </c>
      <c r="O20" s="6" t="s">
        <v>42</v>
      </c>
      <c r="P20" s="6" t="s">
        <v>62</v>
      </c>
      <c r="Q20" s="6" t="s">
        <v>117</v>
      </c>
      <c r="R20" s="6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6" t="s">
        <v>65</v>
      </c>
      <c r="P21" s="6" t="s">
        <v>66</v>
      </c>
      <c r="Q21" s="6" t="s">
        <v>119</v>
      </c>
      <c r="R21" s="6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6" t="s">
        <v>42</v>
      </c>
      <c r="P22" s="6" t="s">
        <v>69</v>
      </c>
      <c r="Q22" s="6" t="s">
        <v>121</v>
      </c>
      <c r="R22" s="6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6" t="s">
        <v>42</v>
      </c>
      <c r="P23" s="6" t="s">
        <v>62</v>
      </c>
      <c r="Q23" s="6" t="s">
        <v>127</v>
      </c>
      <c r="R23" s="6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6" t="s">
        <v>42</v>
      </c>
      <c r="P24" s="6" t="s">
        <v>72</v>
      </c>
      <c r="Q24" s="6" t="s">
        <v>129</v>
      </c>
      <c r="R24" s="6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sortState xmlns:xlrd2="http://schemas.microsoft.com/office/spreadsheetml/2017/richdata2" ref="A2:U9996">
    <sortCondition ref="A2:A9996"/>
  </sortState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4B40-AE6F-48EE-AB74-A014F438BA96}">
  <dimension ref="A5:AN53"/>
  <sheetViews>
    <sheetView topLeftCell="A10" zoomScale="130" zoomScaleNormal="140" workbookViewId="0">
      <selection activeCell="B27" sqref="B27"/>
    </sheetView>
  </sheetViews>
  <sheetFormatPr defaultRowHeight="11.55" x14ac:dyDescent="0.2"/>
  <cols>
    <col min="1" max="1" width="11.140625" bestFit="1" customWidth="1"/>
    <col min="5" max="5" width="22.140625" customWidth="1"/>
    <col min="9" max="9" width="11" customWidth="1"/>
    <col min="17" max="17" width="12" customWidth="1"/>
    <col min="22" max="26" width="11.140625" bestFit="1" customWidth="1"/>
    <col min="33" max="33" width="12.42578125" bestFit="1" customWidth="1"/>
    <col min="36" max="36" width="15.140625" customWidth="1"/>
    <col min="37" max="37" width="13.28515625" bestFit="1" customWidth="1"/>
    <col min="40" max="40" width="11.28515625" bestFit="1" customWidth="1"/>
  </cols>
  <sheetData>
    <row r="5" spans="1:40" x14ac:dyDescent="0.2">
      <c r="B5">
        <v>1</v>
      </c>
      <c r="C5">
        <v>2</v>
      </c>
      <c r="D5">
        <v>3</v>
      </c>
      <c r="E5">
        <v>3</v>
      </c>
      <c r="F5">
        <v>4</v>
      </c>
      <c r="G5">
        <v>5</v>
      </c>
      <c r="H5">
        <v>6</v>
      </c>
      <c r="I5">
        <v>4</v>
      </c>
      <c r="J5">
        <v>7</v>
      </c>
      <c r="K5">
        <v>5</v>
      </c>
      <c r="L5">
        <v>8</v>
      </c>
      <c r="M5">
        <f>SUM(B5:L5)</f>
        <v>48</v>
      </c>
      <c r="Q5">
        <v>1</v>
      </c>
      <c r="R5">
        <v>2</v>
      </c>
      <c r="S5">
        <v>3</v>
      </c>
      <c r="T5">
        <v>4</v>
      </c>
      <c r="U5">
        <v>5</v>
      </c>
      <c r="V5">
        <v>6</v>
      </c>
      <c r="W5">
        <v>7</v>
      </c>
      <c r="X5">
        <v>8</v>
      </c>
      <c r="Y5">
        <v>9</v>
      </c>
      <c r="Z5">
        <v>10</v>
      </c>
    </row>
    <row r="6" spans="1:40" x14ac:dyDescent="0.2">
      <c r="M6">
        <f>AVERAGE(B5:L5)</f>
        <v>4.3636363636363633</v>
      </c>
      <c r="Q6">
        <v>1</v>
      </c>
      <c r="R6">
        <v>2</v>
      </c>
      <c r="S6">
        <v>3</v>
      </c>
      <c r="T6">
        <v>4</v>
      </c>
      <c r="U6">
        <v>5</v>
      </c>
      <c r="V6">
        <v>6</v>
      </c>
      <c r="W6">
        <v>7</v>
      </c>
      <c r="X6">
        <v>8</v>
      </c>
      <c r="Y6">
        <v>9</v>
      </c>
      <c r="Z6">
        <v>10</v>
      </c>
      <c r="AA6">
        <v>11</v>
      </c>
      <c r="AB6">
        <v>12</v>
      </c>
      <c r="AC6">
        <v>13</v>
      </c>
      <c r="AD6">
        <v>14</v>
      </c>
      <c r="AE6">
        <v>15</v>
      </c>
      <c r="AF6">
        <v>16</v>
      </c>
      <c r="AG6">
        <v>17</v>
      </c>
      <c r="AL6">
        <v>1</v>
      </c>
      <c r="AN6" t="s">
        <v>10953</v>
      </c>
    </row>
    <row r="7" spans="1:40" x14ac:dyDescent="0.2">
      <c r="M7">
        <f>COUNT(B5:L5)</f>
        <v>11</v>
      </c>
      <c r="Q7">
        <v>1</v>
      </c>
      <c r="R7">
        <v>2</v>
      </c>
      <c r="AL7">
        <v>2</v>
      </c>
      <c r="AN7" t="s">
        <v>10954</v>
      </c>
    </row>
    <row r="8" spans="1:40" x14ac:dyDescent="0.2">
      <c r="M8">
        <f>MAX(B5:L5)</f>
        <v>8</v>
      </c>
      <c r="Q8">
        <v>2</v>
      </c>
      <c r="R8">
        <v>52</v>
      </c>
      <c r="AL8">
        <v>3</v>
      </c>
      <c r="AN8" t="s">
        <v>10955</v>
      </c>
    </row>
    <row r="9" spans="1:40" x14ac:dyDescent="0.2">
      <c r="M9">
        <f>MIN(B5:L5)</f>
        <v>1</v>
      </c>
      <c r="Q9">
        <v>3</v>
      </c>
      <c r="R9">
        <v>102</v>
      </c>
      <c r="AL9">
        <v>4</v>
      </c>
      <c r="AN9" t="s">
        <v>10956</v>
      </c>
    </row>
    <row r="10" spans="1:40" x14ac:dyDescent="0.2">
      <c r="Q10">
        <v>4</v>
      </c>
      <c r="R10">
        <v>152</v>
      </c>
      <c r="AL10">
        <v>5</v>
      </c>
      <c r="AN10" t="s">
        <v>10957</v>
      </c>
    </row>
    <row r="11" spans="1:40" x14ac:dyDescent="0.2">
      <c r="Q11">
        <v>5</v>
      </c>
      <c r="R11">
        <v>202</v>
      </c>
      <c r="AL11">
        <v>6</v>
      </c>
      <c r="AN11" t="s">
        <v>10958</v>
      </c>
    </row>
    <row r="12" spans="1:40" x14ac:dyDescent="0.2">
      <c r="Q12">
        <v>6</v>
      </c>
      <c r="R12">
        <v>252</v>
      </c>
      <c r="V12">
        <v>1</v>
      </c>
      <c r="W12">
        <v>2</v>
      </c>
      <c r="X12">
        <v>4</v>
      </c>
      <c r="Y12">
        <v>8</v>
      </c>
      <c r="Z12">
        <v>16</v>
      </c>
      <c r="AA12">
        <v>32</v>
      </c>
      <c r="AB12">
        <v>64</v>
      </c>
      <c r="AC12">
        <v>128</v>
      </c>
      <c r="AL12">
        <v>7</v>
      </c>
      <c r="AN12" t="s">
        <v>10959</v>
      </c>
    </row>
    <row r="13" spans="1:40" x14ac:dyDescent="0.2">
      <c r="Q13">
        <v>7</v>
      </c>
      <c r="R13">
        <v>302</v>
      </c>
      <c r="AL13">
        <v>8</v>
      </c>
      <c r="AN13" t="s">
        <v>10960</v>
      </c>
    </row>
    <row r="14" spans="1:40" x14ac:dyDescent="0.2">
      <c r="A14" s="3" t="s">
        <v>10942</v>
      </c>
      <c r="B14" s="4" t="s">
        <v>10943</v>
      </c>
      <c r="C14" s="4" t="s">
        <v>10944</v>
      </c>
      <c r="D14" s="4" t="s">
        <v>10950</v>
      </c>
      <c r="E14" s="4"/>
      <c r="F14" s="4"/>
      <c r="G14" s="4"/>
      <c r="Q14">
        <v>8</v>
      </c>
      <c r="R14">
        <v>352</v>
      </c>
      <c r="AL14">
        <v>9</v>
      </c>
      <c r="AN14" t="s">
        <v>10961</v>
      </c>
    </row>
    <row r="15" spans="1:40" x14ac:dyDescent="0.2">
      <c r="A15" s="3" t="s">
        <v>10945</v>
      </c>
      <c r="B15" s="4">
        <v>50</v>
      </c>
      <c r="C15" s="4">
        <v>60</v>
      </c>
      <c r="D15" s="4">
        <f>SUM(B15:C15)</f>
        <v>110</v>
      </c>
      <c r="E15" s="4"/>
      <c r="F15" s="4">
        <f>SUM(B15:E15)</f>
        <v>220</v>
      </c>
      <c r="G15" s="4">
        <f>SUM(B15:F15)</f>
        <v>440</v>
      </c>
      <c r="Q15">
        <v>9</v>
      </c>
      <c r="R15">
        <v>402</v>
      </c>
      <c r="V15" s="2">
        <v>44826</v>
      </c>
      <c r="W15" s="2">
        <v>44826</v>
      </c>
      <c r="X15" s="2">
        <v>44826</v>
      </c>
      <c r="Y15" s="2">
        <v>44826</v>
      </c>
      <c r="Z15" s="2">
        <v>44826</v>
      </c>
      <c r="AL15">
        <v>10</v>
      </c>
      <c r="AN15" t="s">
        <v>10962</v>
      </c>
    </row>
    <row r="16" spans="1:40" x14ac:dyDescent="0.2">
      <c r="A16" s="3" t="s">
        <v>10946</v>
      </c>
      <c r="B16" s="4">
        <v>51</v>
      </c>
      <c r="C16" s="4">
        <v>65</v>
      </c>
      <c r="D16" s="4">
        <f t="shared" ref="D16:D19" si="0">SUM(B16:C16)</f>
        <v>116</v>
      </c>
      <c r="E16" s="4"/>
      <c r="F16" s="4">
        <f t="shared" ref="F16:F19" si="1">SUM(B16:E16)</f>
        <v>232</v>
      </c>
      <c r="G16" s="4">
        <f>SUM(B16:F16)</f>
        <v>464</v>
      </c>
      <c r="Q16">
        <v>10</v>
      </c>
      <c r="R16">
        <v>452</v>
      </c>
      <c r="V16" s="2">
        <v>44827</v>
      </c>
      <c r="W16" s="2">
        <v>44827</v>
      </c>
      <c r="X16" s="2">
        <v>44827</v>
      </c>
      <c r="Y16" s="2">
        <v>44856</v>
      </c>
      <c r="Z16" s="2">
        <v>45191</v>
      </c>
      <c r="AG16" t="s">
        <v>10951</v>
      </c>
      <c r="AJ16" t="s">
        <v>10952</v>
      </c>
      <c r="AL16">
        <v>11</v>
      </c>
      <c r="AN16" t="s">
        <v>10963</v>
      </c>
    </row>
    <row r="17" spans="1:40" x14ac:dyDescent="0.2">
      <c r="A17" s="3" t="s">
        <v>10947</v>
      </c>
      <c r="B17" s="4">
        <v>52</v>
      </c>
      <c r="C17" s="4">
        <v>66</v>
      </c>
      <c r="D17" s="4">
        <f t="shared" si="0"/>
        <v>118</v>
      </c>
      <c r="E17" s="4"/>
      <c r="F17" s="4">
        <f t="shared" si="1"/>
        <v>236</v>
      </c>
      <c r="G17" s="4">
        <f>SUM(B17:F17)</f>
        <v>472</v>
      </c>
      <c r="Q17">
        <v>11</v>
      </c>
      <c r="R17">
        <v>502</v>
      </c>
      <c r="V17" s="2">
        <v>44828</v>
      </c>
      <c r="W17" s="2">
        <v>44828</v>
      </c>
      <c r="X17" s="2">
        <v>44830</v>
      </c>
      <c r="Y17" s="2">
        <v>44887</v>
      </c>
      <c r="Z17" s="2">
        <v>45557</v>
      </c>
      <c r="AG17" t="s">
        <v>10965</v>
      </c>
      <c r="AL17">
        <v>12</v>
      </c>
      <c r="AN17" t="s">
        <v>10964</v>
      </c>
    </row>
    <row r="18" spans="1:40" x14ac:dyDescent="0.2">
      <c r="A18" s="3" t="s">
        <v>10948</v>
      </c>
      <c r="B18" s="4">
        <v>53</v>
      </c>
      <c r="C18" s="4">
        <v>68</v>
      </c>
      <c r="D18" s="4"/>
      <c r="E18" s="4"/>
      <c r="F18" s="4">
        <f t="shared" si="1"/>
        <v>121</v>
      </c>
      <c r="G18" s="4">
        <f>SUM(B18:F18)</f>
        <v>242</v>
      </c>
      <c r="Q18">
        <v>12</v>
      </c>
      <c r="R18">
        <v>552</v>
      </c>
      <c r="V18" s="2">
        <v>44829</v>
      </c>
      <c r="W18" s="2">
        <v>44829</v>
      </c>
      <c r="X18" s="2">
        <v>44831</v>
      </c>
      <c r="Y18" s="2">
        <v>44917</v>
      </c>
      <c r="Z18" s="2">
        <v>45922</v>
      </c>
    </row>
    <row r="19" spans="1:40" x14ac:dyDescent="0.2">
      <c r="A19" s="3" t="s">
        <v>10949</v>
      </c>
      <c r="B19" s="4">
        <v>54</v>
      </c>
      <c r="C19" s="4">
        <v>62</v>
      </c>
      <c r="D19" s="4">
        <f t="shared" si="0"/>
        <v>116</v>
      </c>
      <c r="E19" s="4"/>
      <c r="F19" s="4">
        <f t="shared" si="1"/>
        <v>232</v>
      </c>
      <c r="G19" s="4">
        <f>SUM(B19:F19)</f>
        <v>464</v>
      </c>
      <c r="Q19">
        <v>13</v>
      </c>
      <c r="R19">
        <v>602</v>
      </c>
      <c r="V19" s="2">
        <v>44830</v>
      </c>
      <c r="W19" s="2">
        <v>44830</v>
      </c>
      <c r="X19" s="2">
        <v>44832</v>
      </c>
      <c r="Y19" s="2">
        <v>44948</v>
      </c>
      <c r="Z19" s="2">
        <v>46287</v>
      </c>
    </row>
    <row r="20" spans="1:40" x14ac:dyDescent="0.2">
      <c r="B20">
        <f>SUM(B15:B19)</f>
        <v>260</v>
      </c>
      <c r="C20">
        <f>SUM(C15:C19)</f>
        <v>321</v>
      </c>
      <c r="D20" s="4">
        <f>SUM(D15:D19)</f>
        <v>460</v>
      </c>
      <c r="Q20">
        <v>14</v>
      </c>
      <c r="R20">
        <v>652</v>
      </c>
      <c r="V20" s="2">
        <v>44831</v>
      </c>
      <c r="W20" s="2">
        <v>44831</v>
      </c>
      <c r="X20" s="2">
        <v>44833</v>
      </c>
      <c r="Y20" s="2">
        <v>44979</v>
      </c>
      <c r="Z20" s="2">
        <v>46652</v>
      </c>
    </row>
    <row r="21" spans="1:40" x14ac:dyDescent="0.2">
      <c r="Q21">
        <v>15</v>
      </c>
      <c r="R21">
        <v>702</v>
      </c>
      <c r="V21" s="2">
        <v>44832</v>
      </c>
      <c r="W21" s="2">
        <v>44832</v>
      </c>
      <c r="X21" s="2">
        <v>44834</v>
      </c>
      <c r="Y21" s="2">
        <v>45007</v>
      </c>
      <c r="Z21" s="2">
        <v>47018</v>
      </c>
      <c r="AK21" t="s">
        <v>10967</v>
      </c>
      <c r="AL21" t="s">
        <v>10969</v>
      </c>
      <c r="AM21">
        <v>23</v>
      </c>
    </row>
    <row r="22" spans="1:40" x14ac:dyDescent="0.2">
      <c r="B22">
        <f>SUM(B15:B19)</f>
        <v>260</v>
      </c>
      <c r="Q22">
        <v>16</v>
      </c>
      <c r="R22">
        <v>752</v>
      </c>
      <c r="V22" s="2">
        <v>44833</v>
      </c>
      <c r="W22" s="2">
        <v>44833</v>
      </c>
      <c r="X22" s="2">
        <v>44837</v>
      </c>
      <c r="Y22" s="2">
        <v>45038</v>
      </c>
      <c r="Z22" s="2">
        <v>47383</v>
      </c>
      <c r="AK22" t="s">
        <v>10966</v>
      </c>
      <c r="AL22" t="s">
        <v>10970</v>
      </c>
      <c r="AM22">
        <v>25</v>
      </c>
    </row>
    <row r="23" spans="1:40" x14ac:dyDescent="0.2">
      <c r="B23">
        <f>SUM(B15,B17,B19)</f>
        <v>156</v>
      </c>
      <c r="Q23">
        <v>17</v>
      </c>
      <c r="R23">
        <v>802</v>
      </c>
      <c r="V23" s="2">
        <v>44834</v>
      </c>
      <c r="W23" s="2">
        <v>44834</v>
      </c>
      <c r="X23" s="2">
        <v>44838</v>
      </c>
      <c r="Y23" s="2">
        <v>45068</v>
      </c>
      <c r="Z23" s="2">
        <v>47748</v>
      </c>
      <c r="AK23" t="s">
        <v>10968</v>
      </c>
      <c r="AL23" t="s">
        <v>10971</v>
      </c>
      <c r="AM23">
        <v>26</v>
      </c>
    </row>
    <row r="24" spans="1:40" x14ac:dyDescent="0.2">
      <c r="Q24">
        <v>18</v>
      </c>
      <c r="R24">
        <v>852</v>
      </c>
      <c r="V24" s="2">
        <v>44835</v>
      </c>
      <c r="W24" s="2">
        <v>44835</v>
      </c>
      <c r="X24" s="2">
        <v>44839</v>
      </c>
      <c r="Y24" s="2">
        <v>45099</v>
      </c>
      <c r="Z24" s="2">
        <v>48113</v>
      </c>
    </row>
    <row r="25" spans="1:40" x14ac:dyDescent="0.2">
      <c r="B25">
        <f>COUNTA(A14:D20)</f>
        <v>26</v>
      </c>
      <c r="Q25">
        <v>19</v>
      </c>
      <c r="R25">
        <v>902</v>
      </c>
      <c r="V25" s="2">
        <v>44836</v>
      </c>
      <c r="W25" s="2">
        <v>44836</v>
      </c>
      <c r="X25" s="2">
        <v>44840</v>
      </c>
      <c r="Y25" s="2">
        <v>45129</v>
      </c>
      <c r="Z25" s="2">
        <v>48479</v>
      </c>
    </row>
    <row r="26" spans="1:40" x14ac:dyDescent="0.2">
      <c r="B26">
        <f>COUNT(A14:D20)</f>
        <v>17</v>
      </c>
      <c r="I26">
        <v>50</v>
      </c>
      <c r="Q26">
        <v>20</v>
      </c>
      <c r="R26">
        <v>952</v>
      </c>
      <c r="V26" s="2">
        <v>44837</v>
      </c>
      <c r="W26" s="2">
        <v>44837</v>
      </c>
      <c r="X26" s="2">
        <v>44841</v>
      </c>
      <c r="Y26" s="2">
        <v>45160</v>
      </c>
      <c r="Z26" s="2">
        <v>48844</v>
      </c>
    </row>
    <row r="27" spans="1:40" x14ac:dyDescent="0.2">
      <c r="B27">
        <f>COUNTBLANK(A14:D20)</f>
        <v>2</v>
      </c>
      <c r="H27">
        <v>78</v>
      </c>
      <c r="I27">
        <f>H27-I3</f>
        <v>78</v>
      </c>
      <c r="Q27">
        <v>21</v>
      </c>
      <c r="R27">
        <v>1002</v>
      </c>
      <c r="V27" s="2">
        <v>44838</v>
      </c>
      <c r="W27" s="2">
        <v>44838</v>
      </c>
      <c r="X27" s="2">
        <v>44844</v>
      </c>
      <c r="Y27" s="2">
        <v>45191</v>
      </c>
      <c r="Z27" s="2">
        <v>49209</v>
      </c>
    </row>
    <row r="28" spans="1:40" x14ac:dyDescent="0.2">
      <c r="A28" t="s">
        <v>10972</v>
      </c>
      <c r="E28" s="5">
        <v>1.11111111111111E+18</v>
      </c>
      <c r="H28">
        <v>97</v>
      </c>
      <c r="Q28">
        <v>22</v>
      </c>
      <c r="R28">
        <v>1052</v>
      </c>
      <c r="V28" s="2">
        <v>44839</v>
      </c>
      <c r="W28" s="2">
        <v>44839</v>
      </c>
      <c r="X28" s="2">
        <v>44845</v>
      </c>
      <c r="Y28" s="2">
        <v>45221</v>
      </c>
      <c r="Z28" s="2">
        <v>49574</v>
      </c>
    </row>
    <row r="29" spans="1:40" x14ac:dyDescent="0.2">
      <c r="A29" s="2">
        <v>44830</v>
      </c>
      <c r="H29">
        <v>45</v>
      </c>
      <c r="Q29">
        <v>23</v>
      </c>
      <c r="R29">
        <v>1102</v>
      </c>
    </row>
    <row r="30" spans="1:40" x14ac:dyDescent="0.2">
      <c r="A30" s="2">
        <v>44831</v>
      </c>
      <c r="H30">
        <v>24</v>
      </c>
    </row>
    <row r="31" spans="1:40" x14ac:dyDescent="0.2">
      <c r="A31" s="2">
        <v>44832</v>
      </c>
      <c r="H31">
        <v>25</v>
      </c>
    </row>
    <row r="32" spans="1:40" x14ac:dyDescent="0.2">
      <c r="A32" s="2">
        <v>44833</v>
      </c>
      <c r="H32">
        <v>90</v>
      </c>
    </row>
    <row r="33" spans="1:1" x14ac:dyDescent="0.2">
      <c r="A33" s="2">
        <v>44834</v>
      </c>
    </row>
    <row r="34" spans="1:1" x14ac:dyDescent="0.2">
      <c r="A34" s="2">
        <v>44835</v>
      </c>
    </row>
    <row r="35" spans="1:1" x14ac:dyDescent="0.2">
      <c r="A35" s="2">
        <v>44836</v>
      </c>
    </row>
    <row r="36" spans="1:1" x14ac:dyDescent="0.2">
      <c r="A36" s="2">
        <v>44837</v>
      </c>
    </row>
    <row r="37" spans="1:1" x14ac:dyDescent="0.2">
      <c r="A37" s="2">
        <v>44838</v>
      </c>
    </row>
    <row r="38" spans="1:1" x14ac:dyDescent="0.2">
      <c r="A38" s="2">
        <v>44839</v>
      </c>
    </row>
    <row r="39" spans="1:1" x14ac:dyDescent="0.2">
      <c r="A39" s="2">
        <v>44840</v>
      </c>
    </row>
    <row r="40" spans="1:1" x14ac:dyDescent="0.2">
      <c r="A40" s="2">
        <v>44841</v>
      </c>
    </row>
    <row r="41" spans="1:1" x14ac:dyDescent="0.2">
      <c r="A41" s="2">
        <v>44842</v>
      </c>
    </row>
    <row r="42" spans="1:1" x14ac:dyDescent="0.2">
      <c r="A42" s="2">
        <v>44843</v>
      </c>
    </row>
    <row r="43" spans="1:1" x14ac:dyDescent="0.2">
      <c r="A43" s="2">
        <v>44844</v>
      </c>
    </row>
    <row r="44" spans="1:1" x14ac:dyDescent="0.2">
      <c r="A44" s="2">
        <v>44845</v>
      </c>
    </row>
    <row r="45" spans="1:1" x14ac:dyDescent="0.2">
      <c r="A45" s="2">
        <v>44846</v>
      </c>
    </row>
    <row r="46" spans="1:1" x14ac:dyDescent="0.2">
      <c r="A46" s="2">
        <v>44847</v>
      </c>
    </row>
    <row r="47" spans="1:1" x14ac:dyDescent="0.2">
      <c r="A47" s="2">
        <v>44848</v>
      </c>
    </row>
    <row r="48" spans="1:1" x14ac:dyDescent="0.2">
      <c r="A48" s="2">
        <v>44849</v>
      </c>
    </row>
    <row r="49" spans="1:1" x14ac:dyDescent="0.2">
      <c r="A49" s="2">
        <v>44850</v>
      </c>
    </row>
    <row r="50" spans="1:1" x14ac:dyDescent="0.2">
      <c r="A50" s="2">
        <v>44851</v>
      </c>
    </row>
    <row r="51" spans="1:1" x14ac:dyDescent="0.2">
      <c r="A51" s="2">
        <v>44852</v>
      </c>
    </row>
    <row r="52" spans="1:1" x14ac:dyDescent="0.2">
      <c r="A52" s="2">
        <v>44853</v>
      </c>
    </row>
    <row r="53" spans="1:1" x14ac:dyDescent="0.2">
      <c r="A53" s="2">
        <v>44854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29"/>
  <sheetViews>
    <sheetView workbookViewId="0">
      <selection sqref="A1:B5"/>
    </sheetView>
  </sheetViews>
  <sheetFormatPr defaultRowHeight="11.55" x14ac:dyDescent="0.2"/>
  <cols>
    <col min="22" max="26" width="11.140625" bestFit="1" customWidth="1"/>
    <col min="33" max="33" width="11.140625" bestFit="1" customWidth="1"/>
    <col min="36" max="36" width="32.85546875" bestFit="1" customWidth="1"/>
    <col min="40" max="40" width="10.5703125" bestFit="1" customWidth="1"/>
  </cols>
  <sheetData>
    <row r="1" spans="1:40" x14ac:dyDescent="0.2">
      <c r="A1" s="1" t="s">
        <v>5929</v>
      </c>
      <c r="B1" s="1" t="s">
        <v>11</v>
      </c>
    </row>
    <row r="2" spans="1:40" x14ac:dyDescent="0.2">
      <c r="A2" s="1" t="s">
        <v>5176</v>
      </c>
      <c r="B2" s="1" t="s">
        <v>40</v>
      </c>
    </row>
    <row r="3" spans="1:40" x14ac:dyDescent="0.2">
      <c r="A3" s="1" t="s">
        <v>2263</v>
      </c>
      <c r="B3" s="1" t="s">
        <v>134</v>
      </c>
    </row>
    <row r="4" spans="1:40" x14ac:dyDescent="0.2">
      <c r="A4" s="1" t="s">
        <v>4210</v>
      </c>
      <c r="B4" s="1" t="s">
        <v>96</v>
      </c>
    </row>
    <row r="5" spans="1:40" x14ac:dyDescent="0.2">
      <c r="A5" s="1" t="s">
        <v>683</v>
      </c>
      <c r="B5" s="1" t="s">
        <v>27</v>
      </c>
      <c r="Q5">
        <v>1</v>
      </c>
      <c r="R5">
        <v>2</v>
      </c>
      <c r="S5">
        <v>3</v>
      </c>
      <c r="T5">
        <v>4</v>
      </c>
      <c r="U5">
        <v>5</v>
      </c>
      <c r="V5">
        <v>6</v>
      </c>
      <c r="W5">
        <v>7</v>
      </c>
      <c r="X5">
        <v>8</v>
      </c>
      <c r="Y5">
        <v>9</v>
      </c>
      <c r="Z5">
        <v>10</v>
      </c>
    </row>
    <row r="6" spans="1:40" x14ac:dyDescent="0.2">
      <c r="Q6">
        <v>1</v>
      </c>
      <c r="R6">
        <v>2</v>
      </c>
      <c r="S6">
        <v>3</v>
      </c>
      <c r="T6">
        <v>4</v>
      </c>
      <c r="U6">
        <v>5</v>
      </c>
      <c r="V6">
        <v>6</v>
      </c>
      <c r="W6">
        <v>7</v>
      </c>
      <c r="X6">
        <v>8</v>
      </c>
      <c r="Y6">
        <v>9</v>
      </c>
      <c r="Z6">
        <v>10</v>
      </c>
      <c r="AA6">
        <v>11</v>
      </c>
      <c r="AB6">
        <v>12</v>
      </c>
      <c r="AC6">
        <v>13</v>
      </c>
      <c r="AD6">
        <v>14</v>
      </c>
      <c r="AE6">
        <v>15</v>
      </c>
      <c r="AF6">
        <v>16</v>
      </c>
      <c r="AG6">
        <v>17</v>
      </c>
      <c r="AL6">
        <v>1</v>
      </c>
      <c r="AN6" t="s">
        <v>10953</v>
      </c>
    </row>
    <row r="7" spans="1:40" x14ac:dyDescent="0.2">
      <c r="Q7">
        <v>1</v>
      </c>
      <c r="R7">
        <v>2</v>
      </c>
      <c r="AL7">
        <v>2</v>
      </c>
      <c r="AN7" t="s">
        <v>10954</v>
      </c>
    </row>
    <row r="8" spans="1:40" x14ac:dyDescent="0.2">
      <c r="Q8">
        <v>2</v>
      </c>
      <c r="R8">
        <v>52</v>
      </c>
      <c r="AL8">
        <v>3</v>
      </c>
      <c r="AN8" t="s">
        <v>10955</v>
      </c>
    </row>
    <row r="9" spans="1:40" x14ac:dyDescent="0.2">
      <c r="Q9">
        <v>3</v>
      </c>
      <c r="R9">
        <v>102</v>
      </c>
      <c r="AL9">
        <v>4</v>
      </c>
      <c r="AN9" t="s">
        <v>10956</v>
      </c>
    </row>
    <row r="10" spans="1:40" x14ac:dyDescent="0.2">
      <c r="Q10">
        <v>4</v>
      </c>
      <c r="R10">
        <v>152</v>
      </c>
      <c r="AL10">
        <v>5</v>
      </c>
      <c r="AN10" t="s">
        <v>10957</v>
      </c>
    </row>
    <row r="11" spans="1:40" x14ac:dyDescent="0.2">
      <c r="Q11">
        <v>5</v>
      </c>
      <c r="R11">
        <v>202</v>
      </c>
      <c r="AL11">
        <v>6</v>
      </c>
      <c r="AN11" t="s">
        <v>10958</v>
      </c>
    </row>
    <row r="12" spans="1:40" x14ac:dyDescent="0.2">
      <c r="Q12">
        <v>6</v>
      </c>
      <c r="R12">
        <v>252</v>
      </c>
      <c r="V12">
        <v>1</v>
      </c>
      <c r="W12">
        <v>2</v>
      </c>
      <c r="X12">
        <v>4</v>
      </c>
      <c r="Y12">
        <v>8</v>
      </c>
      <c r="Z12">
        <v>16</v>
      </c>
      <c r="AA12">
        <v>32</v>
      </c>
      <c r="AB12">
        <v>64</v>
      </c>
      <c r="AC12">
        <v>128</v>
      </c>
      <c r="AL12">
        <v>7</v>
      </c>
      <c r="AN12" t="s">
        <v>10959</v>
      </c>
    </row>
    <row r="13" spans="1:40" x14ac:dyDescent="0.2">
      <c r="Q13">
        <v>7</v>
      </c>
      <c r="R13">
        <v>302</v>
      </c>
      <c r="AL13">
        <v>8</v>
      </c>
      <c r="AN13" t="s">
        <v>10960</v>
      </c>
    </row>
    <row r="14" spans="1:40" x14ac:dyDescent="0.2">
      <c r="B14" s="4"/>
      <c r="C14" s="4"/>
      <c r="D14" s="4"/>
      <c r="E14" s="4"/>
      <c r="F14" s="4"/>
      <c r="G14" s="4"/>
      <c r="Q14">
        <v>8</v>
      </c>
      <c r="R14">
        <v>352</v>
      </c>
      <c r="AL14">
        <v>9</v>
      </c>
      <c r="AN14" t="s">
        <v>10961</v>
      </c>
    </row>
    <row r="15" spans="1:40" x14ac:dyDescent="0.2">
      <c r="B15" s="4"/>
      <c r="C15" s="4"/>
      <c r="D15" s="4"/>
      <c r="E15" s="4"/>
      <c r="F15" s="4"/>
      <c r="G15" s="4"/>
      <c r="Q15">
        <v>9</v>
      </c>
      <c r="R15">
        <v>402</v>
      </c>
      <c r="V15" s="2">
        <v>44826</v>
      </c>
      <c r="W15" s="2">
        <v>44826</v>
      </c>
      <c r="X15" s="2">
        <v>44826</v>
      </c>
      <c r="Y15" s="2">
        <v>44826</v>
      </c>
      <c r="Z15" s="2">
        <v>44826</v>
      </c>
      <c r="AL15">
        <v>10</v>
      </c>
      <c r="AN15" t="s">
        <v>10962</v>
      </c>
    </row>
    <row r="16" spans="1:40" x14ac:dyDescent="0.2">
      <c r="B16" s="4"/>
      <c r="C16" s="4"/>
      <c r="D16" s="4"/>
      <c r="E16" s="4"/>
      <c r="F16" s="4"/>
      <c r="G16" s="4"/>
      <c r="Q16">
        <v>10</v>
      </c>
      <c r="R16">
        <v>452</v>
      </c>
      <c r="V16" s="2">
        <v>44827</v>
      </c>
      <c r="W16" s="2">
        <v>44827</v>
      </c>
      <c r="X16" s="2">
        <v>44827</v>
      </c>
      <c r="Y16" s="2">
        <v>44856</v>
      </c>
      <c r="Z16" s="2">
        <v>45191</v>
      </c>
      <c r="AG16" t="s">
        <v>10951</v>
      </c>
      <c r="AJ16" t="s">
        <v>10952</v>
      </c>
      <c r="AL16">
        <v>11</v>
      </c>
      <c r="AN16" t="s">
        <v>10963</v>
      </c>
    </row>
    <row r="17" spans="2:40" x14ac:dyDescent="0.2">
      <c r="B17" s="4"/>
      <c r="C17" s="4"/>
      <c r="D17" s="4"/>
      <c r="E17" s="4"/>
      <c r="F17" s="4"/>
      <c r="G17" s="4"/>
      <c r="Q17">
        <v>11</v>
      </c>
      <c r="R17">
        <v>502</v>
      </c>
      <c r="V17" s="2">
        <v>44828</v>
      </c>
      <c r="W17" s="2">
        <v>44828</v>
      </c>
      <c r="X17" s="2">
        <v>44830</v>
      </c>
      <c r="Y17" s="2">
        <v>44887</v>
      </c>
      <c r="Z17" s="2">
        <v>45557</v>
      </c>
      <c r="AL17">
        <v>12</v>
      </c>
      <c r="AN17" t="s">
        <v>10964</v>
      </c>
    </row>
    <row r="18" spans="2:40" x14ac:dyDescent="0.2">
      <c r="B18" s="4"/>
      <c r="C18" s="4"/>
      <c r="D18" s="4"/>
      <c r="E18" s="4"/>
      <c r="F18" s="4"/>
      <c r="G18" s="4"/>
      <c r="Q18">
        <v>12</v>
      </c>
      <c r="R18">
        <v>552</v>
      </c>
      <c r="V18" s="2">
        <v>44829</v>
      </c>
      <c r="W18" s="2">
        <v>44829</v>
      </c>
      <c r="X18" s="2">
        <v>44831</v>
      </c>
      <c r="Y18" s="2">
        <v>44917</v>
      </c>
      <c r="Z18" s="2">
        <v>45922</v>
      </c>
    </row>
    <row r="19" spans="2:40" x14ac:dyDescent="0.2">
      <c r="B19" s="4"/>
      <c r="C19" s="4"/>
      <c r="D19" s="4"/>
      <c r="E19" s="4"/>
      <c r="F19" s="4"/>
      <c r="G19" s="4"/>
      <c r="Q19">
        <v>13</v>
      </c>
      <c r="R19">
        <v>602</v>
      </c>
      <c r="V19" s="2">
        <v>44830</v>
      </c>
      <c r="W19" s="2">
        <v>44830</v>
      </c>
      <c r="X19" s="2">
        <v>44832</v>
      </c>
      <c r="Y19" s="2">
        <v>44948</v>
      </c>
      <c r="Z19" s="2">
        <v>46287</v>
      </c>
    </row>
    <row r="20" spans="2:40" x14ac:dyDescent="0.2">
      <c r="Q20">
        <v>14</v>
      </c>
      <c r="R20">
        <v>652</v>
      </c>
      <c r="V20" s="2">
        <v>44831</v>
      </c>
      <c r="W20" s="2">
        <v>44831</v>
      </c>
      <c r="X20" s="2">
        <v>44833</v>
      </c>
      <c r="Y20" s="2">
        <v>44979</v>
      </c>
      <c r="Z20" s="2">
        <v>46652</v>
      </c>
    </row>
    <row r="21" spans="2:40" x14ac:dyDescent="0.2">
      <c r="Q21">
        <v>15</v>
      </c>
      <c r="R21">
        <v>702</v>
      </c>
      <c r="V21" s="2">
        <v>44832</v>
      </c>
      <c r="W21" s="2">
        <v>44832</v>
      </c>
      <c r="X21" s="2">
        <v>44834</v>
      </c>
      <c r="Y21" s="2">
        <v>45007</v>
      </c>
      <c r="Z21" s="2">
        <v>47018</v>
      </c>
    </row>
    <row r="22" spans="2:40" x14ac:dyDescent="0.2">
      <c r="Q22">
        <v>16</v>
      </c>
      <c r="R22">
        <v>752</v>
      </c>
      <c r="V22" s="2">
        <v>44833</v>
      </c>
      <c r="W22" s="2">
        <v>44833</v>
      </c>
      <c r="X22" s="2">
        <v>44837</v>
      </c>
      <c r="Y22" s="2">
        <v>45038</v>
      </c>
      <c r="Z22" s="2">
        <v>47383</v>
      </c>
    </row>
    <row r="23" spans="2:40" x14ac:dyDescent="0.2">
      <c r="Q23">
        <v>17</v>
      </c>
      <c r="R23">
        <v>802</v>
      </c>
      <c r="V23" s="2">
        <v>44834</v>
      </c>
      <c r="W23" s="2">
        <v>44834</v>
      </c>
      <c r="X23" s="2">
        <v>44838</v>
      </c>
      <c r="Y23" s="2">
        <v>45068</v>
      </c>
      <c r="Z23" s="2">
        <v>47748</v>
      </c>
    </row>
    <row r="24" spans="2:40" x14ac:dyDescent="0.2">
      <c r="Q24">
        <v>18</v>
      </c>
      <c r="R24">
        <v>852</v>
      </c>
      <c r="V24" s="2">
        <v>44835</v>
      </c>
      <c r="W24" s="2">
        <v>44835</v>
      </c>
      <c r="X24" s="2">
        <v>44839</v>
      </c>
      <c r="Y24" s="2">
        <v>45099</v>
      </c>
      <c r="Z24" s="2">
        <v>48113</v>
      </c>
    </row>
    <row r="25" spans="2:40" x14ac:dyDescent="0.2">
      <c r="Q25">
        <v>19</v>
      </c>
      <c r="R25">
        <v>902</v>
      </c>
      <c r="V25" s="2">
        <v>44836</v>
      </c>
      <c r="W25" s="2">
        <v>44836</v>
      </c>
      <c r="X25" s="2">
        <v>44840</v>
      </c>
      <c r="Y25" s="2">
        <v>45129</v>
      </c>
      <c r="Z25" s="2">
        <v>48479</v>
      </c>
    </row>
    <row r="26" spans="2:40" x14ac:dyDescent="0.2">
      <c r="Q26">
        <v>20</v>
      </c>
      <c r="R26">
        <v>952</v>
      </c>
      <c r="V26" s="2">
        <v>44837</v>
      </c>
      <c r="W26" s="2">
        <v>44837</v>
      </c>
      <c r="X26" s="2">
        <v>44841</v>
      </c>
      <c r="Y26" s="2">
        <v>45160</v>
      </c>
      <c r="Z26" s="2">
        <v>48844</v>
      </c>
    </row>
    <row r="27" spans="2:40" x14ac:dyDescent="0.2">
      <c r="Q27">
        <v>21</v>
      </c>
      <c r="R27">
        <v>1002</v>
      </c>
      <c r="V27" s="2">
        <v>44838</v>
      </c>
      <c r="W27" s="2">
        <v>44838</v>
      </c>
      <c r="X27" s="2">
        <v>44844</v>
      </c>
      <c r="Y27" s="2">
        <v>45191</v>
      </c>
      <c r="Z27" s="2">
        <v>49209</v>
      </c>
    </row>
    <row r="28" spans="2:40" x14ac:dyDescent="0.2">
      <c r="Q28">
        <v>22</v>
      </c>
      <c r="R28">
        <v>1052</v>
      </c>
      <c r="V28" s="2">
        <v>44839</v>
      </c>
      <c r="W28" s="2">
        <v>44839</v>
      </c>
      <c r="X28" s="2">
        <v>44845</v>
      </c>
      <c r="Y28" s="2">
        <v>45221</v>
      </c>
      <c r="Z28" s="2">
        <v>49574</v>
      </c>
    </row>
    <row r="29" spans="2:40" x14ac:dyDescent="0.2">
      <c r="Q29">
        <v>23</v>
      </c>
      <c r="R29">
        <v>1102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801"/>
  <sheetViews>
    <sheetView workbookViewId="0">
      <selection activeCell="AN6" sqref="AN6"/>
    </sheetView>
  </sheetViews>
  <sheetFormatPr defaultRowHeight="11.55" x14ac:dyDescent="0.2"/>
  <cols>
    <col min="2" max="2" width="14.85546875" bestFit="1" customWidth="1"/>
    <col min="22" max="26" width="11.140625" bestFit="1" customWidth="1"/>
    <col min="33" max="33" width="11.140625" bestFit="1" customWidth="1"/>
    <col min="36" max="36" width="32.85546875" bestFit="1" customWidth="1"/>
    <col min="40" max="40" width="10.5703125" bestFit="1" customWidth="1"/>
  </cols>
  <sheetData>
    <row r="1" spans="1:40" x14ac:dyDescent="0.2">
      <c r="A1" s="1" t="s">
        <v>5930</v>
      </c>
      <c r="B1" t="s">
        <v>1</v>
      </c>
    </row>
    <row r="2" spans="1:40" x14ac:dyDescent="0.2">
      <c r="A2" s="1" t="s">
        <v>5931</v>
      </c>
      <c r="B2" t="s">
        <v>5932</v>
      </c>
    </row>
    <row r="3" spans="1:40" x14ac:dyDescent="0.2">
      <c r="A3" s="1" t="s">
        <v>5931</v>
      </c>
      <c r="B3" t="s">
        <v>5932</v>
      </c>
    </row>
    <row r="4" spans="1:40" x14ac:dyDescent="0.2">
      <c r="A4" s="1" t="s">
        <v>5931</v>
      </c>
      <c r="B4" t="s">
        <v>5932</v>
      </c>
    </row>
    <row r="5" spans="1:40" x14ac:dyDescent="0.2">
      <c r="A5" s="1" t="s">
        <v>5931</v>
      </c>
      <c r="B5" t="s">
        <v>5932</v>
      </c>
      <c r="Q5">
        <v>1</v>
      </c>
      <c r="R5">
        <v>2</v>
      </c>
      <c r="S5">
        <v>3</v>
      </c>
      <c r="T5">
        <v>4</v>
      </c>
      <c r="U5">
        <v>5</v>
      </c>
      <c r="V5">
        <v>6</v>
      </c>
      <c r="W5">
        <v>7</v>
      </c>
      <c r="X5">
        <v>8</v>
      </c>
      <c r="Y5">
        <v>9</v>
      </c>
      <c r="Z5">
        <v>10</v>
      </c>
    </row>
    <row r="6" spans="1:40" x14ac:dyDescent="0.2">
      <c r="A6" s="1" t="s">
        <v>5931</v>
      </c>
      <c r="B6" t="s">
        <v>5933</v>
      </c>
      <c r="Q6">
        <v>1</v>
      </c>
      <c r="R6">
        <v>2</v>
      </c>
      <c r="S6">
        <v>3</v>
      </c>
      <c r="T6">
        <v>4</v>
      </c>
      <c r="U6">
        <v>5</v>
      </c>
      <c r="V6">
        <v>6</v>
      </c>
      <c r="W6">
        <v>7</v>
      </c>
      <c r="X6">
        <v>8</v>
      </c>
      <c r="Y6">
        <v>9</v>
      </c>
      <c r="Z6">
        <v>10</v>
      </c>
      <c r="AA6">
        <v>11</v>
      </c>
      <c r="AB6">
        <v>12</v>
      </c>
      <c r="AC6">
        <v>13</v>
      </c>
      <c r="AD6">
        <v>14</v>
      </c>
      <c r="AE6">
        <v>15</v>
      </c>
      <c r="AF6">
        <v>16</v>
      </c>
      <c r="AG6">
        <v>17</v>
      </c>
      <c r="AL6">
        <v>1</v>
      </c>
      <c r="AN6" t="s">
        <v>10953</v>
      </c>
    </row>
    <row r="7" spans="1:40" x14ac:dyDescent="0.2">
      <c r="A7" s="1" t="s">
        <v>5931</v>
      </c>
      <c r="B7" t="s">
        <v>5934</v>
      </c>
      <c r="Q7">
        <v>1</v>
      </c>
      <c r="R7">
        <v>2</v>
      </c>
      <c r="AL7">
        <v>2</v>
      </c>
      <c r="AN7" t="s">
        <v>10954</v>
      </c>
    </row>
    <row r="8" spans="1:40" x14ac:dyDescent="0.2">
      <c r="A8" s="1" t="s">
        <v>5931</v>
      </c>
      <c r="B8" t="s">
        <v>5934</v>
      </c>
      <c r="Q8">
        <v>2</v>
      </c>
      <c r="R8">
        <v>52</v>
      </c>
      <c r="AL8">
        <v>3</v>
      </c>
      <c r="AN8" t="s">
        <v>10955</v>
      </c>
    </row>
    <row r="9" spans="1:40" x14ac:dyDescent="0.2">
      <c r="A9" s="1" t="s">
        <v>5931</v>
      </c>
      <c r="B9" t="s">
        <v>5934</v>
      </c>
      <c r="Q9">
        <v>3</v>
      </c>
      <c r="R9">
        <v>102</v>
      </c>
      <c r="AL9">
        <v>4</v>
      </c>
      <c r="AN9" t="s">
        <v>10956</v>
      </c>
    </row>
    <row r="10" spans="1:40" x14ac:dyDescent="0.2">
      <c r="A10" s="1" t="s">
        <v>5931</v>
      </c>
      <c r="B10" t="s">
        <v>5934</v>
      </c>
      <c r="Q10">
        <v>4</v>
      </c>
      <c r="R10">
        <v>152</v>
      </c>
      <c r="AL10">
        <v>5</v>
      </c>
      <c r="AN10" t="s">
        <v>10957</v>
      </c>
    </row>
    <row r="11" spans="1:40" x14ac:dyDescent="0.2">
      <c r="A11" s="1" t="s">
        <v>5931</v>
      </c>
      <c r="B11" t="s">
        <v>5935</v>
      </c>
      <c r="Q11">
        <v>5</v>
      </c>
      <c r="R11">
        <v>202</v>
      </c>
      <c r="AL11">
        <v>6</v>
      </c>
      <c r="AN11" t="s">
        <v>10958</v>
      </c>
    </row>
    <row r="12" spans="1:40" x14ac:dyDescent="0.2">
      <c r="A12" s="1" t="s">
        <v>5931</v>
      </c>
      <c r="B12" t="s">
        <v>5936</v>
      </c>
      <c r="Q12">
        <v>6</v>
      </c>
      <c r="R12">
        <v>252</v>
      </c>
      <c r="V12">
        <v>1</v>
      </c>
      <c r="W12">
        <v>2</v>
      </c>
      <c r="X12">
        <v>4</v>
      </c>
      <c r="Y12">
        <v>8</v>
      </c>
      <c r="Z12">
        <v>16</v>
      </c>
      <c r="AA12">
        <v>32</v>
      </c>
      <c r="AB12">
        <v>64</v>
      </c>
      <c r="AC12">
        <v>128</v>
      </c>
      <c r="AL12">
        <v>7</v>
      </c>
      <c r="AN12" t="s">
        <v>10959</v>
      </c>
    </row>
    <row r="13" spans="1:40" x14ac:dyDescent="0.2">
      <c r="A13" s="1" t="s">
        <v>5931</v>
      </c>
      <c r="B13" t="s">
        <v>5936</v>
      </c>
      <c r="Q13">
        <v>7</v>
      </c>
      <c r="R13">
        <v>302</v>
      </c>
      <c r="AL13">
        <v>8</v>
      </c>
      <c r="AN13" t="s">
        <v>10960</v>
      </c>
    </row>
    <row r="14" spans="1:40" x14ac:dyDescent="0.2">
      <c r="A14" s="1" t="s">
        <v>5931</v>
      </c>
      <c r="B14" s="4" t="s">
        <v>5937</v>
      </c>
      <c r="C14" s="4"/>
      <c r="D14" s="4"/>
      <c r="E14" s="4"/>
      <c r="F14" s="4"/>
      <c r="G14" s="4"/>
      <c r="Q14">
        <v>8</v>
      </c>
      <c r="R14">
        <v>352</v>
      </c>
      <c r="AL14">
        <v>9</v>
      </c>
      <c r="AN14" t="s">
        <v>10961</v>
      </c>
    </row>
    <row r="15" spans="1:40" x14ac:dyDescent="0.2">
      <c r="A15" s="1" t="s">
        <v>5931</v>
      </c>
      <c r="B15" s="4" t="s">
        <v>5937</v>
      </c>
      <c r="C15" s="4"/>
      <c r="D15" s="4"/>
      <c r="E15" s="4"/>
      <c r="F15" s="4"/>
      <c r="G15" s="4"/>
      <c r="Q15">
        <v>9</v>
      </c>
      <c r="R15">
        <v>402</v>
      </c>
      <c r="V15" s="2">
        <v>44826</v>
      </c>
      <c r="W15" s="2">
        <v>44826</v>
      </c>
      <c r="X15" s="2">
        <v>44826</v>
      </c>
      <c r="Y15" s="2">
        <v>44826</v>
      </c>
      <c r="Z15" s="2">
        <v>44826</v>
      </c>
      <c r="AL15">
        <v>10</v>
      </c>
      <c r="AN15" t="s">
        <v>10962</v>
      </c>
    </row>
    <row r="16" spans="1:40" x14ac:dyDescent="0.2">
      <c r="A16" s="1" t="s">
        <v>5931</v>
      </c>
      <c r="B16" s="4" t="s">
        <v>5937</v>
      </c>
      <c r="C16" s="4"/>
      <c r="D16" s="4"/>
      <c r="E16" s="4"/>
      <c r="F16" s="4"/>
      <c r="G16" s="4"/>
      <c r="Q16">
        <v>10</v>
      </c>
      <c r="R16">
        <v>452</v>
      </c>
      <c r="V16" s="2">
        <v>44827</v>
      </c>
      <c r="W16" s="2">
        <v>44827</v>
      </c>
      <c r="X16" s="2">
        <v>44827</v>
      </c>
      <c r="Y16" s="2">
        <v>44856</v>
      </c>
      <c r="Z16" s="2">
        <v>45191</v>
      </c>
      <c r="AG16" t="s">
        <v>10951</v>
      </c>
      <c r="AJ16" t="s">
        <v>10952</v>
      </c>
      <c r="AL16">
        <v>11</v>
      </c>
      <c r="AN16" t="s">
        <v>10963</v>
      </c>
    </row>
    <row r="17" spans="1:40" x14ac:dyDescent="0.2">
      <c r="A17" s="1" t="s">
        <v>5931</v>
      </c>
      <c r="B17" s="4" t="s">
        <v>5937</v>
      </c>
      <c r="C17" s="4"/>
      <c r="D17" s="4"/>
      <c r="E17" s="4"/>
      <c r="F17" s="4"/>
      <c r="G17" s="4"/>
      <c r="Q17">
        <v>11</v>
      </c>
      <c r="R17">
        <v>502</v>
      </c>
      <c r="V17" s="2">
        <v>44828</v>
      </c>
      <c r="W17" s="2">
        <v>44828</v>
      </c>
      <c r="X17" s="2">
        <v>44830</v>
      </c>
      <c r="Y17" s="2">
        <v>44887</v>
      </c>
      <c r="Z17" s="2">
        <v>45557</v>
      </c>
      <c r="AL17">
        <v>12</v>
      </c>
      <c r="AN17" t="s">
        <v>10964</v>
      </c>
    </row>
    <row r="18" spans="1:40" x14ac:dyDescent="0.2">
      <c r="A18" s="1" t="s">
        <v>5931</v>
      </c>
      <c r="B18" s="4" t="s">
        <v>5938</v>
      </c>
      <c r="C18" s="4"/>
      <c r="D18" s="4"/>
      <c r="E18" s="4"/>
      <c r="F18" s="4"/>
      <c r="G18" s="4"/>
      <c r="Q18">
        <v>12</v>
      </c>
      <c r="R18">
        <v>552</v>
      </c>
      <c r="V18" s="2">
        <v>44829</v>
      </c>
      <c r="W18" s="2">
        <v>44829</v>
      </c>
      <c r="X18" s="2">
        <v>44831</v>
      </c>
      <c r="Y18" s="2">
        <v>44917</v>
      </c>
      <c r="Z18" s="2">
        <v>45922</v>
      </c>
    </row>
    <row r="19" spans="1:40" x14ac:dyDescent="0.2">
      <c r="A19" s="1" t="s">
        <v>5931</v>
      </c>
      <c r="B19" s="4" t="s">
        <v>5939</v>
      </c>
      <c r="C19" s="4"/>
      <c r="D19" s="4"/>
      <c r="E19" s="4"/>
      <c r="F19" s="4"/>
      <c r="G19" s="4"/>
      <c r="Q19">
        <v>13</v>
      </c>
      <c r="R19">
        <v>602</v>
      </c>
      <c r="V19" s="2">
        <v>44830</v>
      </c>
      <c r="W19" s="2">
        <v>44830</v>
      </c>
      <c r="X19" s="2">
        <v>44832</v>
      </c>
      <c r="Y19" s="2">
        <v>44948</v>
      </c>
      <c r="Z19" s="2">
        <v>46287</v>
      </c>
    </row>
    <row r="20" spans="1:40" x14ac:dyDescent="0.2">
      <c r="A20" s="1" t="s">
        <v>5931</v>
      </c>
      <c r="B20" t="s">
        <v>5939</v>
      </c>
      <c r="Q20">
        <v>14</v>
      </c>
      <c r="R20">
        <v>652</v>
      </c>
      <c r="V20" s="2">
        <v>44831</v>
      </c>
      <c r="W20" s="2">
        <v>44831</v>
      </c>
      <c r="X20" s="2">
        <v>44833</v>
      </c>
      <c r="Y20" s="2">
        <v>44979</v>
      </c>
      <c r="Z20" s="2">
        <v>46652</v>
      </c>
    </row>
    <row r="21" spans="1:40" x14ac:dyDescent="0.2">
      <c r="A21" s="1" t="s">
        <v>5931</v>
      </c>
      <c r="B21" t="s">
        <v>5940</v>
      </c>
      <c r="Q21">
        <v>15</v>
      </c>
      <c r="R21">
        <v>702</v>
      </c>
      <c r="V21" s="2">
        <v>44832</v>
      </c>
      <c r="W21" s="2">
        <v>44832</v>
      </c>
      <c r="X21" s="2">
        <v>44834</v>
      </c>
      <c r="Y21" s="2">
        <v>45007</v>
      </c>
      <c r="Z21" s="2">
        <v>47018</v>
      </c>
    </row>
    <row r="22" spans="1:40" x14ac:dyDescent="0.2">
      <c r="A22" s="1" t="s">
        <v>5931</v>
      </c>
      <c r="B22" t="s">
        <v>5941</v>
      </c>
      <c r="Q22">
        <v>16</v>
      </c>
      <c r="R22">
        <v>752</v>
      </c>
      <c r="V22" s="2">
        <v>44833</v>
      </c>
      <c r="W22" s="2">
        <v>44833</v>
      </c>
      <c r="X22" s="2">
        <v>44837</v>
      </c>
      <c r="Y22" s="2">
        <v>45038</v>
      </c>
      <c r="Z22" s="2">
        <v>47383</v>
      </c>
    </row>
    <row r="23" spans="1:40" x14ac:dyDescent="0.2">
      <c r="A23" s="1" t="s">
        <v>5931</v>
      </c>
      <c r="B23" t="s">
        <v>5942</v>
      </c>
      <c r="Q23">
        <v>17</v>
      </c>
      <c r="R23">
        <v>802</v>
      </c>
      <c r="V23" s="2">
        <v>44834</v>
      </c>
      <c r="W23" s="2">
        <v>44834</v>
      </c>
      <c r="X23" s="2">
        <v>44838</v>
      </c>
      <c r="Y23" s="2">
        <v>45068</v>
      </c>
      <c r="Z23" s="2">
        <v>47748</v>
      </c>
    </row>
    <row r="24" spans="1:40" x14ac:dyDescent="0.2">
      <c r="A24" s="1" t="s">
        <v>5931</v>
      </c>
      <c r="B24" t="s">
        <v>5942</v>
      </c>
      <c r="Q24">
        <v>18</v>
      </c>
      <c r="R24">
        <v>852</v>
      </c>
      <c r="V24" s="2">
        <v>44835</v>
      </c>
      <c r="W24" s="2">
        <v>44835</v>
      </c>
      <c r="X24" s="2">
        <v>44839</v>
      </c>
      <c r="Y24" s="2">
        <v>45099</v>
      </c>
      <c r="Z24" s="2">
        <v>48113</v>
      </c>
    </row>
    <row r="25" spans="1:40" x14ac:dyDescent="0.2">
      <c r="A25" s="1" t="s">
        <v>5931</v>
      </c>
      <c r="B25" t="s">
        <v>5942</v>
      </c>
      <c r="Q25">
        <v>19</v>
      </c>
      <c r="R25">
        <v>902</v>
      </c>
      <c r="V25" s="2">
        <v>44836</v>
      </c>
      <c r="W25" s="2">
        <v>44836</v>
      </c>
      <c r="X25" s="2">
        <v>44840</v>
      </c>
      <c r="Y25" s="2">
        <v>45129</v>
      </c>
      <c r="Z25" s="2">
        <v>48479</v>
      </c>
    </row>
    <row r="26" spans="1:40" x14ac:dyDescent="0.2">
      <c r="A26" s="1" t="s">
        <v>5931</v>
      </c>
      <c r="B26" t="s">
        <v>5943</v>
      </c>
      <c r="Q26">
        <v>20</v>
      </c>
      <c r="R26">
        <v>952</v>
      </c>
      <c r="V26" s="2">
        <v>44837</v>
      </c>
      <c r="W26" s="2">
        <v>44837</v>
      </c>
      <c r="X26" s="2">
        <v>44841</v>
      </c>
      <c r="Y26" s="2">
        <v>45160</v>
      </c>
      <c r="Z26" s="2">
        <v>48844</v>
      </c>
    </row>
    <row r="27" spans="1:40" x14ac:dyDescent="0.2">
      <c r="A27" s="1" t="s">
        <v>5931</v>
      </c>
      <c r="B27" t="s">
        <v>5943</v>
      </c>
      <c r="Q27">
        <v>21</v>
      </c>
      <c r="R27">
        <v>1002</v>
      </c>
      <c r="V27" s="2">
        <v>44838</v>
      </c>
      <c r="W27" s="2">
        <v>44838</v>
      </c>
      <c r="X27" s="2">
        <v>44844</v>
      </c>
      <c r="Y27" s="2">
        <v>45191</v>
      </c>
      <c r="Z27" s="2">
        <v>49209</v>
      </c>
    </row>
    <row r="28" spans="1:40" x14ac:dyDescent="0.2">
      <c r="A28" s="1" t="s">
        <v>5931</v>
      </c>
      <c r="B28" t="s">
        <v>5943</v>
      </c>
      <c r="Q28">
        <v>22</v>
      </c>
      <c r="R28">
        <v>1052</v>
      </c>
      <c r="V28" s="2">
        <v>44839</v>
      </c>
      <c r="W28" s="2">
        <v>44839</v>
      </c>
      <c r="X28" s="2">
        <v>44845</v>
      </c>
      <c r="Y28" s="2">
        <v>45221</v>
      </c>
      <c r="Z28" s="2">
        <v>49574</v>
      </c>
    </row>
    <row r="29" spans="1:40" x14ac:dyDescent="0.2">
      <c r="A29" s="1" t="s">
        <v>5931</v>
      </c>
      <c r="B29" t="s">
        <v>5943</v>
      </c>
      <c r="Q29">
        <v>23</v>
      </c>
      <c r="R29">
        <v>1102</v>
      </c>
    </row>
    <row r="30" spans="1:40" x14ac:dyDescent="0.2">
      <c r="A30" s="1" t="s">
        <v>5931</v>
      </c>
      <c r="B30" t="s">
        <v>5943</v>
      </c>
    </row>
    <row r="31" spans="1:40" x14ac:dyDescent="0.2">
      <c r="A31" s="1" t="s">
        <v>5931</v>
      </c>
      <c r="B31" t="s">
        <v>5943</v>
      </c>
    </row>
    <row r="32" spans="1:40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4624C-ABF9-4A28-964C-8AD9A16DAD1D}">
  <dimension ref="A1:B22"/>
  <sheetViews>
    <sheetView zoomScale="190" zoomScaleNormal="190" workbookViewId="0">
      <selection activeCell="O16" sqref="O16"/>
    </sheetView>
  </sheetViews>
  <sheetFormatPr defaultRowHeight="11.55" x14ac:dyDescent="0.2"/>
  <sheetData>
    <row r="1" spans="1:2" x14ac:dyDescent="0.2">
      <c r="A1">
        <v>78</v>
      </c>
      <c r="B1">
        <f>A1-$A$8</f>
        <v>28</v>
      </c>
    </row>
    <row r="2" spans="1:2" x14ac:dyDescent="0.2">
      <c r="A2">
        <v>97</v>
      </c>
      <c r="B2">
        <f t="shared" ref="B2:B6" si="0">A2-$A$8</f>
        <v>47</v>
      </c>
    </row>
    <row r="3" spans="1:2" x14ac:dyDescent="0.2">
      <c r="A3">
        <v>45</v>
      </c>
      <c r="B3">
        <f t="shared" si="0"/>
        <v>-5</v>
      </c>
    </row>
    <row r="4" spans="1:2" x14ac:dyDescent="0.2">
      <c r="A4">
        <v>24</v>
      </c>
      <c r="B4">
        <f t="shared" si="0"/>
        <v>-26</v>
      </c>
    </row>
    <row r="5" spans="1:2" x14ac:dyDescent="0.2">
      <c r="A5">
        <v>25</v>
      </c>
      <c r="B5">
        <f t="shared" si="0"/>
        <v>-25</v>
      </c>
    </row>
    <row r="6" spans="1:2" x14ac:dyDescent="0.2">
      <c r="A6">
        <v>90</v>
      </c>
      <c r="B6">
        <f t="shared" si="0"/>
        <v>40</v>
      </c>
    </row>
    <row r="8" spans="1:2" x14ac:dyDescent="0.2">
      <c r="A8">
        <v>50</v>
      </c>
    </row>
    <row r="10" spans="1:2" x14ac:dyDescent="0.2">
      <c r="A10">
        <v>78</v>
      </c>
      <c r="B10">
        <f>A10*$A$17</f>
        <v>6084</v>
      </c>
    </row>
    <row r="11" spans="1:2" x14ac:dyDescent="0.2">
      <c r="A11">
        <v>97</v>
      </c>
      <c r="B11">
        <f t="shared" ref="B11:B15" si="1">A11*$A$17</f>
        <v>7566</v>
      </c>
    </row>
    <row r="12" spans="1:2" x14ac:dyDescent="0.2">
      <c r="A12">
        <v>45</v>
      </c>
      <c r="B12">
        <f t="shared" si="1"/>
        <v>3510</v>
      </c>
    </row>
    <row r="13" spans="1:2" x14ac:dyDescent="0.2">
      <c r="A13">
        <v>24</v>
      </c>
      <c r="B13">
        <f t="shared" si="1"/>
        <v>1872</v>
      </c>
    </row>
    <row r="14" spans="1:2" x14ac:dyDescent="0.2">
      <c r="A14">
        <v>25</v>
      </c>
      <c r="B14">
        <f t="shared" si="1"/>
        <v>1950</v>
      </c>
    </row>
    <row r="15" spans="1:2" x14ac:dyDescent="0.2">
      <c r="A15">
        <v>90</v>
      </c>
      <c r="B15">
        <f t="shared" si="1"/>
        <v>7020</v>
      </c>
    </row>
    <row r="17" spans="1:2" x14ac:dyDescent="0.2">
      <c r="A17">
        <v>78</v>
      </c>
      <c r="B17">
        <f>A17/$A$8</f>
        <v>1.56</v>
      </c>
    </row>
    <row r="18" spans="1:2" x14ac:dyDescent="0.2">
      <c r="A18">
        <v>97</v>
      </c>
      <c r="B18">
        <f t="shared" ref="B18:B22" si="2">A18/$A$8</f>
        <v>1.94</v>
      </c>
    </row>
    <row r="19" spans="1:2" x14ac:dyDescent="0.2">
      <c r="A19">
        <v>45</v>
      </c>
      <c r="B19">
        <f t="shared" si="2"/>
        <v>0.9</v>
      </c>
    </row>
    <row r="20" spans="1:2" x14ac:dyDescent="0.2">
      <c r="A20">
        <v>24</v>
      </c>
      <c r="B20">
        <f t="shared" si="2"/>
        <v>0.48</v>
      </c>
    </row>
    <row r="21" spans="1:2" x14ac:dyDescent="0.2">
      <c r="A21">
        <v>25</v>
      </c>
      <c r="B21">
        <f t="shared" si="2"/>
        <v>0.5</v>
      </c>
    </row>
    <row r="22" spans="1:2" x14ac:dyDescent="0.2">
      <c r="A22">
        <v>90</v>
      </c>
      <c r="B22">
        <f t="shared" si="2"/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033E-7580-41AF-A72C-AED30C05212B}">
  <dimension ref="A1:K25"/>
  <sheetViews>
    <sheetView tabSelected="1" zoomScale="130" zoomScaleNormal="130" workbookViewId="0">
      <selection activeCell="F30" sqref="F30"/>
    </sheetView>
  </sheetViews>
  <sheetFormatPr defaultRowHeight="11.55" x14ac:dyDescent="0.2"/>
  <cols>
    <col min="3" max="3" width="76.85546875" bestFit="1" customWidth="1"/>
  </cols>
  <sheetData>
    <row r="1" spans="1:11" x14ac:dyDescent="0.2">
      <c r="A1" s="6" t="s">
        <v>13</v>
      </c>
      <c r="B1" s="6" t="s">
        <v>14</v>
      </c>
      <c r="C1" s="6" t="s">
        <v>15</v>
      </c>
      <c r="D1" s="6" t="s">
        <v>16</v>
      </c>
      <c r="E1" s="1"/>
      <c r="F1" s="1"/>
      <c r="G1" s="1"/>
      <c r="H1" s="1"/>
      <c r="I1" s="1"/>
      <c r="J1" s="1"/>
      <c r="K1" s="1"/>
    </row>
    <row r="2" spans="1:11" x14ac:dyDescent="0.2">
      <c r="A2" s="6" t="s">
        <v>29</v>
      </c>
      <c r="B2" s="6" t="s">
        <v>30</v>
      </c>
      <c r="C2" s="6" t="str">
        <f>VLOOKUP(Sheet3!B2,Orders!P1:$Q$24,2,0)</f>
        <v>Bush Somerset Collection Bookcase</v>
      </c>
      <c r="D2" s="6">
        <f>VLOOKUP(A2,Orders!O1:R24,4,0)</f>
        <v>261.95999999999998</v>
      </c>
      <c r="E2" s="1"/>
      <c r="F2" s="1"/>
      <c r="G2" s="1"/>
      <c r="H2" s="1"/>
      <c r="I2" s="1"/>
      <c r="J2" s="1"/>
      <c r="K2" s="1"/>
    </row>
    <row r="3" spans="1:11" x14ac:dyDescent="0.2">
      <c r="A3" s="6" t="s">
        <v>29</v>
      </c>
      <c r="B3" s="6" t="s">
        <v>33</v>
      </c>
      <c r="C3" s="6" t="str">
        <f>VLOOKUP(Sheet3!B3,Orders!P2:$Q$24,2,0)</f>
        <v>Hon Deluxe Fabric Upholstered Stacking Chairs, Rounded Back</v>
      </c>
      <c r="D3" s="6">
        <f>VLOOKUP(A3,Orders!O2:R25,4,0)</f>
        <v>261.95999999999998</v>
      </c>
      <c r="E3" s="1"/>
      <c r="F3" s="1"/>
      <c r="G3" s="1"/>
      <c r="H3" s="1"/>
      <c r="I3" s="1"/>
      <c r="J3" s="1"/>
      <c r="K3" s="1"/>
    </row>
    <row r="4" spans="1:11" x14ac:dyDescent="0.2">
      <c r="A4" s="6" t="s">
        <v>42</v>
      </c>
      <c r="B4" s="6" t="s">
        <v>43</v>
      </c>
      <c r="C4" s="6" t="str">
        <f>VLOOKUP(Sheet3!B4,Orders!P3:$Q$24,2,0)</f>
        <v>Self-Adhesive Address Labels for Typewriters by Universal</v>
      </c>
      <c r="D4" s="6">
        <f>VLOOKUP(A4,Orders!O3:R26,4,0)</f>
        <v>14.62</v>
      </c>
      <c r="E4" s="1"/>
      <c r="F4" s="1"/>
      <c r="G4" s="1"/>
      <c r="H4" s="1"/>
      <c r="I4" s="1"/>
      <c r="J4" s="1"/>
      <c r="K4" s="1"/>
    </row>
    <row r="5" spans="1:11" x14ac:dyDescent="0.2">
      <c r="A5" s="6" t="s">
        <v>29</v>
      </c>
      <c r="B5" s="6" t="s">
        <v>51</v>
      </c>
      <c r="C5" s="6" t="str">
        <f>VLOOKUP(Sheet3!B5,Orders!P4:$Q$24,2,0)</f>
        <v>Bretford CR4500 Series Slim Rectangular Table</v>
      </c>
      <c r="D5" s="6">
        <f>VLOOKUP(A5,Orders!O4:R27,4,0)</f>
        <v>957.57749999999999</v>
      </c>
      <c r="E5" s="1"/>
      <c r="F5" s="1"/>
      <c r="G5" s="1"/>
      <c r="H5" s="1"/>
      <c r="I5" s="1"/>
      <c r="J5" s="1"/>
      <c r="K5" s="1"/>
    </row>
    <row r="6" spans="1:11" x14ac:dyDescent="0.2">
      <c r="A6" s="6" t="s">
        <v>42</v>
      </c>
      <c r="B6" s="6" t="s">
        <v>54</v>
      </c>
      <c r="C6" s="6" t="str">
        <f>VLOOKUP(Sheet3!B6,Orders!P5:$Q$24,2,0)</f>
        <v>Eldon Fold 'N Roll Cart System</v>
      </c>
      <c r="D6" s="6">
        <f>VLOOKUP(A6,Orders!O5:R28,4,0)</f>
        <v>22.368000000000002</v>
      </c>
      <c r="E6" s="1"/>
      <c r="F6" s="1"/>
      <c r="G6" s="1" t="s">
        <v>13</v>
      </c>
      <c r="H6" s="1" t="str">
        <f>HLOOKUP(G6,$A$1:$D$24,6,0)</f>
        <v>Office Supplies</v>
      </c>
      <c r="I6" s="1"/>
      <c r="J6" s="1" t="s">
        <v>29</v>
      </c>
      <c r="K6" s="1"/>
    </row>
    <row r="7" spans="1:11" x14ac:dyDescent="0.2">
      <c r="A7" s="6" t="s">
        <v>29</v>
      </c>
      <c r="B7" s="6" t="s">
        <v>59</v>
      </c>
      <c r="C7" s="6" t="str">
        <f>VLOOKUP(Sheet3!B7,Orders!P6:$Q$24,2,0)</f>
        <v>Eldon Expressions Wood and Plastic Desk Accessories, Cherry Wood</v>
      </c>
      <c r="D7" s="6">
        <f>VLOOKUP(A7,Orders!O6:R29,4,0)</f>
        <v>48.86</v>
      </c>
      <c r="E7" s="1"/>
      <c r="F7" s="1"/>
      <c r="G7" s="1" t="s">
        <v>16</v>
      </c>
      <c r="H7" s="1">
        <f>HLOOKUP(G7,$A$1:$D$24,22,0)</f>
        <v>22.72</v>
      </c>
      <c r="I7" s="1"/>
      <c r="J7" s="1">
        <f>HLOOKUP(G7,A1:D24,12,0)</f>
        <v>1706.1840000000002</v>
      </c>
      <c r="K7" s="1"/>
    </row>
    <row r="8" spans="1:11" x14ac:dyDescent="0.2">
      <c r="A8" s="6" t="s">
        <v>42</v>
      </c>
      <c r="B8" s="6" t="s">
        <v>62</v>
      </c>
      <c r="C8" s="6" t="str">
        <f>VLOOKUP(Sheet3!B8,Orders!P7:$Q$24,2,0)</f>
        <v>Newell 322</v>
      </c>
      <c r="D8" s="6">
        <f>VLOOKUP(A8,Orders!O7:R30,4,0)</f>
        <v>7.28</v>
      </c>
      <c r="E8" s="1"/>
      <c r="F8" s="1"/>
      <c r="G8" s="1"/>
      <c r="H8" s="1"/>
      <c r="I8" s="1"/>
      <c r="J8" s="1"/>
      <c r="K8" s="1"/>
    </row>
    <row r="9" spans="1:11" x14ac:dyDescent="0.2">
      <c r="A9" s="6" t="s">
        <v>65</v>
      </c>
      <c r="B9" s="6" t="s">
        <v>66</v>
      </c>
      <c r="C9" s="6" t="str">
        <f>VLOOKUP(Sheet3!B9,Orders!P8:$Q$24,2,0)</f>
        <v>Mitel 5320 IP Phone VoIP phone</v>
      </c>
      <c r="D9" s="6">
        <f>VLOOKUP(A9,Orders!O8:R31,4,0)</f>
        <v>907.15200000000004</v>
      </c>
      <c r="E9" s="1"/>
      <c r="F9" s="1"/>
      <c r="G9" s="1"/>
      <c r="H9" s="1"/>
      <c r="I9" s="1"/>
      <c r="J9" s="1"/>
      <c r="K9" s="1"/>
    </row>
    <row r="10" spans="1:11" x14ac:dyDescent="0.2">
      <c r="A10" s="6" t="s">
        <v>42</v>
      </c>
      <c r="B10" s="6" t="s">
        <v>69</v>
      </c>
      <c r="C10" s="6" t="str">
        <f>VLOOKUP(Sheet3!B10,Orders!P9:$Q$24,2,0)</f>
        <v>DXL Angle-View Binders with Locking Rings by Samsill</v>
      </c>
      <c r="D10" s="6">
        <f>VLOOKUP(A10,Orders!O9:R32,4,0)</f>
        <v>18.504000000000001</v>
      </c>
      <c r="E10" s="1"/>
      <c r="F10" s="1"/>
      <c r="G10" s="1"/>
      <c r="H10" s="1"/>
      <c r="I10" s="1"/>
      <c r="J10" s="1"/>
      <c r="K10" s="1"/>
    </row>
    <row r="11" spans="1:11" x14ac:dyDescent="0.2">
      <c r="A11" s="6" t="s">
        <v>42</v>
      </c>
      <c r="B11" s="6" t="s">
        <v>72</v>
      </c>
      <c r="C11" s="6" t="str">
        <f>VLOOKUP(Sheet3!B11,Orders!P10:$Q$24,2,0)</f>
        <v>Belkin F5C206VTEL 6 Outlet Surge</v>
      </c>
      <c r="D11" s="6">
        <f>VLOOKUP(A11,Orders!O10:R33,4,0)</f>
        <v>18.504000000000001</v>
      </c>
      <c r="E11" s="1"/>
      <c r="F11" s="1"/>
      <c r="G11" s="1"/>
      <c r="H11" s="1"/>
      <c r="I11" s="1"/>
      <c r="J11" s="1"/>
      <c r="K11" s="1"/>
    </row>
    <row r="12" spans="1:11" x14ac:dyDescent="0.2">
      <c r="A12" s="6" t="s">
        <v>29</v>
      </c>
      <c r="B12" s="6" t="s">
        <v>51</v>
      </c>
      <c r="C12" s="6" t="str">
        <f>VLOOKUP(Sheet3!B12,Orders!P11:$Q$24,2,0)</f>
        <v>Chromcraft Rectangular Conference Tables</v>
      </c>
      <c r="D12" s="6">
        <f>VLOOKUP(A12,Orders!O11:R34,4,0)</f>
        <v>1706.1840000000002</v>
      </c>
      <c r="E12" s="1"/>
      <c r="F12" s="1"/>
      <c r="G12" s="1"/>
      <c r="H12" s="1"/>
      <c r="I12" s="1"/>
      <c r="J12" s="1"/>
      <c r="K12" s="1"/>
    </row>
    <row r="13" spans="1:11" x14ac:dyDescent="0.2">
      <c r="A13" s="6" t="s">
        <v>65</v>
      </c>
      <c r="B13" s="6" t="s">
        <v>66</v>
      </c>
      <c r="C13" s="6" t="str">
        <f>VLOOKUP(Sheet3!B13,Orders!P12:$Q$24,2,0)</f>
        <v>Konftel 250 Conference phone - Charcoal black</v>
      </c>
      <c r="D13" s="6">
        <f>VLOOKUP(A13,Orders!O12:R35,4,0)</f>
        <v>911.42399999999998</v>
      </c>
      <c r="E13" s="1"/>
      <c r="F13" s="1"/>
      <c r="G13" s="1"/>
      <c r="H13" s="1"/>
      <c r="I13" s="1"/>
      <c r="J13" s="1"/>
      <c r="K13" s="1"/>
    </row>
    <row r="14" spans="1:11" x14ac:dyDescent="0.2">
      <c r="A14" s="6" t="s">
        <v>42</v>
      </c>
      <c r="B14" s="6" t="s">
        <v>83</v>
      </c>
      <c r="C14" s="6" t="str">
        <f>VLOOKUP(Sheet3!B14,Orders!P13:$Q$24,2,0)</f>
        <v>Xerox 1967</v>
      </c>
      <c r="D14" s="6">
        <f>VLOOKUP(A14,Orders!O13:R36,4,0)</f>
        <v>15.552000000000003</v>
      </c>
      <c r="E14" s="1"/>
      <c r="F14" s="1"/>
      <c r="G14" s="1"/>
      <c r="H14" s="1"/>
      <c r="I14" s="1"/>
      <c r="J14" s="1"/>
      <c r="K14" s="1"/>
    </row>
    <row r="15" spans="1:11" x14ac:dyDescent="0.2">
      <c r="A15" s="6" t="s">
        <v>42</v>
      </c>
      <c r="B15" s="6" t="s">
        <v>69</v>
      </c>
      <c r="C15" s="6" t="str">
        <f>VLOOKUP(Sheet3!B15,Orders!P14:$Q$24,2,0)</f>
        <v>Fellowes PB200 Plastic Comb Binding Machine</v>
      </c>
      <c r="D15" s="6">
        <f>VLOOKUP(A15,Orders!O14:R37,4,0)</f>
        <v>15.552000000000003</v>
      </c>
      <c r="E15" s="1"/>
      <c r="F15" s="1"/>
      <c r="G15" s="1"/>
      <c r="H15" s="1"/>
      <c r="I15" s="1"/>
      <c r="J15" s="1"/>
      <c r="K15" s="1"/>
    </row>
    <row r="16" spans="1:11" x14ac:dyDescent="0.2">
      <c r="A16" s="6" t="s">
        <v>42</v>
      </c>
      <c r="B16" s="6" t="s">
        <v>72</v>
      </c>
      <c r="C16" s="6" t="str">
        <f>VLOOKUP(Sheet3!B16,Orders!P15:$Q$24,2,0)</f>
        <v>Holmes Replacement Filter for HEPA Air Cleaner, Very Large Room, HEPA Filter</v>
      </c>
      <c r="D16" s="6">
        <f>VLOOKUP(A16,Orders!O15:R38,4,0)</f>
        <v>407.97600000000006</v>
      </c>
      <c r="E16" s="1"/>
      <c r="F16" s="1"/>
      <c r="G16" s="1"/>
      <c r="H16" s="1"/>
      <c r="I16" s="1"/>
      <c r="J16" s="1"/>
      <c r="K16" s="1"/>
    </row>
    <row r="17" spans="1:11" x14ac:dyDescent="0.2">
      <c r="A17" s="6" t="s">
        <v>42</v>
      </c>
      <c r="B17" s="6" t="s">
        <v>69</v>
      </c>
      <c r="C17" s="6" t="str">
        <f>VLOOKUP(Sheet3!B17,Orders!P16:$Q$24,2,0)</f>
        <v>Storex DuraTech Recycled Plastic Frosted Binders</v>
      </c>
      <c r="D17" s="6">
        <f>VLOOKUP(A17,Orders!O16:R39,4,0)</f>
        <v>68.809999999999988</v>
      </c>
      <c r="E17" s="1"/>
      <c r="F17" s="1"/>
      <c r="G17" s="1"/>
      <c r="H17" s="1"/>
      <c r="I17" s="1"/>
      <c r="J17" s="1"/>
      <c r="K17" s="1"/>
    </row>
    <row r="18" spans="1:11" x14ac:dyDescent="0.2">
      <c r="A18" s="6" t="s">
        <v>42</v>
      </c>
      <c r="B18" s="6" t="s">
        <v>54</v>
      </c>
      <c r="C18" s="6" t="str">
        <f>VLOOKUP(Sheet3!B18,Orders!P17:$Q$24,2,0)</f>
        <v>Stur-D-Stor Shelving, Vertical 5-Shelf: 72"H x 36"W x 18 1/2"D</v>
      </c>
      <c r="D18" s="6">
        <f>VLOOKUP(A18,Orders!O17:R40,4,0)</f>
        <v>2.5439999999999996</v>
      </c>
      <c r="E18" s="1"/>
      <c r="F18" s="1"/>
      <c r="G18" s="1"/>
      <c r="H18" s="1"/>
      <c r="I18" s="1"/>
      <c r="J18" s="1"/>
      <c r="K18" s="1"/>
    </row>
    <row r="19" spans="1:11" x14ac:dyDescent="0.2">
      <c r="A19" s="6" t="s">
        <v>42</v>
      </c>
      <c r="B19" s="6" t="s">
        <v>54</v>
      </c>
      <c r="C19" s="6" t="str">
        <f>VLOOKUP(Sheet3!B19,Orders!P18:$Q$24,2,0)</f>
        <v>Stur-D-Stor Shelving, Vertical 5-Shelf: 72"H x 36"W x 18 1/2"D</v>
      </c>
      <c r="D19" s="6">
        <f>VLOOKUP(A19,Orders!O18:R41,4,0)</f>
        <v>665.88</v>
      </c>
      <c r="E19" s="1"/>
      <c r="F19" s="1"/>
      <c r="G19" s="1"/>
      <c r="H19" s="1"/>
      <c r="I19" s="1"/>
      <c r="J19" s="1"/>
      <c r="K19" s="1"/>
    </row>
    <row r="20" spans="1:11" x14ac:dyDescent="0.2">
      <c r="A20" s="6" t="s">
        <v>42</v>
      </c>
      <c r="B20" s="6" t="s">
        <v>62</v>
      </c>
      <c r="C20" s="6" t="str">
        <f>VLOOKUP(Sheet3!B20,Orders!P19:$Q$24,2,0)</f>
        <v>Newell 341</v>
      </c>
      <c r="D20" s="6">
        <f>VLOOKUP(A20,Orders!O19:R42,4,0)</f>
        <v>55.5</v>
      </c>
      <c r="E20" s="1"/>
      <c r="F20" s="1"/>
      <c r="G20" s="1"/>
      <c r="H20" s="1"/>
      <c r="I20" s="1"/>
      <c r="J20" s="1"/>
      <c r="K20" s="1"/>
    </row>
    <row r="21" spans="1:11" x14ac:dyDescent="0.2">
      <c r="A21" s="6" t="s">
        <v>65</v>
      </c>
      <c r="B21" s="6" t="s">
        <v>66</v>
      </c>
      <c r="C21" s="6" t="str">
        <f>VLOOKUP(Sheet3!B21,Orders!P20:$Q$24,2,0)</f>
        <v>Cisco SPA 501G IP Phone</v>
      </c>
      <c r="D21" s="6">
        <f>VLOOKUP(A21,Orders!O20:R43,4,0)</f>
        <v>213.48000000000002</v>
      </c>
      <c r="E21" s="1"/>
      <c r="F21" s="1"/>
      <c r="G21" s="1"/>
      <c r="H21" s="1"/>
      <c r="I21" s="1"/>
      <c r="J21" s="1"/>
      <c r="K21" s="1"/>
    </row>
    <row r="22" spans="1:11" x14ac:dyDescent="0.2">
      <c r="A22" s="6" t="s">
        <v>42</v>
      </c>
      <c r="B22" s="6" t="s">
        <v>69</v>
      </c>
      <c r="C22" s="6" t="str">
        <f>VLOOKUP(Sheet3!B22,Orders!P21:$Q$24,2,0)</f>
        <v>Wilson Jones Hanging View Binder, White, 1"</v>
      </c>
      <c r="D22" s="6">
        <f>VLOOKUP(A22,Orders!O21:R44,4,0)</f>
        <v>22.72</v>
      </c>
      <c r="E22" s="1"/>
      <c r="F22" s="1"/>
      <c r="G22" s="1"/>
      <c r="H22" s="1"/>
      <c r="I22" s="1"/>
      <c r="J22" s="1"/>
      <c r="K22" s="1"/>
    </row>
    <row r="23" spans="1:11" x14ac:dyDescent="0.2">
      <c r="A23" s="6" t="s">
        <v>42</v>
      </c>
      <c r="B23" s="6" t="s">
        <v>62</v>
      </c>
      <c r="C23" s="6" t="str">
        <f>VLOOKUP(Sheet3!B23,Orders!P22:$Q$24,2,0)</f>
        <v>Newell 318</v>
      </c>
      <c r="D23" s="6">
        <f>VLOOKUP(A23,Orders!O22:R45,4,0)</f>
        <v>22.72</v>
      </c>
      <c r="E23" s="1"/>
      <c r="F23" s="1"/>
      <c r="G23" s="1"/>
      <c r="H23" s="1"/>
      <c r="I23" s="1"/>
      <c r="J23" s="1"/>
      <c r="K23" s="1"/>
    </row>
    <row r="24" spans="1:11" x14ac:dyDescent="0.2">
      <c r="A24" s="6" t="s">
        <v>42</v>
      </c>
      <c r="B24" s="6" t="s">
        <v>72</v>
      </c>
      <c r="C24" s="6" t="str">
        <f>VLOOKUP(Sheet3!B24,Orders!P23:$Q$24,2,0)</f>
        <v>Acco Six-Outlet Power Strip, 4' Cord Length</v>
      </c>
      <c r="D24" s="6">
        <f>VLOOKUP(A24,Orders!O23:R46,4,0)</f>
        <v>19.459999999999997</v>
      </c>
      <c r="E24" s="1"/>
      <c r="F24" s="1"/>
      <c r="G24" s="1"/>
      <c r="H24" s="1"/>
      <c r="I24" s="1"/>
      <c r="J24" s="1"/>
      <c r="K24" s="1"/>
    </row>
    <row r="25" spans="1:11" x14ac:dyDescent="0.2">
      <c r="A25" s="1"/>
      <c r="C25" s="2"/>
      <c r="D25" s="2"/>
      <c r="E25" s="1"/>
      <c r="F25" s="1"/>
      <c r="G25" s="1"/>
      <c r="H25" s="1"/>
      <c r="I25" s="1"/>
      <c r="J25" s="1"/>
      <c r="K25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06D56D-39C6-4D2D-93D7-36EA8D776F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Orders</vt:lpstr>
      <vt:lpstr>Sheet1</vt:lpstr>
      <vt:lpstr>People</vt:lpstr>
      <vt:lpstr>Returns</vt:lpstr>
      <vt:lpstr>Sheet2</vt:lpstr>
      <vt:lpstr>Sheet3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kapil</cp:lastModifiedBy>
  <dcterms:created xsi:type="dcterms:W3CDTF">2019-07-08T16:52:48Z</dcterms:created>
  <dcterms:modified xsi:type="dcterms:W3CDTF">2022-10-05T11:29:36Z</dcterms:modified>
</cp:coreProperties>
</file>